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newmac/Desktop/Programs and Code/"/>
    </mc:Choice>
  </mc:AlternateContent>
  <xr:revisionPtr revIDLastSave="0" documentId="13_ncr:1_{85545D0A-B1D5-FB4F-BFB3-D12608EDD1EB}" xr6:coauthVersionLast="47" xr6:coauthVersionMax="47" xr10:uidLastSave="{00000000-0000-0000-0000-000000000000}"/>
  <bookViews>
    <workbookView xWindow="960" yWindow="840" windowWidth="26780" windowHeight="16000" xr2:uid="{38D933A0-F73C-C44E-A4F7-4765BE0D1202}"/>
  </bookViews>
  <sheets>
    <sheet name="Final List" sheetId="1" r:id="rId1"/>
    <sheet name="AUS_male_list" sheetId="2" r:id="rId2"/>
    <sheet name="AUS_female-list" sheetId="5" r:id="rId3"/>
    <sheet name="Comms_male_list_22" sheetId="14" r:id="rId4"/>
    <sheet name="Comms_male_list_21" sheetId="18" r:id="rId5"/>
    <sheet name="Comms_female_list_22" sheetId="15" r:id="rId6"/>
    <sheet name="Comms_female_list_21" sheetId="17" r:id="rId7"/>
    <sheet name="Quals" sheetId="4" r:id="rId8"/>
    <sheet name="Autos" sheetId="16" r:id="rId9"/>
    <sheet name="Men_STATS" sheetId="8" state="hidden" r:id="rId10"/>
  </sheets>
  <definedNames>
    <definedName name="_xlnm._FilterDatabase" localSheetId="2" hidden="1">'AUS_female-list'!$B$1:$T$1000</definedName>
    <definedName name="_xlnm._FilterDatabase" localSheetId="1" hidden="1">AUS_male_list!$A$1:$T$1000</definedName>
    <definedName name="_xlnm._FilterDatabase" localSheetId="0" hidden="1">'Final List'!$C$1:$N$137</definedName>
    <definedName name="AUS_men_COMBINEDFILE" localSheetId="1">AUS_male_list!$B$2:$P$475</definedName>
    <definedName name="AUS_women_COMBINEDFILE" localSheetId="2">'AUS_female-list'!$B$2:$P$629</definedName>
    <definedName name="CommGames_100mAUS" localSheetId="2">'AUS_female-list'!#REF!</definedName>
    <definedName name="CommGames_100mAUS" localSheetId="1">AUS_male_list!#REF!</definedName>
    <definedName name="COMMS21_male_COMBINEDFILE" localSheetId="4">Comms_male_list_21!$A$3:$E$196</definedName>
    <definedName name="COMMS21_women_COMBINEDFILE" localSheetId="6">Comms_female_list_21!$A$3:$E$263</definedName>
    <definedName name="COMMS22_male_COMBINEDFILE_1" localSheetId="3">Comms_male_list_22!$A$3:$E$436</definedName>
    <definedName name="COMMS22_women_COMBINEDFILE" localSheetId="5">Comms_female_list_22!$A$3:$E$517</definedName>
  </definedNames>
  <calcPr calcId="191029"/>
  <pivotCaches>
    <pivotCache cacheId="61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1" l="1"/>
  <c r="G102" i="18"/>
  <c r="G103" i="18"/>
  <c r="G104" i="18"/>
  <c r="G105" i="18"/>
  <c r="G106" i="18"/>
  <c r="G107" i="18"/>
  <c r="G108" i="18"/>
  <c r="G109" i="18"/>
  <c r="G110" i="18"/>
  <c r="G111" i="18"/>
  <c r="G112" i="18"/>
  <c r="G113" i="18"/>
  <c r="G114" i="18"/>
  <c r="G115" i="18"/>
  <c r="G116" i="18"/>
  <c r="G117" i="18"/>
  <c r="G118" i="18"/>
  <c r="G119" i="18"/>
  <c r="G120" i="18"/>
  <c r="G121" i="18"/>
  <c r="G122" i="18"/>
  <c r="G123" i="18"/>
  <c r="G124" i="18"/>
  <c r="G125" i="18"/>
  <c r="G126" i="18"/>
  <c r="G127" i="18"/>
  <c r="G128" i="18"/>
  <c r="G129" i="18"/>
  <c r="G130" i="18"/>
  <c r="G131" i="18"/>
  <c r="G132" i="18"/>
  <c r="G133" i="18"/>
  <c r="G134" i="18"/>
  <c r="G135" i="18"/>
  <c r="G136" i="18"/>
  <c r="G137" i="18"/>
  <c r="G138" i="18"/>
  <c r="G139" i="18"/>
  <c r="G140" i="18"/>
  <c r="G141" i="18"/>
  <c r="G142" i="18"/>
  <c r="G143" i="18"/>
  <c r="G144" i="18"/>
  <c r="G145" i="18"/>
  <c r="G146" i="18"/>
  <c r="G147" i="18"/>
  <c r="G148" i="18"/>
  <c r="G149" i="18"/>
  <c r="G150" i="18"/>
  <c r="G151" i="18"/>
  <c r="G152" i="18"/>
  <c r="G153" i="18"/>
  <c r="G154" i="18"/>
  <c r="G155" i="18"/>
  <c r="G156" i="18"/>
  <c r="G157" i="18"/>
  <c r="G158" i="18"/>
  <c r="G159" i="18"/>
  <c r="G160" i="18"/>
  <c r="G161" i="18"/>
  <c r="G162" i="18"/>
  <c r="G163" i="18"/>
  <c r="G164" i="18"/>
  <c r="G165" i="18"/>
  <c r="G166" i="18"/>
  <c r="G167" i="18"/>
  <c r="G168" i="18"/>
  <c r="G169" i="18"/>
  <c r="G170" i="18"/>
  <c r="G171" i="18"/>
  <c r="G172" i="18"/>
  <c r="G173" i="18"/>
  <c r="G174" i="18"/>
  <c r="G175" i="18"/>
  <c r="G176" i="18"/>
  <c r="G177" i="18"/>
  <c r="G178" i="18"/>
  <c r="G179" i="18"/>
  <c r="G180" i="18"/>
  <c r="G181" i="18"/>
  <c r="G182" i="18"/>
  <c r="G183" i="18"/>
  <c r="G184" i="18"/>
  <c r="G185" i="18"/>
  <c r="G186" i="18"/>
  <c r="G187" i="18"/>
  <c r="G188" i="18"/>
  <c r="G189" i="18"/>
  <c r="G190" i="18"/>
  <c r="G191" i="18"/>
  <c r="G192" i="18"/>
  <c r="G193" i="18"/>
  <c r="G194" i="18"/>
  <c r="G195" i="18"/>
  <c r="G196" i="18"/>
  <c r="F102" i="18"/>
  <c r="F103" i="18"/>
  <c r="F104" i="18"/>
  <c r="F105" i="18"/>
  <c r="F106" i="18"/>
  <c r="F107" i="18"/>
  <c r="F108" i="18"/>
  <c r="F109" i="18"/>
  <c r="F110" i="18"/>
  <c r="F111" i="18"/>
  <c r="F112" i="18"/>
  <c r="F113" i="18"/>
  <c r="F114" i="18"/>
  <c r="F115" i="18"/>
  <c r="F116" i="18"/>
  <c r="F117" i="18"/>
  <c r="F118" i="18"/>
  <c r="F119" i="18"/>
  <c r="F120" i="18"/>
  <c r="F121" i="18"/>
  <c r="F122" i="18"/>
  <c r="F123" i="18"/>
  <c r="F124" i="18"/>
  <c r="F125" i="18"/>
  <c r="F126" i="18"/>
  <c r="F127" i="18"/>
  <c r="F128" i="18"/>
  <c r="F129" i="18"/>
  <c r="F130" i="18"/>
  <c r="F131" i="18"/>
  <c r="F132" i="18"/>
  <c r="F133" i="18"/>
  <c r="F134" i="18"/>
  <c r="F135" i="18"/>
  <c r="F136" i="18"/>
  <c r="F137" i="18"/>
  <c r="F138" i="18"/>
  <c r="F139" i="18"/>
  <c r="F140" i="18"/>
  <c r="F141" i="18"/>
  <c r="F142" i="18"/>
  <c r="F143" i="18"/>
  <c r="F144" i="18"/>
  <c r="F145" i="18"/>
  <c r="F146" i="18"/>
  <c r="F147" i="18"/>
  <c r="F148" i="18"/>
  <c r="F149" i="18"/>
  <c r="F150" i="18"/>
  <c r="F151" i="18"/>
  <c r="F152" i="18"/>
  <c r="F153" i="18"/>
  <c r="F154" i="18"/>
  <c r="F155" i="18"/>
  <c r="F156" i="18"/>
  <c r="F157" i="18"/>
  <c r="F158" i="18"/>
  <c r="F159" i="18"/>
  <c r="F160" i="18"/>
  <c r="F161" i="18"/>
  <c r="F162" i="18"/>
  <c r="F163" i="18"/>
  <c r="F164" i="18"/>
  <c r="F165" i="18"/>
  <c r="F166" i="18"/>
  <c r="F167" i="18"/>
  <c r="F168" i="18"/>
  <c r="F169" i="18"/>
  <c r="F170" i="18"/>
  <c r="F171" i="18"/>
  <c r="F172" i="18"/>
  <c r="F173" i="18"/>
  <c r="F174" i="18"/>
  <c r="F175" i="18"/>
  <c r="F176" i="18"/>
  <c r="F177" i="18"/>
  <c r="F178" i="18"/>
  <c r="F179" i="18"/>
  <c r="F180" i="18"/>
  <c r="F181" i="18"/>
  <c r="F182" i="18"/>
  <c r="F183" i="18"/>
  <c r="F184" i="18"/>
  <c r="F185" i="18"/>
  <c r="F186" i="18"/>
  <c r="F187" i="18"/>
  <c r="F188" i="18"/>
  <c r="F189" i="18"/>
  <c r="F190" i="18"/>
  <c r="F191" i="18"/>
  <c r="F192" i="18"/>
  <c r="F193" i="18"/>
  <c r="F194" i="18"/>
  <c r="F195" i="18"/>
  <c r="F196" i="18"/>
  <c r="G4" i="18"/>
  <c r="G5" i="18"/>
  <c r="G6" i="18"/>
  <c r="G7" i="18"/>
  <c r="G8" i="18"/>
  <c r="G9" i="18"/>
  <c r="G10" i="18"/>
  <c r="G11" i="18"/>
  <c r="G12" i="18"/>
  <c r="G13" i="18"/>
  <c r="G14" i="18"/>
  <c r="G15" i="18"/>
  <c r="G16" i="18"/>
  <c r="G17" i="18"/>
  <c r="G18" i="18"/>
  <c r="G19" i="18"/>
  <c r="G20" i="18"/>
  <c r="G21" i="18"/>
  <c r="G22" i="18"/>
  <c r="G23" i="18"/>
  <c r="G24" i="18"/>
  <c r="G25" i="18"/>
  <c r="G26" i="18"/>
  <c r="G27" i="18"/>
  <c r="G28" i="18"/>
  <c r="G29" i="18"/>
  <c r="G30" i="18"/>
  <c r="G31" i="18"/>
  <c r="G32" i="18"/>
  <c r="G33" i="18"/>
  <c r="G34" i="18"/>
  <c r="G35" i="18"/>
  <c r="G36" i="18"/>
  <c r="G37" i="18"/>
  <c r="G38" i="18"/>
  <c r="G39" i="18"/>
  <c r="G40" i="18"/>
  <c r="G41" i="18"/>
  <c r="G42" i="18"/>
  <c r="G43" i="18"/>
  <c r="G44" i="18"/>
  <c r="G45" i="18"/>
  <c r="G46" i="18"/>
  <c r="G47" i="18"/>
  <c r="G48" i="18"/>
  <c r="G49" i="18"/>
  <c r="G50" i="18"/>
  <c r="G51" i="18"/>
  <c r="G52" i="18"/>
  <c r="G53" i="18"/>
  <c r="G54" i="18"/>
  <c r="G55" i="18"/>
  <c r="G56" i="18"/>
  <c r="G57" i="18"/>
  <c r="G58" i="18"/>
  <c r="G59" i="18"/>
  <c r="G60" i="18"/>
  <c r="G61" i="18"/>
  <c r="G62" i="18"/>
  <c r="G63" i="18"/>
  <c r="G64" i="18"/>
  <c r="G65" i="18"/>
  <c r="G66" i="18"/>
  <c r="G67" i="18"/>
  <c r="G68" i="18"/>
  <c r="G69" i="18"/>
  <c r="G70" i="18"/>
  <c r="G71" i="18"/>
  <c r="G72" i="18"/>
  <c r="G73" i="18"/>
  <c r="G74" i="18"/>
  <c r="G75" i="18"/>
  <c r="G76" i="18"/>
  <c r="G77" i="18"/>
  <c r="G78" i="18"/>
  <c r="G79" i="18"/>
  <c r="G80" i="18"/>
  <c r="G81" i="18"/>
  <c r="G82" i="18"/>
  <c r="G83" i="18"/>
  <c r="G84" i="18"/>
  <c r="G85" i="18"/>
  <c r="G86" i="18"/>
  <c r="G87" i="18"/>
  <c r="G88" i="18"/>
  <c r="G89" i="18"/>
  <c r="G90" i="18"/>
  <c r="G91" i="18"/>
  <c r="G92" i="18"/>
  <c r="G93" i="18"/>
  <c r="G94" i="18"/>
  <c r="G95" i="18"/>
  <c r="G96" i="18"/>
  <c r="G97" i="18"/>
  <c r="G98" i="18"/>
  <c r="G99" i="18"/>
  <c r="G100" i="18"/>
  <c r="G101" i="18"/>
  <c r="F4" i="18"/>
  <c r="F5" i="18"/>
  <c r="F6" i="18"/>
  <c r="F7" i="18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1" i="18"/>
  <c r="F32" i="18"/>
  <c r="F33" i="18"/>
  <c r="F34" i="18"/>
  <c r="F35" i="18"/>
  <c r="F36" i="18"/>
  <c r="F37" i="18"/>
  <c r="F38" i="18"/>
  <c r="F39" i="18"/>
  <c r="F40" i="18"/>
  <c r="F41" i="18"/>
  <c r="F42" i="18"/>
  <c r="F43" i="18"/>
  <c r="F44" i="18"/>
  <c r="F45" i="18"/>
  <c r="F46" i="18"/>
  <c r="F47" i="18"/>
  <c r="F48" i="18"/>
  <c r="F49" i="18"/>
  <c r="F50" i="18"/>
  <c r="F51" i="18"/>
  <c r="F52" i="18"/>
  <c r="F53" i="18"/>
  <c r="F54" i="18"/>
  <c r="F55" i="18"/>
  <c r="F56" i="18"/>
  <c r="F57" i="18"/>
  <c r="F58" i="18"/>
  <c r="F59" i="18"/>
  <c r="F60" i="18"/>
  <c r="F61" i="18"/>
  <c r="F62" i="18"/>
  <c r="F63" i="18"/>
  <c r="F64" i="18"/>
  <c r="F65" i="18"/>
  <c r="F66" i="18"/>
  <c r="F67" i="18"/>
  <c r="F68" i="18"/>
  <c r="F69" i="18"/>
  <c r="F70" i="18"/>
  <c r="F71" i="18"/>
  <c r="F72" i="18"/>
  <c r="F73" i="18"/>
  <c r="F74" i="18"/>
  <c r="F75" i="18"/>
  <c r="F76" i="18"/>
  <c r="F77" i="18"/>
  <c r="F78" i="18"/>
  <c r="F79" i="18"/>
  <c r="F80" i="18"/>
  <c r="F81" i="18"/>
  <c r="F82" i="18"/>
  <c r="F83" i="18"/>
  <c r="F84" i="18"/>
  <c r="F85" i="18"/>
  <c r="F86" i="18"/>
  <c r="F87" i="18"/>
  <c r="F88" i="18"/>
  <c r="F89" i="18"/>
  <c r="F90" i="18"/>
  <c r="F91" i="18"/>
  <c r="F92" i="18"/>
  <c r="F93" i="18"/>
  <c r="F94" i="18"/>
  <c r="F95" i="18"/>
  <c r="F96" i="18"/>
  <c r="F97" i="18"/>
  <c r="F98" i="18"/>
  <c r="F99" i="18"/>
  <c r="F100" i="18"/>
  <c r="F101" i="18"/>
  <c r="G102" i="14"/>
  <c r="G103" i="14"/>
  <c r="G104" i="14"/>
  <c r="G105" i="14"/>
  <c r="G106" i="14"/>
  <c r="G107" i="14"/>
  <c r="G108" i="14"/>
  <c r="G109" i="14"/>
  <c r="G110" i="14"/>
  <c r="G111" i="14"/>
  <c r="G112" i="14"/>
  <c r="G113" i="14"/>
  <c r="G114" i="14"/>
  <c r="G115" i="14"/>
  <c r="G116" i="14"/>
  <c r="G117" i="14"/>
  <c r="G118" i="14"/>
  <c r="G119" i="14"/>
  <c r="G120" i="14"/>
  <c r="G121" i="14"/>
  <c r="G122" i="14"/>
  <c r="G123" i="14"/>
  <c r="G124" i="14"/>
  <c r="G125" i="14"/>
  <c r="G126" i="14"/>
  <c r="G127" i="14"/>
  <c r="G128" i="14"/>
  <c r="G129" i="14"/>
  <c r="G130" i="14"/>
  <c r="G131" i="14"/>
  <c r="G132" i="14"/>
  <c r="G133" i="14"/>
  <c r="G134" i="14"/>
  <c r="G135" i="14"/>
  <c r="G136" i="14"/>
  <c r="G137" i="14"/>
  <c r="G138" i="14"/>
  <c r="G139" i="14"/>
  <c r="G140" i="14"/>
  <c r="G141" i="14"/>
  <c r="G142" i="14"/>
  <c r="G143" i="14"/>
  <c r="G144" i="14"/>
  <c r="G145" i="14"/>
  <c r="G146" i="14"/>
  <c r="G147" i="14"/>
  <c r="G148" i="14"/>
  <c r="G149" i="14"/>
  <c r="G150" i="14"/>
  <c r="G151" i="14"/>
  <c r="G152" i="14"/>
  <c r="G153" i="14"/>
  <c r="G154" i="14"/>
  <c r="G155" i="14"/>
  <c r="G156" i="14"/>
  <c r="G157" i="14"/>
  <c r="G158" i="14"/>
  <c r="G159" i="14"/>
  <c r="G160" i="14"/>
  <c r="G161" i="14"/>
  <c r="G162" i="14"/>
  <c r="G163" i="14"/>
  <c r="G164" i="14"/>
  <c r="G165" i="14"/>
  <c r="G166" i="14"/>
  <c r="G167" i="14"/>
  <c r="G168" i="14"/>
  <c r="G169" i="14"/>
  <c r="G170" i="14"/>
  <c r="G171" i="14"/>
  <c r="G172" i="14"/>
  <c r="G173" i="14"/>
  <c r="G174" i="14"/>
  <c r="G175" i="14"/>
  <c r="G176" i="14"/>
  <c r="G177" i="14"/>
  <c r="G178" i="14"/>
  <c r="G179" i="14"/>
  <c r="G180" i="14"/>
  <c r="G181" i="14"/>
  <c r="G182" i="14"/>
  <c r="G183" i="14"/>
  <c r="G184" i="14"/>
  <c r="G185" i="14"/>
  <c r="G186" i="14"/>
  <c r="G187" i="14"/>
  <c r="G188" i="14"/>
  <c r="G189" i="14"/>
  <c r="G190" i="14"/>
  <c r="G191" i="14"/>
  <c r="G192" i="14"/>
  <c r="G193" i="14"/>
  <c r="G194" i="14"/>
  <c r="G195" i="14"/>
  <c r="G196" i="14"/>
  <c r="G197" i="14"/>
  <c r="G198" i="14"/>
  <c r="G199" i="14"/>
  <c r="G200" i="14"/>
  <c r="G201" i="14"/>
  <c r="G202" i="14"/>
  <c r="G203" i="14"/>
  <c r="G204" i="14"/>
  <c r="G205" i="14"/>
  <c r="G206" i="14"/>
  <c r="G207" i="14"/>
  <c r="G208" i="14"/>
  <c r="G209" i="14"/>
  <c r="G210" i="14"/>
  <c r="G211" i="14"/>
  <c r="G212" i="14"/>
  <c r="G213" i="14"/>
  <c r="G214" i="14"/>
  <c r="G215" i="14"/>
  <c r="G216" i="14"/>
  <c r="G217" i="14"/>
  <c r="G218" i="14"/>
  <c r="G219" i="14"/>
  <c r="G220" i="14"/>
  <c r="G221" i="14"/>
  <c r="G222" i="14"/>
  <c r="G223" i="14"/>
  <c r="G224" i="14"/>
  <c r="G225" i="14"/>
  <c r="G226" i="14"/>
  <c r="G227" i="14"/>
  <c r="G228" i="14"/>
  <c r="G229" i="14"/>
  <c r="G230" i="14"/>
  <c r="G231" i="14"/>
  <c r="G232" i="14"/>
  <c r="G233" i="14"/>
  <c r="G234" i="14"/>
  <c r="G235" i="14"/>
  <c r="G236" i="14"/>
  <c r="G237" i="14"/>
  <c r="G238" i="14"/>
  <c r="G239" i="14"/>
  <c r="G240" i="14"/>
  <c r="G241" i="14"/>
  <c r="G242" i="14"/>
  <c r="G243" i="14"/>
  <c r="G244" i="14"/>
  <c r="G245" i="14"/>
  <c r="G246" i="14"/>
  <c r="G247" i="14"/>
  <c r="G248" i="14"/>
  <c r="G249" i="14"/>
  <c r="G250" i="14"/>
  <c r="G251" i="14"/>
  <c r="G252" i="14"/>
  <c r="G253" i="14"/>
  <c r="G254" i="14"/>
  <c r="G255" i="14"/>
  <c r="G256" i="14"/>
  <c r="G257" i="14"/>
  <c r="G258" i="14"/>
  <c r="G259" i="14"/>
  <c r="G260" i="14"/>
  <c r="G261" i="14"/>
  <c r="G262" i="14"/>
  <c r="G263" i="14"/>
  <c r="G264" i="14"/>
  <c r="G265" i="14"/>
  <c r="G266" i="14"/>
  <c r="G267" i="14"/>
  <c r="G268" i="14"/>
  <c r="G269" i="14"/>
  <c r="G270" i="14"/>
  <c r="G271" i="14"/>
  <c r="G272" i="14"/>
  <c r="G273" i="14"/>
  <c r="G274" i="14"/>
  <c r="G275" i="14"/>
  <c r="G276" i="14"/>
  <c r="G277" i="14"/>
  <c r="G278" i="14"/>
  <c r="G279" i="14"/>
  <c r="G280" i="14"/>
  <c r="G281" i="14"/>
  <c r="G282" i="14"/>
  <c r="G283" i="14"/>
  <c r="G284" i="14"/>
  <c r="G285" i="14"/>
  <c r="G286" i="14"/>
  <c r="G287" i="14"/>
  <c r="G288" i="14"/>
  <c r="G289" i="14"/>
  <c r="G290" i="14"/>
  <c r="G291" i="14"/>
  <c r="G292" i="14"/>
  <c r="G293" i="14"/>
  <c r="G294" i="14"/>
  <c r="G295" i="14"/>
  <c r="G296" i="14"/>
  <c r="G297" i="14"/>
  <c r="G298" i="14"/>
  <c r="G299" i="14"/>
  <c r="G300" i="14"/>
  <c r="G301" i="14"/>
  <c r="G302" i="14"/>
  <c r="G303" i="14"/>
  <c r="G304" i="14"/>
  <c r="G305" i="14"/>
  <c r="G306" i="14"/>
  <c r="G307" i="14"/>
  <c r="G308" i="14"/>
  <c r="G309" i="14"/>
  <c r="G310" i="14"/>
  <c r="G311" i="14"/>
  <c r="G312" i="14"/>
  <c r="G313" i="14"/>
  <c r="G314" i="14"/>
  <c r="G315" i="14"/>
  <c r="G316" i="14"/>
  <c r="G317" i="14"/>
  <c r="G318" i="14"/>
  <c r="G319" i="14"/>
  <c r="G320" i="14"/>
  <c r="G321" i="14"/>
  <c r="G322" i="14"/>
  <c r="G323" i="14"/>
  <c r="G324" i="14"/>
  <c r="G325" i="14"/>
  <c r="G326" i="14"/>
  <c r="G327" i="14"/>
  <c r="G328" i="14"/>
  <c r="G329" i="14"/>
  <c r="G330" i="14"/>
  <c r="G331" i="14"/>
  <c r="G332" i="14"/>
  <c r="G333" i="14"/>
  <c r="G334" i="14"/>
  <c r="G335" i="14"/>
  <c r="G336" i="14"/>
  <c r="G337" i="14"/>
  <c r="G338" i="14"/>
  <c r="G339" i="14"/>
  <c r="G340" i="14"/>
  <c r="G341" i="14"/>
  <c r="G342" i="14"/>
  <c r="G343" i="14"/>
  <c r="G344" i="14"/>
  <c r="G345" i="14"/>
  <c r="G346" i="14"/>
  <c r="G347" i="14"/>
  <c r="G348" i="14"/>
  <c r="G349" i="14"/>
  <c r="G350" i="14"/>
  <c r="G351" i="14"/>
  <c r="G352" i="14"/>
  <c r="G353" i="14"/>
  <c r="G354" i="14"/>
  <c r="G355" i="14"/>
  <c r="G356" i="14"/>
  <c r="G357" i="14"/>
  <c r="G358" i="14"/>
  <c r="G359" i="14"/>
  <c r="G360" i="14"/>
  <c r="G361" i="14"/>
  <c r="G362" i="14"/>
  <c r="G363" i="14"/>
  <c r="G364" i="14"/>
  <c r="G365" i="14"/>
  <c r="G366" i="14"/>
  <c r="G367" i="14"/>
  <c r="G368" i="14"/>
  <c r="G369" i="14"/>
  <c r="G370" i="14"/>
  <c r="G371" i="14"/>
  <c r="G372" i="14"/>
  <c r="G373" i="14"/>
  <c r="G374" i="14"/>
  <c r="G375" i="14"/>
  <c r="G376" i="14"/>
  <c r="G377" i="14"/>
  <c r="G378" i="14"/>
  <c r="G379" i="14"/>
  <c r="G380" i="14"/>
  <c r="G381" i="14"/>
  <c r="G382" i="14"/>
  <c r="G383" i="14"/>
  <c r="G384" i="14"/>
  <c r="G385" i="14"/>
  <c r="G386" i="14"/>
  <c r="G387" i="14"/>
  <c r="G388" i="14"/>
  <c r="G389" i="14"/>
  <c r="G390" i="14"/>
  <c r="G391" i="14"/>
  <c r="G392" i="14"/>
  <c r="G393" i="14"/>
  <c r="G394" i="14"/>
  <c r="G395" i="14"/>
  <c r="G396" i="14"/>
  <c r="G397" i="14"/>
  <c r="G398" i="14"/>
  <c r="G399" i="14"/>
  <c r="G400" i="14"/>
  <c r="G401" i="14"/>
  <c r="G402" i="14"/>
  <c r="G403" i="14"/>
  <c r="G404" i="14"/>
  <c r="G405" i="14"/>
  <c r="G406" i="14"/>
  <c r="G407" i="14"/>
  <c r="G408" i="14"/>
  <c r="G409" i="14"/>
  <c r="G410" i="14"/>
  <c r="G411" i="14"/>
  <c r="G412" i="14"/>
  <c r="G413" i="14"/>
  <c r="G414" i="14"/>
  <c r="G415" i="14"/>
  <c r="G416" i="14"/>
  <c r="G417" i="14"/>
  <c r="G418" i="14"/>
  <c r="G419" i="14"/>
  <c r="G420" i="14"/>
  <c r="G421" i="14"/>
  <c r="G422" i="14"/>
  <c r="G423" i="14"/>
  <c r="G424" i="14"/>
  <c r="G425" i="14"/>
  <c r="G426" i="14"/>
  <c r="G427" i="14"/>
  <c r="G428" i="14"/>
  <c r="G429" i="14"/>
  <c r="G430" i="14"/>
  <c r="G431" i="14"/>
  <c r="G432" i="14"/>
  <c r="G433" i="14"/>
  <c r="G434" i="14"/>
  <c r="G435" i="14"/>
  <c r="G436" i="14"/>
  <c r="F102" i="14"/>
  <c r="F103" i="14"/>
  <c r="F104" i="14"/>
  <c r="F105" i="14"/>
  <c r="F106" i="14"/>
  <c r="F107" i="14"/>
  <c r="F108" i="14"/>
  <c r="F109" i="14"/>
  <c r="F110" i="14"/>
  <c r="F111" i="14"/>
  <c r="F112" i="14"/>
  <c r="F113" i="14"/>
  <c r="F114" i="14"/>
  <c r="F115" i="14"/>
  <c r="F116" i="14"/>
  <c r="F117" i="14"/>
  <c r="F118" i="14"/>
  <c r="F119" i="14"/>
  <c r="F120" i="14"/>
  <c r="F121" i="14"/>
  <c r="F122" i="14"/>
  <c r="F123" i="14"/>
  <c r="F124" i="14"/>
  <c r="F125" i="14"/>
  <c r="F126" i="14"/>
  <c r="F127" i="14"/>
  <c r="F128" i="14"/>
  <c r="F129" i="14"/>
  <c r="F130" i="14"/>
  <c r="F131" i="14"/>
  <c r="F132" i="14"/>
  <c r="F133" i="14"/>
  <c r="F134" i="14"/>
  <c r="F135" i="14"/>
  <c r="F136" i="14"/>
  <c r="F137" i="14"/>
  <c r="F138" i="14"/>
  <c r="F139" i="14"/>
  <c r="F140" i="14"/>
  <c r="F141" i="14"/>
  <c r="F142" i="14"/>
  <c r="F143" i="14"/>
  <c r="F144" i="14"/>
  <c r="F145" i="14"/>
  <c r="F146" i="14"/>
  <c r="F147" i="14"/>
  <c r="F148" i="14"/>
  <c r="F149" i="14"/>
  <c r="F150" i="14"/>
  <c r="F151" i="14"/>
  <c r="F152" i="14"/>
  <c r="F153" i="14"/>
  <c r="F154" i="14"/>
  <c r="F155" i="14"/>
  <c r="F156" i="14"/>
  <c r="F157" i="14"/>
  <c r="F158" i="14"/>
  <c r="F159" i="14"/>
  <c r="F160" i="14"/>
  <c r="F161" i="14"/>
  <c r="F162" i="14"/>
  <c r="F163" i="14"/>
  <c r="F164" i="14"/>
  <c r="F165" i="14"/>
  <c r="F166" i="14"/>
  <c r="F167" i="14"/>
  <c r="F168" i="14"/>
  <c r="F169" i="14"/>
  <c r="F170" i="14"/>
  <c r="F171" i="14"/>
  <c r="F172" i="14"/>
  <c r="F173" i="14"/>
  <c r="F174" i="14"/>
  <c r="F175" i="14"/>
  <c r="F176" i="14"/>
  <c r="F177" i="14"/>
  <c r="F178" i="14"/>
  <c r="F179" i="14"/>
  <c r="F180" i="14"/>
  <c r="F181" i="14"/>
  <c r="F182" i="14"/>
  <c r="F183" i="14"/>
  <c r="F184" i="14"/>
  <c r="F185" i="14"/>
  <c r="F186" i="14"/>
  <c r="F187" i="14"/>
  <c r="F188" i="14"/>
  <c r="F189" i="14"/>
  <c r="F190" i="14"/>
  <c r="F191" i="14"/>
  <c r="F192" i="14"/>
  <c r="F193" i="14"/>
  <c r="F194" i="14"/>
  <c r="F195" i="14"/>
  <c r="F196" i="14"/>
  <c r="F197" i="14"/>
  <c r="F198" i="14"/>
  <c r="F199" i="14"/>
  <c r="F200" i="14"/>
  <c r="F201" i="14"/>
  <c r="F202" i="14"/>
  <c r="F203" i="14"/>
  <c r="F204" i="14"/>
  <c r="F205" i="14"/>
  <c r="F206" i="14"/>
  <c r="F207" i="14"/>
  <c r="F208" i="14"/>
  <c r="F209" i="14"/>
  <c r="F210" i="14"/>
  <c r="F211" i="14"/>
  <c r="F212" i="14"/>
  <c r="F213" i="14"/>
  <c r="F214" i="14"/>
  <c r="F215" i="14"/>
  <c r="F216" i="14"/>
  <c r="F217" i="14"/>
  <c r="F218" i="14"/>
  <c r="F219" i="14"/>
  <c r="F220" i="14"/>
  <c r="F221" i="14"/>
  <c r="F222" i="14"/>
  <c r="F223" i="14"/>
  <c r="F224" i="14"/>
  <c r="F225" i="14"/>
  <c r="F226" i="14"/>
  <c r="F227" i="14"/>
  <c r="F228" i="14"/>
  <c r="F229" i="14"/>
  <c r="F230" i="14"/>
  <c r="F231" i="14"/>
  <c r="F232" i="14"/>
  <c r="F233" i="14"/>
  <c r="F234" i="14"/>
  <c r="F235" i="14"/>
  <c r="F236" i="14"/>
  <c r="F237" i="14"/>
  <c r="F238" i="14"/>
  <c r="F239" i="14"/>
  <c r="F240" i="14"/>
  <c r="F241" i="14"/>
  <c r="F242" i="14"/>
  <c r="F243" i="14"/>
  <c r="F244" i="14"/>
  <c r="F245" i="14"/>
  <c r="F246" i="14"/>
  <c r="F247" i="14"/>
  <c r="F248" i="14"/>
  <c r="F249" i="14"/>
  <c r="F250" i="14"/>
  <c r="F251" i="14"/>
  <c r="F252" i="14"/>
  <c r="F253" i="14"/>
  <c r="F254" i="14"/>
  <c r="F255" i="14"/>
  <c r="F256" i="14"/>
  <c r="F257" i="14"/>
  <c r="F258" i="14"/>
  <c r="F259" i="14"/>
  <c r="F260" i="14"/>
  <c r="F261" i="14"/>
  <c r="F262" i="14"/>
  <c r="F263" i="14"/>
  <c r="F264" i="14"/>
  <c r="F265" i="14"/>
  <c r="F266" i="14"/>
  <c r="F267" i="14"/>
  <c r="F268" i="14"/>
  <c r="F269" i="14"/>
  <c r="F270" i="14"/>
  <c r="F271" i="14"/>
  <c r="F272" i="14"/>
  <c r="F273" i="14"/>
  <c r="F274" i="14"/>
  <c r="F275" i="14"/>
  <c r="F276" i="14"/>
  <c r="F277" i="14"/>
  <c r="F278" i="14"/>
  <c r="F279" i="14"/>
  <c r="F280" i="14"/>
  <c r="F281" i="14"/>
  <c r="F282" i="14"/>
  <c r="F283" i="14"/>
  <c r="F284" i="14"/>
  <c r="F285" i="14"/>
  <c r="F286" i="14"/>
  <c r="F287" i="14"/>
  <c r="F288" i="14"/>
  <c r="F289" i="14"/>
  <c r="F290" i="14"/>
  <c r="F291" i="14"/>
  <c r="F292" i="14"/>
  <c r="F293" i="14"/>
  <c r="F294" i="14"/>
  <c r="F295" i="14"/>
  <c r="F296" i="14"/>
  <c r="F297" i="14"/>
  <c r="F298" i="14"/>
  <c r="F299" i="14"/>
  <c r="F300" i="14"/>
  <c r="F301" i="14"/>
  <c r="F302" i="14"/>
  <c r="F303" i="14"/>
  <c r="F304" i="14"/>
  <c r="F305" i="14"/>
  <c r="F306" i="14"/>
  <c r="F307" i="14"/>
  <c r="F308" i="14"/>
  <c r="F309" i="14"/>
  <c r="F310" i="14"/>
  <c r="F311" i="14"/>
  <c r="F312" i="14"/>
  <c r="F313" i="14"/>
  <c r="F314" i="14"/>
  <c r="F315" i="14"/>
  <c r="F316" i="14"/>
  <c r="F317" i="14"/>
  <c r="F318" i="14"/>
  <c r="F319" i="14"/>
  <c r="F320" i="14"/>
  <c r="F321" i="14"/>
  <c r="F322" i="14"/>
  <c r="F323" i="14"/>
  <c r="F324" i="14"/>
  <c r="F325" i="14"/>
  <c r="F326" i="14"/>
  <c r="F327" i="14"/>
  <c r="F328" i="14"/>
  <c r="F329" i="14"/>
  <c r="F330" i="14"/>
  <c r="F331" i="14"/>
  <c r="F332" i="14"/>
  <c r="F333" i="14"/>
  <c r="F334" i="14"/>
  <c r="F335" i="14"/>
  <c r="F336" i="14"/>
  <c r="F337" i="14"/>
  <c r="F338" i="14"/>
  <c r="F339" i="14"/>
  <c r="F340" i="14"/>
  <c r="F341" i="14"/>
  <c r="F342" i="14"/>
  <c r="F343" i="14"/>
  <c r="F344" i="14"/>
  <c r="F345" i="14"/>
  <c r="F346" i="14"/>
  <c r="F347" i="14"/>
  <c r="F348" i="14"/>
  <c r="F349" i="14"/>
  <c r="F350" i="14"/>
  <c r="F351" i="14"/>
  <c r="F352" i="14"/>
  <c r="F353" i="14"/>
  <c r="F354" i="14"/>
  <c r="F355" i="14"/>
  <c r="F356" i="14"/>
  <c r="F357" i="14"/>
  <c r="F358" i="14"/>
  <c r="F359" i="14"/>
  <c r="F360" i="14"/>
  <c r="F361" i="14"/>
  <c r="F362" i="14"/>
  <c r="F363" i="14"/>
  <c r="F364" i="14"/>
  <c r="F365" i="14"/>
  <c r="F366" i="14"/>
  <c r="F367" i="14"/>
  <c r="F368" i="14"/>
  <c r="F369" i="14"/>
  <c r="F370" i="14"/>
  <c r="F371" i="14"/>
  <c r="F372" i="14"/>
  <c r="F373" i="14"/>
  <c r="F374" i="14"/>
  <c r="F375" i="14"/>
  <c r="F376" i="14"/>
  <c r="F377" i="14"/>
  <c r="F378" i="14"/>
  <c r="F379" i="14"/>
  <c r="F380" i="14"/>
  <c r="F381" i="14"/>
  <c r="F382" i="14"/>
  <c r="F383" i="14"/>
  <c r="F384" i="14"/>
  <c r="F385" i="14"/>
  <c r="F386" i="14"/>
  <c r="F387" i="14"/>
  <c r="F388" i="14"/>
  <c r="F389" i="14"/>
  <c r="F390" i="14"/>
  <c r="F391" i="14"/>
  <c r="F392" i="14"/>
  <c r="F393" i="14"/>
  <c r="F394" i="14"/>
  <c r="F395" i="14"/>
  <c r="F396" i="14"/>
  <c r="F397" i="14"/>
  <c r="F398" i="14"/>
  <c r="F399" i="14"/>
  <c r="F400" i="14"/>
  <c r="F401" i="14"/>
  <c r="F402" i="14"/>
  <c r="F403" i="14"/>
  <c r="F404" i="14"/>
  <c r="F405" i="14"/>
  <c r="F406" i="14"/>
  <c r="F407" i="14"/>
  <c r="F408" i="14"/>
  <c r="F409" i="14"/>
  <c r="F410" i="14"/>
  <c r="F411" i="14"/>
  <c r="F412" i="14"/>
  <c r="F413" i="14"/>
  <c r="F414" i="14"/>
  <c r="F415" i="14"/>
  <c r="F416" i="14"/>
  <c r="F417" i="14"/>
  <c r="F418" i="14"/>
  <c r="F419" i="14"/>
  <c r="F420" i="14"/>
  <c r="F421" i="14"/>
  <c r="F422" i="14"/>
  <c r="F423" i="14"/>
  <c r="F424" i="14"/>
  <c r="F425" i="14"/>
  <c r="F426" i="14"/>
  <c r="F427" i="14"/>
  <c r="F428" i="14"/>
  <c r="F429" i="14"/>
  <c r="F430" i="14"/>
  <c r="F431" i="14"/>
  <c r="F432" i="14"/>
  <c r="F433" i="14"/>
  <c r="F434" i="14"/>
  <c r="F435" i="14"/>
  <c r="F436" i="14"/>
  <c r="G4" i="14"/>
  <c r="G5" i="14"/>
  <c r="G6" i="14"/>
  <c r="G7" i="14"/>
  <c r="G8" i="14"/>
  <c r="G9" i="14"/>
  <c r="G10" i="14"/>
  <c r="G11" i="14"/>
  <c r="G12" i="14"/>
  <c r="G13" i="14"/>
  <c r="G14" i="14"/>
  <c r="G15" i="14"/>
  <c r="G16" i="14"/>
  <c r="G17" i="14"/>
  <c r="G18" i="14"/>
  <c r="G19" i="14"/>
  <c r="G20" i="14"/>
  <c r="G21" i="14"/>
  <c r="G22" i="14"/>
  <c r="G23" i="14"/>
  <c r="G24" i="14"/>
  <c r="G25" i="14"/>
  <c r="G26" i="14"/>
  <c r="G27" i="14"/>
  <c r="G28" i="14"/>
  <c r="G29" i="14"/>
  <c r="G30" i="14"/>
  <c r="G31" i="14"/>
  <c r="G32" i="14"/>
  <c r="G33" i="14"/>
  <c r="G34" i="14"/>
  <c r="G35" i="14"/>
  <c r="G36" i="14"/>
  <c r="G37" i="14"/>
  <c r="G38" i="14"/>
  <c r="G39" i="14"/>
  <c r="G40" i="14"/>
  <c r="G41" i="14"/>
  <c r="G42" i="14"/>
  <c r="G43" i="14"/>
  <c r="G44" i="14"/>
  <c r="G45" i="14"/>
  <c r="G46" i="14"/>
  <c r="G47" i="14"/>
  <c r="G48" i="14"/>
  <c r="G49" i="14"/>
  <c r="G50" i="14"/>
  <c r="G51" i="14"/>
  <c r="G52" i="14"/>
  <c r="G53" i="14"/>
  <c r="G54" i="14"/>
  <c r="G55" i="14"/>
  <c r="G56" i="14"/>
  <c r="G57" i="14"/>
  <c r="G58" i="14"/>
  <c r="G59" i="14"/>
  <c r="G60" i="14"/>
  <c r="G61" i="14"/>
  <c r="G62" i="14"/>
  <c r="G63" i="14"/>
  <c r="G64" i="14"/>
  <c r="G65" i="14"/>
  <c r="G66" i="14"/>
  <c r="G67" i="14"/>
  <c r="G68" i="14"/>
  <c r="G69" i="14"/>
  <c r="G70" i="14"/>
  <c r="G71" i="14"/>
  <c r="G72" i="14"/>
  <c r="G73" i="14"/>
  <c r="G74" i="14"/>
  <c r="G75" i="14"/>
  <c r="G76" i="14"/>
  <c r="G77" i="14"/>
  <c r="G78" i="14"/>
  <c r="G79" i="14"/>
  <c r="G80" i="14"/>
  <c r="G81" i="14"/>
  <c r="G82" i="14"/>
  <c r="G83" i="14"/>
  <c r="G84" i="14"/>
  <c r="G85" i="14"/>
  <c r="G86" i="14"/>
  <c r="G87" i="14"/>
  <c r="G88" i="14"/>
  <c r="G89" i="14"/>
  <c r="G90" i="14"/>
  <c r="G91" i="14"/>
  <c r="G92" i="14"/>
  <c r="G93" i="14"/>
  <c r="G94" i="14"/>
  <c r="G95" i="14"/>
  <c r="G96" i="14"/>
  <c r="G97" i="14"/>
  <c r="G98" i="14"/>
  <c r="G99" i="14"/>
  <c r="G100" i="14"/>
  <c r="G101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33" i="14"/>
  <c r="F34" i="14"/>
  <c r="F35" i="14"/>
  <c r="F36" i="14"/>
  <c r="F37" i="14"/>
  <c r="F38" i="14"/>
  <c r="F39" i="14"/>
  <c r="F40" i="14"/>
  <c r="F41" i="14"/>
  <c r="F42" i="14"/>
  <c r="F43" i="14"/>
  <c r="F44" i="14"/>
  <c r="F45" i="14"/>
  <c r="F46" i="14"/>
  <c r="F47" i="14"/>
  <c r="F48" i="14"/>
  <c r="F49" i="14"/>
  <c r="F50" i="14"/>
  <c r="F51" i="14"/>
  <c r="F52" i="14"/>
  <c r="F53" i="14"/>
  <c r="F54" i="14"/>
  <c r="F55" i="14"/>
  <c r="F56" i="14"/>
  <c r="F57" i="14"/>
  <c r="F58" i="14"/>
  <c r="F59" i="14"/>
  <c r="F60" i="14"/>
  <c r="F61" i="14"/>
  <c r="F62" i="14"/>
  <c r="F63" i="14"/>
  <c r="F64" i="14"/>
  <c r="F65" i="14"/>
  <c r="F66" i="14"/>
  <c r="F67" i="14"/>
  <c r="F68" i="14"/>
  <c r="F69" i="14"/>
  <c r="F70" i="14"/>
  <c r="F71" i="14"/>
  <c r="F72" i="14"/>
  <c r="F73" i="14"/>
  <c r="F74" i="14"/>
  <c r="F75" i="14"/>
  <c r="F76" i="14"/>
  <c r="F77" i="14"/>
  <c r="F78" i="14"/>
  <c r="F79" i="14"/>
  <c r="F80" i="14"/>
  <c r="F81" i="14"/>
  <c r="F82" i="14"/>
  <c r="F83" i="14"/>
  <c r="F84" i="14"/>
  <c r="F85" i="14"/>
  <c r="F86" i="14"/>
  <c r="F87" i="14"/>
  <c r="F88" i="14"/>
  <c r="F89" i="14"/>
  <c r="F90" i="14"/>
  <c r="F91" i="14"/>
  <c r="F92" i="14"/>
  <c r="F93" i="14"/>
  <c r="F94" i="14"/>
  <c r="F95" i="14"/>
  <c r="F96" i="14"/>
  <c r="F97" i="14"/>
  <c r="F98" i="14"/>
  <c r="F99" i="14"/>
  <c r="F100" i="14"/>
  <c r="F101" i="14"/>
  <c r="G102" i="17"/>
  <c r="G103" i="17"/>
  <c r="G104" i="17"/>
  <c r="G105" i="17"/>
  <c r="G106" i="17"/>
  <c r="G107" i="17"/>
  <c r="G108" i="17"/>
  <c r="G109" i="17"/>
  <c r="G110" i="17"/>
  <c r="G111" i="17"/>
  <c r="G112" i="17"/>
  <c r="G113" i="17"/>
  <c r="G114" i="17"/>
  <c r="G115" i="17"/>
  <c r="G116" i="17"/>
  <c r="G117" i="17"/>
  <c r="G118" i="17"/>
  <c r="G119" i="17"/>
  <c r="G120" i="17"/>
  <c r="G121" i="17"/>
  <c r="G122" i="17"/>
  <c r="G123" i="17"/>
  <c r="G124" i="17"/>
  <c r="G125" i="17"/>
  <c r="G126" i="17"/>
  <c r="G127" i="17"/>
  <c r="G128" i="17"/>
  <c r="G129" i="17"/>
  <c r="G130" i="17"/>
  <c r="G131" i="17"/>
  <c r="G132" i="17"/>
  <c r="G133" i="17"/>
  <c r="G134" i="17"/>
  <c r="G135" i="17"/>
  <c r="G136" i="17"/>
  <c r="G137" i="17"/>
  <c r="G138" i="17"/>
  <c r="G139" i="17"/>
  <c r="G140" i="17"/>
  <c r="G141" i="17"/>
  <c r="G142" i="17"/>
  <c r="G143" i="17"/>
  <c r="G144" i="17"/>
  <c r="G145" i="17"/>
  <c r="G146" i="17"/>
  <c r="G147" i="17"/>
  <c r="G148" i="17"/>
  <c r="G149" i="17"/>
  <c r="G150" i="17"/>
  <c r="G151" i="17"/>
  <c r="G152" i="17"/>
  <c r="G153" i="17"/>
  <c r="G154" i="17"/>
  <c r="G155" i="17"/>
  <c r="G156" i="17"/>
  <c r="G157" i="17"/>
  <c r="G158" i="17"/>
  <c r="G159" i="17"/>
  <c r="G160" i="17"/>
  <c r="G161" i="17"/>
  <c r="G162" i="17"/>
  <c r="G163" i="17"/>
  <c r="G164" i="17"/>
  <c r="G165" i="17"/>
  <c r="G166" i="17"/>
  <c r="G167" i="17"/>
  <c r="G168" i="17"/>
  <c r="G169" i="17"/>
  <c r="G170" i="17"/>
  <c r="G171" i="17"/>
  <c r="G172" i="17"/>
  <c r="G173" i="17"/>
  <c r="G174" i="17"/>
  <c r="G175" i="17"/>
  <c r="G176" i="17"/>
  <c r="G177" i="17"/>
  <c r="G178" i="17"/>
  <c r="G179" i="17"/>
  <c r="G180" i="17"/>
  <c r="G181" i="17"/>
  <c r="G182" i="17"/>
  <c r="G183" i="17"/>
  <c r="G184" i="17"/>
  <c r="G185" i="17"/>
  <c r="G186" i="17"/>
  <c r="G187" i="17"/>
  <c r="G188" i="17"/>
  <c r="G189" i="17"/>
  <c r="G190" i="17"/>
  <c r="G191" i="17"/>
  <c r="G192" i="17"/>
  <c r="G193" i="17"/>
  <c r="G194" i="17"/>
  <c r="G195" i="17"/>
  <c r="G196" i="17"/>
  <c r="G197" i="17"/>
  <c r="G198" i="17"/>
  <c r="G199" i="17"/>
  <c r="G200" i="17"/>
  <c r="G201" i="17"/>
  <c r="G202" i="17"/>
  <c r="G203" i="17"/>
  <c r="G204" i="17"/>
  <c r="G205" i="17"/>
  <c r="G206" i="17"/>
  <c r="G207" i="17"/>
  <c r="G208" i="17"/>
  <c r="G209" i="17"/>
  <c r="G210" i="17"/>
  <c r="G211" i="17"/>
  <c r="G212" i="17"/>
  <c r="G213" i="17"/>
  <c r="G214" i="17"/>
  <c r="G215" i="17"/>
  <c r="G216" i="17"/>
  <c r="G217" i="17"/>
  <c r="G218" i="17"/>
  <c r="G219" i="17"/>
  <c r="G220" i="17"/>
  <c r="G221" i="17"/>
  <c r="G222" i="17"/>
  <c r="G223" i="17"/>
  <c r="G224" i="17"/>
  <c r="G225" i="17"/>
  <c r="G226" i="17"/>
  <c r="G227" i="17"/>
  <c r="G228" i="17"/>
  <c r="G229" i="17"/>
  <c r="G230" i="17"/>
  <c r="G231" i="17"/>
  <c r="G232" i="17"/>
  <c r="G233" i="17"/>
  <c r="G234" i="17"/>
  <c r="G235" i="17"/>
  <c r="G236" i="17"/>
  <c r="G237" i="17"/>
  <c r="G238" i="17"/>
  <c r="G239" i="17"/>
  <c r="G240" i="17"/>
  <c r="G241" i="17"/>
  <c r="G242" i="17"/>
  <c r="G243" i="17"/>
  <c r="G244" i="17"/>
  <c r="G245" i="17"/>
  <c r="G246" i="17"/>
  <c r="G247" i="17"/>
  <c r="G248" i="17"/>
  <c r="G249" i="17"/>
  <c r="G250" i="17"/>
  <c r="G251" i="17"/>
  <c r="G252" i="17"/>
  <c r="G253" i="17"/>
  <c r="G254" i="17"/>
  <c r="G255" i="17"/>
  <c r="G256" i="17"/>
  <c r="G257" i="17"/>
  <c r="G258" i="17"/>
  <c r="G259" i="17"/>
  <c r="G260" i="17"/>
  <c r="G261" i="17"/>
  <c r="G262" i="17"/>
  <c r="G263" i="17"/>
  <c r="F102" i="17"/>
  <c r="F103" i="17"/>
  <c r="F104" i="17"/>
  <c r="F105" i="17"/>
  <c r="F106" i="17"/>
  <c r="F107" i="17"/>
  <c r="F108" i="17"/>
  <c r="F109" i="17"/>
  <c r="F110" i="17"/>
  <c r="F111" i="17"/>
  <c r="F112" i="17"/>
  <c r="F113" i="17"/>
  <c r="F114" i="17"/>
  <c r="F115" i="17"/>
  <c r="F116" i="17"/>
  <c r="F117" i="17"/>
  <c r="F118" i="17"/>
  <c r="F119" i="17"/>
  <c r="F120" i="17"/>
  <c r="F121" i="17"/>
  <c r="F122" i="17"/>
  <c r="F123" i="17"/>
  <c r="F124" i="17"/>
  <c r="F125" i="17"/>
  <c r="F126" i="17"/>
  <c r="F127" i="17"/>
  <c r="F128" i="17"/>
  <c r="F129" i="17"/>
  <c r="F130" i="17"/>
  <c r="F131" i="17"/>
  <c r="F132" i="17"/>
  <c r="F133" i="17"/>
  <c r="F134" i="17"/>
  <c r="F135" i="17"/>
  <c r="F136" i="17"/>
  <c r="F137" i="17"/>
  <c r="F138" i="17"/>
  <c r="F139" i="17"/>
  <c r="F140" i="17"/>
  <c r="F141" i="17"/>
  <c r="F142" i="17"/>
  <c r="F143" i="17"/>
  <c r="F144" i="17"/>
  <c r="F145" i="17"/>
  <c r="F146" i="17"/>
  <c r="F147" i="17"/>
  <c r="F148" i="17"/>
  <c r="F149" i="17"/>
  <c r="F150" i="17"/>
  <c r="F151" i="17"/>
  <c r="F152" i="17"/>
  <c r="F153" i="17"/>
  <c r="F154" i="17"/>
  <c r="F155" i="17"/>
  <c r="F156" i="17"/>
  <c r="F157" i="17"/>
  <c r="F158" i="17"/>
  <c r="F159" i="17"/>
  <c r="F160" i="17"/>
  <c r="F161" i="17"/>
  <c r="F162" i="17"/>
  <c r="F163" i="17"/>
  <c r="F164" i="17"/>
  <c r="F165" i="17"/>
  <c r="F166" i="17"/>
  <c r="F167" i="17"/>
  <c r="F168" i="17"/>
  <c r="F169" i="17"/>
  <c r="F170" i="17"/>
  <c r="F171" i="17"/>
  <c r="F172" i="17"/>
  <c r="F173" i="17"/>
  <c r="F174" i="17"/>
  <c r="F175" i="17"/>
  <c r="F176" i="17"/>
  <c r="F177" i="17"/>
  <c r="F178" i="17"/>
  <c r="F179" i="17"/>
  <c r="F180" i="17"/>
  <c r="F181" i="17"/>
  <c r="F182" i="17"/>
  <c r="F183" i="17"/>
  <c r="F184" i="17"/>
  <c r="F185" i="17"/>
  <c r="F186" i="17"/>
  <c r="F187" i="17"/>
  <c r="F188" i="17"/>
  <c r="F189" i="17"/>
  <c r="F190" i="17"/>
  <c r="F191" i="17"/>
  <c r="F192" i="17"/>
  <c r="F193" i="17"/>
  <c r="F194" i="17"/>
  <c r="F195" i="17"/>
  <c r="F196" i="17"/>
  <c r="F197" i="17"/>
  <c r="F198" i="17"/>
  <c r="F199" i="17"/>
  <c r="F200" i="17"/>
  <c r="F201" i="17"/>
  <c r="F202" i="17"/>
  <c r="F203" i="17"/>
  <c r="F204" i="17"/>
  <c r="F205" i="17"/>
  <c r="F206" i="17"/>
  <c r="F207" i="17"/>
  <c r="F208" i="17"/>
  <c r="F209" i="17"/>
  <c r="F210" i="17"/>
  <c r="F211" i="17"/>
  <c r="F212" i="17"/>
  <c r="F213" i="17"/>
  <c r="F214" i="17"/>
  <c r="F215" i="17"/>
  <c r="F216" i="17"/>
  <c r="F217" i="17"/>
  <c r="F218" i="17"/>
  <c r="F219" i="17"/>
  <c r="F220" i="17"/>
  <c r="F221" i="17"/>
  <c r="F222" i="17"/>
  <c r="F223" i="17"/>
  <c r="F224" i="17"/>
  <c r="F225" i="17"/>
  <c r="F226" i="17"/>
  <c r="F227" i="17"/>
  <c r="F228" i="17"/>
  <c r="F229" i="17"/>
  <c r="F230" i="17"/>
  <c r="F231" i="17"/>
  <c r="F232" i="17"/>
  <c r="F233" i="17"/>
  <c r="F234" i="17"/>
  <c r="F235" i="17"/>
  <c r="F236" i="17"/>
  <c r="F237" i="17"/>
  <c r="F238" i="17"/>
  <c r="F239" i="17"/>
  <c r="F240" i="17"/>
  <c r="F241" i="17"/>
  <c r="F242" i="17"/>
  <c r="F243" i="17"/>
  <c r="F244" i="17"/>
  <c r="F245" i="17"/>
  <c r="F246" i="17"/>
  <c r="F247" i="17"/>
  <c r="F248" i="17"/>
  <c r="F249" i="17"/>
  <c r="F250" i="17"/>
  <c r="F251" i="17"/>
  <c r="F252" i="17"/>
  <c r="F253" i="17"/>
  <c r="F254" i="17"/>
  <c r="F255" i="17"/>
  <c r="F256" i="17"/>
  <c r="F257" i="17"/>
  <c r="F258" i="17"/>
  <c r="F259" i="17"/>
  <c r="F260" i="17"/>
  <c r="F261" i="17"/>
  <c r="F262" i="17"/>
  <c r="F263" i="17"/>
  <c r="G4" i="17"/>
  <c r="G5" i="17"/>
  <c r="G6" i="17"/>
  <c r="G7" i="17"/>
  <c r="G8" i="17"/>
  <c r="G9" i="17"/>
  <c r="G10" i="17"/>
  <c r="G11" i="17"/>
  <c r="G12" i="17"/>
  <c r="G13" i="17"/>
  <c r="G14" i="17"/>
  <c r="G15" i="17"/>
  <c r="G16" i="17"/>
  <c r="G17" i="17"/>
  <c r="G18" i="17"/>
  <c r="G19" i="17"/>
  <c r="G20" i="17"/>
  <c r="G21" i="17"/>
  <c r="G22" i="17"/>
  <c r="G23" i="17"/>
  <c r="G24" i="17"/>
  <c r="G25" i="17"/>
  <c r="G26" i="17"/>
  <c r="G27" i="17"/>
  <c r="G28" i="17"/>
  <c r="G29" i="17"/>
  <c r="G30" i="17"/>
  <c r="G31" i="17"/>
  <c r="G32" i="17"/>
  <c r="G33" i="17"/>
  <c r="G34" i="17"/>
  <c r="G35" i="17"/>
  <c r="G36" i="17"/>
  <c r="G37" i="17"/>
  <c r="G38" i="17"/>
  <c r="G39" i="17"/>
  <c r="G40" i="17"/>
  <c r="G41" i="17"/>
  <c r="G42" i="17"/>
  <c r="G43" i="17"/>
  <c r="G44" i="17"/>
  <c r="G45" i="17"/>
  <c r="G46" i="17"/>
  <c r="G47" i="17"/>
  <c r="G48" i="17"/>
  <c r="G49" i="17"/>
  <c r="G50" i="17"/>
  <c r="G51" i="17"/>
  <c r="G52" i="17"/>
  <c r="G53" i="17"/>
  <c r="G54" i="17"/>
  <c r="G55" i="17"/>
  <c r="G56" i="17"/>
  <c r="G57" i="17"/>
  <c r="G58" i="17"/>
  <c r="G59" i="17"/>
  <c r="G60" i="17"/>
  <c r="G61" i="17"/>
  <c r="G62" i="17"/>
  <c r="G63" i="17"/>
  <c r="G64" i="17"/>
  <c r="G65" i="17"/>
  <c r="G66" i="17"/>
  <c r="G67" i="17"/>
  <c r="G68" i="17"/>
  <c r="G69" i="17"/>
  <c r="G70" i="17"/>
  <c r="G71" i="17"/>
  <c r="G72" i="17"/>
  <c r="G73" i="17"/>
  <c r="G74" i="17"/>
  <c r="G75" i="17"/>
  <c r="G76" i="17"/>
  <c r="G77" i="17"/>
  <c r="G78" i="17"/>
  <c r="G79" i="17"/>
  <c r="G80" i="17"/>
  <c r="G81" i="17"/>
  <c r="G82" i="17"/>
  <c r="G83" i="17"/>
  <c r="G84" i="17"/>
  <c r="G85" i="17"/>
  <c r="G86" i="17"/>
  <c r="G87" i="17"/>
  <c r="G88" i="17"/>
  <c r="G89" i="17"/>
  <c r="G90" i="17"/>
  <c r="G91" i="17"/>
  <c r="G92" i="17"/>
  <c r="G93" i="17"/>
  <c r="G94" i="17"/>
  <c r="G95" i="17"/>
  <c r="G96" i="17"/>
  <c r="G97" i="17"/>
  <c r="G98" i="17"/>
  <c r="G99" i="17"/>
  <c r="G100" i="17"/>
  <c r="G101" i="17"/>
  <c r="F4" i="17"/>
  <c r="F5" i="17"/>
  <c r="F6" i="17"/>
  <c r="F7" i="17"/>
  <c r="F8" i="17"/>
  <c r="F9" i="17"/>
  <c r="F10" i="17"/>
  <c r="F11" i="17"/>
  <c r="F12" i="17"/>
  <c r="F13" i="17"/>
  <c r="F14" i="17"/>
  <c r="F15" i="17"/>
  <c r="F16" i="17"/>
  <c r="F17" i="17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31" i="17"/>
  <c r="F32" i="17"/>
  <c r="F33" i="17"/>
  <c r="F34" i="17"/>
  <c r="F35" i="17"/>
  <c r="F36" i="17"/>
  <c r="F37" i="17"/>
  <c r="F38" i="17"/>
  <c r="F39" i="17"/>
  <c r="F40" i="17"/>
  <c r="F41" i="17"/>
  <c r="F42" i="17"/>
  <c r="F43" i="17"/>
  <c r="F44" i="17"/>
  <c r="F45" i="17"/>
  <c r="F46" i="17"/>
  <c r="F47" i="17"/>
  <c r="F48" i="17"/>
  <c r="F49" i="17"/>
  <c r="F50" i="17"/>
  <c r="F51" i="17"/>
  <c r="F52" i="17"/>
  <c r="F53" i="17"/>
  <c r="F54" i="17"/>
  <c r="F55" i="17"/>
  <c r="F56" i="17"/>
  <c r="F57" i="17"/>
  <c r="F58" i="17"/>
  <c r="F59" i="17"/>
  <c r="F60" i="17"/>
  <c r="F61" i="17"/>
  <c r="F62" i="17"/>
  <c r="F63" i="17"/>
  <c r="F64" i="17"/>
  <c r="F65" i="17"/>
  <c r="F66" i="17"/>
  <c r="F67" i="17"/>
  <c r="F68" i="17"/>
  <c r="F69" i="17"/>
  <c r="F70" i="17"/>
  <c r="F71" i="17"/>
  <c r="F72" i="17"/>
  <c r="F73" i="17"/>
  <c r="F74" i="17"/>
  <c r="F75" i="17"/>
  <c r="F76" i="17"/>
  <c r="F77" i="17"/>
  <c r="F78" i="17"/>
  <c r="F79" i="17"/>
  <c r="F80" i="17"/>
  <c r="F81" i="17"/>
  <c r="F82" i="17"/>
  <c r="F83" i="17"/>
  <c r="F84" i="17"/>
  <c r="F85" i="17"/>
  <c r="F86" i="17"/>
  <c r="F87" i="17"/>
  <c r="F88" i="17"/>
  <c r="F89" i="17"/>
  <c r="F90" i="17"/>
  <c r="F91" i="17"/>
  <c r="F92" i="17"/>
  <c r="F93" i="17"/>
  <c r="F94" i="17"/>
  <c r="F95" i="17"/>
  <c r="F96" i="17"/>
  <c r="F97" i="17"/>
  <c r="F98" i="17"/>
  <c r="F99" i="17"/>
  <c r="F100" i="17"/>
  <c r="F101" i="17"/>
  <c r="G517" i="15"/>
  <c r="F517" i="15"/>
  <c r="G4" i="15"/>
  <c r="G5" i="15"/>
  <c r="G6" i="15"/>
  <c r="G7" i="15"/>
  <c r="G8" i="15"/>
  <c r="G9" i="15"/>
  <c r="G10" i="15"/>
  <c r="G11" i="15"/>
  <c r="G12" i="15"/>
  <c r="G13" i="15"/>
  <c r="G14" i="15"/>
  <c r="G15" i="15"/>
  <c r="G16" i="15"/>
  <c r="G17" i="15"/>
  <c r="G18" i="15"/>
  <c r="G19" i="15"/>
  <c r="G20" i="15"/>
  <c r="G21" i="15"/>
  <c r="G22" i="15"/>
  <c r="G23" i="15"/>
  <c r="G24" i="15"/>
  <c r="G25" i="15"/>
  <c r="G26" i="15"/>
  <c r="G27" i="15"/>
  <c r="G28" i="15"/>
  <c r="G29" i="15"/>
  <c r="G30" i="15"/>
  <c r="G31" i="15"/>
  <c r="G32" i="15"/>
  <c r="G33" i="15"/>
  <c r="G34" i="15"/>
  <c r="G35" i="15"/>
  <c r="G36" i="15"/>
  <c r="G37" i="15"/>
  <c r="G38" i="15"/>
  <c r="G39" i="15"/>
  <c r="G40" i="15"/>
  <c r="G41" i="15"/>
  <c r="G42" i="15"/>
  <c r="G43" i="15"/>
  <c r="G44" i="15"/>
  <c r="G45" i="15"/>
  <c r="G46" i="15"/>
  <c r="G47" i="15"/>
  <c r="G48" i="15"/>
  <c r="G49" i="15"/>
  <c r="G50" i="15"/>
  <c r="G51" i="15"/>
  <c r="G52" i="15"/>
  <c r="G53" i="15"/>
  <c r="G54" i="15"/>
  <c r="G55" i="15"/>
  <c r="G56" i="15"/>
  <c r="G57" i="15"/>
  <c r="G58" i="15"/>
  <c r="G59" i="15"/>
  <c r="G60" i="15"/>
  <c r="G61" i="15"/>
  <c r="G62" i="15"/>
  <c r="G63" i="15"/>
  <c r="G64" i="15"/>
  <c r="G65" i="15"/>
  <c r="G66" i="15"/>
  <c r="G67" i="15"/>
  <c r="G68" i="15"/>
  <c r="G69" i="15"/>
  <c r="G70" i="15"/>
  <c r="G71" i="15"/>
  <c r="G72" i="15"/>
  <c r="G73" i="15"/>
  <c r="G74" i="15"/>
  <c r="G75" i="15"/>
  <c r="G76" i="15"/>
  <c r="G77" i="15"/>
  <c r="G78" i="15"/>
  <c r="G79" i="15"/>
  <c r="G80" i="15"/>
  <c r="G81" i="15"/>
  <c r="G82" i="15"/>
  <c r="G83" i="15"/>
  <c r="G84" i="15"/>
  <c r="G85" i="15"/>
  <c r="G86" i="15"/>
  <c r="G87" i="15"/>
  <c r="G88" i="15"/>
  <c r="G89" i="15"/>
  <c r="G90" i="15"/>
  <c r="G91" i="15"/>
  <c r="G92" i="15"/>
  <c r="G93" i="15"/>
  <c r="G94" i="15"/>
  <c r="G95" i="15"/>
  <c r="G96" i="15"/>
  <c r="G97" i="15"/>
  <c r="G98" i="15"/>
  <c r="G99" i="15"/>
  <c r="G100" i="15"/>
  <c r="G101" i="15"/>
  <c r="G102" i="15"/>
  <c r="G103" i="15"/>
  <c r="G104" i="15"/>
  <c r="G105" i="15"/>
  <c r="G106" i="15"/>
  <c r="G107" i="15"/>
  <c r="G108" i="15"/>
  <c r="G109" i="15"/>
  <c r="G110" i="15"/>
  <c r="G111" i="15"/>
  <c r="G112" i="15"/>
  <c r="G113" i="15"/>
  <c r="G114" i="15"/>
  <c r="G115" i="15"/>
  <c r="G116" i="15"/>
  <c r="G117" i="15"/>
  <c r="G118" i="15"/>
  <c r="G119" i="15"/>
  <c r="G120" i="15"/>
  <c r="G121" i="15"/>
  <c r="G122" i="15"/>
  <c r="G123" i="15"/>
  <c r="G124" i="15"/>
  <c r="G125" i="15"/>
  <c r="G126" i="15"/>
  <c r="G127" i="15"/>
  <c r="G128" i="15"/>
  <c r="G129" i="15"/>
  <c r="G130" i="15"/>
  <c r="G131" i="15"/>
  <c r="G132" i="15"/>
  <c r="G133" i="15"/>
  <c r="G134" i="15"/>
  <c r="G135" i="15"/>
  <c r="G136" i="15"/>
  <c r="G137" i="15"/>
  <c r="G138" i="15"/>
  <c r="G139" i="15"/>
  <c r="G140" i="15"/>
  <c r="G141" i="15"/>
  <c r="G142" i="15"/>
  <c r="G143" i="15"/>
  <c r="G144" i="15"/>
  <c r="G145" i="15"/>
  <c r="G146" i="15"/>
  <c r="G147" i="15"/>
  <c r="G148" i="15"/>
  <c r="G149" i="15"/>
  <c r="G150" i="15"/>
  <c r="G151" i="15"/>
  <c r="G152" i="15"/>
  <c r="G153" i="15"/>
  <c r="G154" i="15"/>
  <c r="G155" i="15"/>
  <c r="G156" i="15"/>
  <c r="G157" i="15"/>
  <c r="G158" i="15"/>
  <c r="G159" i="15"/>
  <c r="G160" i="15"/>
  <c r="G161" i="15"/>
  <c r="G162" i="15"/>
  <c r="G163" i="15"/>
  <c r="G164" i="15"/>
  <c r="G165" i="15"/>
  <c r="G166" i="15"/>
  <c r="G167" i="15"/>
  <c r="G168" i="15"/>
  <c r="G169" i="15"/>
  <c r="G170" i="15"/>
  <c r="G171" i="15"/>
  <c r="G172" i="15"/>
  <c r="G173" i="15"/>
  <c r="G174" i="15"/>
  <c r="G175" i="15"/>
  <c r="G176" i="15"/>
  <c r="G177" i="15"/>
  <c r="G178" i="15"/>
  <c r="G179" i="15"/>
  <c r="G180" i="15"/>
  <c r="G181" i="15"/>
  <c r="G182" i="15"/>
  <c r="G183" i="15"/>
  <c r="G184" i="15"/>
  <c r="G185" i="15"/>
  <c r="G186" i="15"/>
  <c r="G187" i="15"/>
  <c r="G188" i="15"/>
  <c r="G189" i="15"/>
  <c r="G190" i="15"/>
  <c r="G191" i="15"/>
  <c r="G192" i="15"/>
  <c r="G193" i="15"/>
  <c r="G194" i="15"/>
  <c r="G195" i="15"/>
  <c r="G196" i="15"/>
  <c r="G197" i="15"/>
  <c r="G198" i="15"/>
  <c r="G199" i="15"/>
  <c r="G200" i="15"/>
  <c r="G201" i="15"/>
  <c r="G202" i="15"/>
  <c r="G203" i="15"/>
  <c r="G204" i="15"/>
  <c r="G205" i="15"/>
  <c r="G206" i="15"/>
  <c r="G207" i="15"/>
  <c r="G208" i="15"/>
  <c r="G209" i="15"/>
  <c r="G210" i="15"/>
  <c r="G211" i="15"/>
  <c r="G212" i="15"/>
  <c r="G213" i="15"/>
  <c r="G214" i="15"/>
  <c r="G215" i="15"/>
  <c r="G216" i="15"/>
  <c r="G217" i="15"/>
  <c r="G218" i="15"/>
  <c r="G219" i="15"/>
  <c r="G220" i="15"/>
  <c r="G221" i="15"/>
  <c r="G222" i="15"/>
  <c r="G223" i="15"/>
  <c r="G224" i="15"/>
  <c r="G225" i="15"/>
  <c r="G226" i="15"/>
  <c r="G227" i="15"/>
  <c r="G228" i="15"/>
  <c r="G229" i="15"/>
  <c r="G230" i="15"/>
  <c r="G231" i="15"/>
  <c r="G232" i="15"/>
  <c r="G233" i="15"/>
  <c r="G234" i="15"/>
  <c r="G235" i="15"/>
  <c r="G236" i="15"/>
  <c r="G237" i="15"/>
  <c r="G238" i="15"/>
  <c r="G239" i="15"/>
  <c r="G240" i="15"/>
  <c r="G241" i="15"/>
  <c r="G242" i="15"/>
  <c r="G243" i="15"/>
  <c r="G244" i="15"/>
  <c r="G245" i="15"/>
  <c r="G246" i="15"/>
  <c r="G247" i="15"/>
  <c r="G248" i="15"/>
  <c r="G249" i="15"/>
  <c r="G250" i="15"/>
  <c r="G251" i="15"/>
  <c r="G252" i="15"/>
  <c r="G253" i="15"/>
  <c r="G254" i="15"/>
  <c r="G255" i="15"/>
  <c r="G256" i="15"/>
  <c r="G257" i="15"/>
  <c r="G258" i="15"/>
  <c r="G259" i="15"/>
  <c r="G260" i="15"/>
  <c r="G261" i="15"/>
  <c r="G262" i="15"/>
  <c r="G263" i="15"/>
  <c r="G264" i="15"/>
  <c r="G265" i="15"/>
  <c r="G266" i="15"/>
  <c r="G267" i="15"/>
  <c r="G268" i="15"/>
  <c r="G269" i="15"/>
  <c r="G270" i="15"/>
  <c r="G271" i="15"/>
  <c r="G272" i="15"/>
  <c r="G273" i="15"/>
  <c r="G274" i="15"/>
  <c r="G275" i="15"/>
  <c r="G276" i="15"/>
  <c r="G277" i="15"/>
  <c r="G278" i="15"/>
  <c r="G279" i="15"/>
  <c r="G280" i="15"/>
  <c r="G281" i="15"/>
  <c r="G282" i="15"/>
  <c r="G283" i="15"/>
  <c r="G284" i="15"/>
  <c r="G285" i="15"/>
  <c r="G286" i="15"/>
  <c r="G287" i="15"/>
  <c r="G288" i="15"/>
  <c r="G289" i="15"/>
  <c r="G290" i="15"/>
  <c r="G291" i="15"/>
  <c r="G292" i="15"/>
  <c r="G293" i="15"/>
  <c r="G294" i="15"/>
  <c r="G295" i="15"/>
  <c r="G296" i="15"/>
  <c r="G297" i="15"/>
  <c r="G298" i="15"/>
  <c r="G299" i="15"/>
  <c r="G300" i="15"/>
  <c r="G301" i="15"/>
  <c r="G302" i="15"/>
  <c r="G303" i="15"/>
  <c r="G304" i="15"/>
  <c r="G305" i="15"/>
  <c r="G306" i="15"/>
  <c r="G307" i="15"/>
  <c r="G308" i="15"/>
  <c r="G309" i="15"/>
  <c r="G310" i="15"/>
  <c r="G311" i="15"/>
  <c r="G312" i="15"/>
  <c r="G313" i="15"/>
  <c r="G314" i="15"/>
  <c r="G315" i="15"/>
  <c r="G316" i="15"/>
  <c r="G317" i="15"/>
  <c r="G318" i="15"/>
  <c r="G319" i="15"/>
  <c r="G320" i="15"/>
  <c r="G321" i="15"/>
  <c r="G322" i="15"/>
  <c r="G323" i="15"/>
  <c r="G324" i="15"/>
  <c r="G325" i="15"/>
  <c r="G326" i="15"/>
  <c r="G327" i="15"/>
  <c r="G328" i="15"/>
  <c r="G329" i="15"/>
  <c r="G330" i="15"/>
  <c r="G331" i="15"/>
  <c r="G332" i="15"/>
  <c r="G333" i="15"/>
  <c r="G334" i="15"/>
  <c r="G335" i="15"/>
  <c r="G336" i="15"/>
  <c r="G337" i="15"/>
  <c r="G338" i="15"/>
  <c r="G339" i="15"/>
  <c r="G340" i="15"/>
  <c r="G341" i="15"/>
  <c r="G342" i="15"/>
  <c r="G343" i="15"/>
  <c r="G344" i="15"/>
  <c r="G345" i="15"/>
  <c r="G346" i="15"/>
  <c r="G347" i="15"/>
  <c r="G348" i="15"/>
  <c r="G349" i="15"/>
  <c r="G350" i="15"/>
  <c r="G351" i="15"/>
  <c r="G352" i="15"/>
  <c r="G353" i="15"/>
  <c r="G354" i="15"/>
  <c r="G355" i="15"/>
  <c r="G356" i="15"/>
  <c r="G357" i="15"/>
  <c r="G358" i="15"/>
  <c r="G359" i="15"/>
  <c r="G360" i="15"/>
  <c r="G361" i="15"/>
  <c r="G362" i="15"/>
  <c r="G363" i="15"/>
  <c r="G364" i="15"/>
  <c r="G365" i="15"/>
  <c r="G366" i="15"/>
  <c r="G367" i="15"/>
  <c r="G368" i="15"/>
  <c r="G369" i="15"/>
  <c r="G370" i="15"/>
  <c r="G371" i="15"/>
  <c r="G372" i="15"/>
  <c r="G373" i="15"/>
  <c r="G374" i="15"/>
  <c r="G375" i="15"/>
  <c r="G376" i="15"/>
  <c r="G377" i="15"/>
  <c r="G378" i="15"/>
  <c r="G379" i="15"/>
  <c r="G380" i="15"/>
  <c r="G381" i="15"/>
  <c r="G382" i="15"/>
  <c r="G383" i="15"/>
  <c r="G384" i="15"/>
  <c r="G385" i="15"/>
  <c r="G386" i="15"/>
  <c r="G387" i="15"/>
  <c r="G388" i="15"/>
  <c r="G389" i="15"/>
  <c r="G390" i="15"/>
  <c r="G391" i="15"/>
  <c r="G392" i="15"/>
  <c r="G393" i="15"/>
  <c r="G394" i="15"/>
  <c r="G395" i="15"/>
  <c r="G396" i="15"/>
  <c r="G397" i="15"/>
  <c r="G398" i="15"/>
  <c r="G399" i="15"/>
  <c r="G400" i="15"/>
  <c r="G401" i="15"/>
  <c r="G402" i="15"/>
  <c r="G403" i="15"/>
  <c r="G404" i="15"/>
  <c r="G405" i="15"/>
  <c r="G406" i="15"/>
  <c r="G407" i="15"/>
  <c r="G408" i="15"/>
  <c r="G409" i="15"/>
  <c r="G410" i="15"/>
  <c r="G411" i="15"/>
  <c r="G412" i="15"/>
  <c r="G413" i="15"/>
  <c r="G414" i="15"/>
  <c r="G415" i="15"/>
  <c r="G416" i="15"/>
  <c r="G417" i="15"/>
  <c r="G418" i="15"/>
  <c r="G419" i="15"/>
  <c r="G420" i="15"/>
  <c r="G421" i="15"/>
  <c r="G422" i="15"/>
  <c r="G423" i="15"/>
  <c r="G424" i="15"/>
  <c r="G425" i="15"/>
  <c r="G426" i="15"/>
  <c r="G427" i="15"/>
  <c r="G428" i="15"/>
  <c r="G429" i="15"/>
  <c r="G430" i="15"/>
  <c r="G431" i="15"/>
  <c r="G432" i="15"/>
  <c r="G433" i="15"/>
  <c r="G434" i="15"/>
  <c r="G435" i="15"/>
  <c r="G436" i="15"/>
  <c r="G437" i="15"/>
  <c r="G438" i="15"/>
  <c r="G439" i="15"/>
  <c r="G440" i="15"/>
  <c r="G441" i="15"/>
  <c r="G442" i="15"/>
  <c r="G443" i="15"/>
  <c r="G444" i="15"/>
  <c r="G445" i="15"/>
  <c r="G446" i="15"/>
  <c r="G447" i="15"/>
  <c r="G448" i="15"/>
  <c r="G449" i="15"/>
  <c r="G450" i="15"/>
  <c r="G451" i="15"/>
  <c r="G452" i="15"/>
  <c r="G453" i="15"/>
  <c r="G454" i="15"/>
  <c r="G455" i="15"/>
  <c r="G456" i="15"/>
  <c r="G457" i="15"/>
  <c r="G458" i="15"/>
  <c r="G459" i="15"/>
  <c r="G460" i="15"/>
  <c r="G461" i="15"/>
  <c r="G462" i="15"/>
  <c r="G463" i="15"/>
  <c r="G464" i="15"/>
  <c r="G465" i="15"/>
  <c r="G466" i="15"/>
  <c r="G467" i="15"/>
  <c r="G468" i="15"/>
  <c r="G469" i="15"/>
  <c r="G470" i="15"/>
  <c r="G471" i="15"/>
  <c r="G472" i="15"/>
  <c r="G473" i="15"/>
  <c r="G474" i="15"/>
  <c r="G475" i="15"/>
  <c r="G476" i="15"/>
  <c r="G477" i="15"/>
  <c r="G478" i="15"/>
  <c r="G479" i="15"/>
  <c r="G480" i="15"/>
  <c r="G481" i="15"/>
  <c r="G482" i="15"/>
  <c r="G483" i="15"/>
  <c r="G484" i="15"/>
  <c r="G485" i="15"/>
  <c r="G486" i="15"/>
  <c r="G487" i="15"/>
  <c r="G488" i="15"/>
  <c r="G489" i="15"/>
  <c r="G490" i="15"/>
  <c r="G491" i="15"/>
  <c r="G492" i="15"/>
  <c r="G493" i="15"/>
  <c r="G494" i="15"/>
  <c r="G495" i="15"/>
  <c r="G496" i="15"/>
  <c r="G497" i="15"/>
  <c r="G498" i="15"/>
  <c r="G499" i="15"/>
  <c r="G500" i="15"/>
  <c r="G501" i="15"/>
  <c r="G502" i="15"/>
  <c r="G503" i="15"/>
  <c r="G504" i="15"/>
  <c r="G505" i="15"/>
  <c r="G506" i="15"/>
  <c r="G507" i="15"/>
  <c r="G508" i="15"/>
  <c r="G509" i="15"/>
  <c r="G510" i="15"/>
  <c r="G511" i="15"/>
  <c r="G512" i="15"/>
  <c r="G513" i="15"/>
  <c r="G514" i="15"/>
  <c r="G515" i="15"/>
  <c r="G516" i="15"/>
  <c r="F4" i="15"/>
  <c r="F5" i="15"/>
  <c r="F6" i="15"/>
  <c r="F7" i="15"/>
  <c r="F8" i="15"/>
  <c r="F9" i="15"/>
  <c r="F10" i="15"/>
  <c r="F11" i="15"/>
  <c r="F12" i="15"/>
  <c r="F13" i="15"/>
  <c r="F14" i="15"/>
  <c r="F15" i="15"/>
  <c r="F16" i="15"/>
  <c r="F17" i="15"/>
  <c r="F18" i="15"/>
  <c r="F19" i="15"/>
  <c r="F20" i="15"/>
  <c r="F21" i="15"/>
  <c r="F22" i="15"/>
  <c r="F23" i="15"/>
  <c r="F24" i="15"/>
  <c r="F25" i="15"/>
  <c r="F26" i="15"/>
  <c r="F27" i="15"/>
  <c r="F28" i="15"/>
  <c r="F29" i="15"/>
  <c r="F30" i="15"/>
  <c r="F31" i="15"/>
  <c r="F32" i="15"/>
  <c r="F33" i="15"/>
  <c r="F34" i="15"/>
  <c r="F35" i="15"/>
  <c r="F36" i="15"/>
  <c r="F37" i="15"/>
  <c r="F38" i="15"/>
  <c r="F39" i="15"/>
  <c r="F40" i="15"/>
  <c r="F41" i="15"/>
  <c r="F42" i="15"/>
  <c r="F43" i="15"/>
  <c r="F44" i="15"/>
  <c r="F45" i="15"/>
  <c r="F46" i="15"/>
  <c r="F47" i="15"/>
  <c r="F48" i="15"/>
  <c r="F49" i="15"/>
  <c r="F50" i="15"/>
  <c r="F51" i="15"/>
  <c r="F52" i="15"/>
  <c r="F53" i="15"/>
  <c r="F54" i="15"/>
  <c r="F55" i="15"/>
  <c r="F56" i="15"/>
  <c r="F57" i="15"/>
  <c r="F58" i="15"/>
  <c r="F59" i="15"/>
  <c r="F60" i="15"/>
  <c r="F61" i="15"/>
  <c r="F62" i="15"/>
  <c r="F63" i="15"/>
  <c r="F64" i="15"/>
  <c r="F65" i="15"/>
  <c r="F66" i="15"/>
  <c r="F67" i="15"/>
  <c r="F68" i="15"/>
  <c r="F69" i="15"/>
  <c r="F70" i="15"/>
  <c r="F71" i="15"/>
  <c r="F72" i="15"/>
  <c r="F73" i="15"/>
  <c r="F74" i="15"/>
  <c r="F75" i="15"/>
  <c r="F76" i="15"/>
  <c r="F77" i="15"/>
  <c r="F78" i="15"/>
  <c r="F79" i="15"/>
  <c r="F80" i="15"/>
  <c r="F81" i="15"/>
  <c r="F82" i="15"/>
  <c r="F83" i="15"/>
  <c r="F84" i="15"/>
  <c r="F85" i="15"/>
  <c r="F86" i="15"/>
  <c r="F87" i="15"/>
  <c r="F88" i="15"/>
  <c r="F89" i="15"/>
  <c r="F90" i="15"/>
  <c r="F91" i="15"/>
  <c r="F92" i="15"/>
  <c r="F93" i="15"/>
  <c r="F94" i="15"/>
  <c r="F95" i="15"/>
  <c r="F96" i="15"/>
  <c r="F97" i="15"/>
  <c r="F98" i="15"/>
  <c r="F99" i="15"/>
  <c r="F100" i="15"/>
  <c r="F101" i="15"/>
  <c r="F102" i="15"/>
  <c r="F103" i="15"/>
  <c r="F104" i="15"/>
  <c r="F105" i="15"/>
  <c r="F106" i="15"/>
  <c r="F107" i="15"/>
  <c r="F108" i="15"/>
  <c r="F109" i="15"/>
  <c r="F110" i="15"/>
  <c r="F111" i="15"/>
  <c r="F112" i="15"/>
  <c r="F113" i="15"/>
  <c r="F114" i="15"/>
  <c r="F115" i="15"/>
  <c r="F116" i="15"/>
  <c r="F117" i="15"/>
  <c r="F118" i="15"/>
  <c r="F119" i="15"/>
  <c r="F120" i="15"/>
  <c r="F121" i="15"/>
  <c r="F122" i="15"/>
  <c r="F123" i="15"/>
  <c r="F124" i="15"/>
  <c r="F125" i="15"/>
  <c r="F126" i="15"/>
  <c r="F127" i="15"/>
  <c r="F128" i="15"/>
  <c r="F129" i="15"/>
  <c r="F130" i="15"/>
  <c r="F131" i="15"/>
  <c r="F132" i="15"/>
  <c r="F133" i="15"/>
  <c r="F134" i="15"/>
  <c r="F135" i="15"/>
  <c r="F136" i="15"/>
  <c r="F137" i="15"/>
  <c r="F138" i="15"/>
  <c r="F139" i="15"/>
  <c r="F140" i="15"/>
  <c r="F141" i="15"/>
  <c r="F142" i="15"/>
  <c r="F143" i="15"/>
  <c r="F144" i="15"/>
  <c r="F145" i="15"/>
  <c r="F146" i="15"/>
  <c r="F147" i="15"/>
  <c r="F148" i="15"/>
  <c r="F149" i="15"/>
  <c r="F150" i="15"/>
  <c r="F151" i="15"/>
  <c r="F152" i="15"/>
  <c r="F153" i="15"/>
  <c r="F154" i="15"/>
  <c r="F155" i="15"/>
  <c r="F156" i="15"/>
  <c r="F157" i="15"/>
  <c r="F158" i="15"/>
  <c r="F159" i="15"/>
  <c r="F160" i="15"/>
  <c r="F161" i="15"/>
  <c r="F162" i="15"/>
  <c r="F163" i="15"/>
  <c r="F164" i="15"/>
  <c r="F165" i="15"/>
  <c r="F166" i="15"/>
  <c r="F167" i="15"/>
  <c r="F168" i="15"/>
  <c r="F169" i="15"/>
  <c r="F170" i="15"/>
  <c r="F171" i="15"/>
  <c r="F172" i="15"/>
  <c r="F173" i="15"/>
  <c r="F174" i="15"/>
  <c r="F175" i="15"/>
  <c r="F176" i="15"/>
  <c r="F177" i="15"/>
  <c r="F178" i="15"/>
  <c r="F179" i="15"/>
  <c r="F180" i="15"/>
  <c r="F181" i="15"/>
  <c r="F182" i="15"/>
  <c r="F183" i="15"/>
  <c r="F184" i="15"/>
  <c r="F185" i="15"/>
  <c r="F186" i="15"/>
  <c r="F187" i="15"/>
  <c r="F188" i="15"/>
  <c r="F189" i="15"/>
  <c r="F190" i="15"/>
  <c r="F191" i="15"/>
  <c r="F192" i="15"/>
  <c r="F193" i="15"/>
  <c r="F194" i="15"/>
  <c r="F195" i="15"/>
  <c r="F196" i="15"/>
  <c r="F197" i="15"/>
  <c r="F198" i="15"/>
  <c r="F199" i="15"/>
  <c r="F200" i="15"/>
  <c r="F201" i="15"/>
  <c r="F202" i="15"/>
  <c r="F203" i="15"/>
  <c r="F204" i="15"/>
  <c r="F205" i="15"/>
  <c r="F206" i="15"/>
  <c r="F207" i="15"/>
  <c r="F208" i="15"/>
  <c r="F209" i="15"/>
  <c r="F210" i="15"/>
  <c r="F211" i="15"/>
  <c r="F212" i="15"/>
  <c r="F213" i="15"/>
  <c r="F214" i="15"/>
  <c r="F215" i="15"/>
  <c r="F216" i="15"/>
  <c r="F217" i="15"/>
  <c r="F218" i="15"/>
  <c r="F219" i="15"/>
  <c r="F220" i="15"/>
  <c r="F221" i="15"/>
  <c r="F222" i="15"/>
  <c r="F223" i="15"/>
  <c r="F224" i="15"/>
  <c r="F225" i="15"/>
  <c r="F226" i="15"/>
  <c r="F227" i="15"/>
  <c r="F228" i="15"/>
  <c r="F229" i="15"/>
  <c r="F230" i="15"/>
  <c r="F231" i="15"/>
  <c r="F232" i="15"/>
  <c r="F233" i="15"/>
  <c r="F234" i="15"/>
  <c r="F235" i="15"/>
  <c r="F236" i="15"/>
  <c r="F237" i="15"/>
  <c r="F238" i="15"/>
  <c r="F239" i="15"/>
  <c r="F240" i="15"/>
  <c r="F241" i="15"/>
  <c r="F242" i="15"/>
  <c r="F243" i="15"/>
  <c r="F244" i="15"/>
  <c r="F245" i="15"/>
  <c r="F246" i="15"/>
  <c r="F247" i="15"/>
  <c r="F248" i="15"/>
  <c r="F249" i="15"/>
  <c r="F250" i="15"/>
  <c r="F251" i="15"/>
  <c r="F252" i="15"/>
  <c r="F253" i="15"/>
  <c r="F254" i="15"/>
  <c r="F255" i="15"/>
  <c r="F256" i="15"/>
  <c r="F257" i="15"/>
  <c r="F258" i="15"/>
  <c r="F259" i="15"/>
  <c r="F260" i="15"/>
  <c r="F261" i="15"/>
  <c r="F262" i="15"/>
  <c r="F263" i="15"/>
  <c r="F264" i="15"/>
  <c r="F265" i="15"/>
  <c r="F266" i="15"/>
  <c r="F267" i="15"/>
  <c r="F268" i="15"/>
  <c r="F269" i="15"/>
  <c r="F270" i="15"/>
  <c r="F271" i="15"/>
  <c r="F272" i="15"/>
  <c r="F273" i="15"/>
  <c r="F274" i="15"/>
  <c r="F275" i="15"/>
  <c r="F276" i="15"/>
  <c r="F277" i="15"/>
  <c r="F278" i="15"/>
  <c r="F279" i="15"/>
  <c r="F280" i="15"/>
  <c r="F281" i="15"/>
  <c r="F282" i="15"/>
  <c r="F283" i="15"/>
  <c r="F284" i="15"/>
  <c r="F285" i="15"/>
  <c r="F286" i="15"/>
  <c r="F287" i="15"/>
  <c r="F288" i="15"/>
  <c r="F289" i="15"/>
  <c r="F290" i="15"/>
  <c r="F291" i="15"/>
  <c r="F292" i="15"/>
  <c r="F293" i="15"/>
  <c r="F294" i="15"/>
  <c r="F295" i="15"/>
  <c r="F296" i="15"/>
  <c r="F297" i="15"/>
  <c r="F298" i="15"/>
  <c r="F299" i="15"/>
  <c r="F300" i="15"/>
  <c r="F301" i="15"/>
  <c r="F302" i="15"/>
  <c r="F303" i="15"/>
  <c r="F304" i="15"/>
  <c r="F305" i="15"/>
  <c r="F306" i="15"/>
  <c r="F307" i="15"/>
  <c r="F308" i="15"/>
  <c r="F309" i="15"/>
  <c r="F310" i="15"/>
  <c r="F311" i="15"/>
  <c r="F312" i="15"/>
  <c r="F313" i="15"/>
  <c r="F314" i="15"/>
  <c r="F315" i="15"/>
  <c r="F316" i="15"/>
  <c r="F317" i="15"/>
  <c r="F318" i="15"/>
  <c r="F319" i="15"/>
  <c r="F320" i="15"/>
  <c r="F321" i="15"/>
  <c r="F322" i="15"/>
  <c r="F323" i="15"/>
  <c r="F324" i="15"/>
  <c r="F325" i="15"/>
  <c r="F326" i="15"/>
  <c r="F327" i="15"/>
  <c r="F328" i="15"/>
  <c r="F329" i="15"/>
  <c r="F330" i="15"/>
  <c r="F331" i="15"/>
  <c r="F332" i="15"/>
  <c r="F333" i="15"/>
  <c r="F334" i="15"/>
  <c r="F335" i="15"/>
  <c r="F336" i="15"/>
  <c r="F337" i="15"/>
  <c r="F338" i="15"/>
  <c r="F339" i="15"/>
  <c r="F340" i="15"/>
  <c r="F341" i="15"/>
  <c r="F342" i="15"/>
  <c r="F343" i="15"/>
  <c r="F344" i="15"/>
  <c r="F345" i="15"/>
  <c r="F346" i="15"/>
  <c r="F347" i="15"/>
  <c r="F348" i="15"/>
  <c r="F349" i="15"/>
  <c r="F350" i="15"/>
  <c r="F351" i="15"/>
  <c r="F352" i="15"/>
  <c r="F353" i="15"/>
  <c r="F354" i="15"/>
  <c r="F355" i="15"/>
  <c r="F356" i="15"/>
  <c r="F357" i="15"/>
  <c r="F358" i="15"/>
  <c r="F359" i="15"/>
  <c r="F360" i="15"/>
  <c r="F361" i="15"/>
  <c r="F362" i="15"/>
  <c r="F363" i="15"/>
  <c r="F364" i="15"/>
  <c r="F365" i="15"/>
  <c r="F366" i="15"/>
  <c r="F367" i="15"/>
  <c r="F368" i="15"/>
  <c r="F369" i="15"/>
  <c r="F370" i="15"/>
  <c r="F371" i="15"/>
  <c r="F372" i="15"/>
  <c r="F373" i="15"/>
  <c r="F374" i="15"/>
  <c r="F375" i="15"/>
  <c r="F376" i="15"/>
  <c r="F377" i="15"/>
  <c r="F378" i="15"/>
  <c r="F379" i="15"/>
  <c r="F380" i="15"/>
  <c r="F381" i="15"/>
  <c r="F382" i="15"/>
  <c r="F383" i="15"/>
  <c r="F384" i="15"/>
  <c r="F385" i="15"/>
  <c r="F386" i="15"/>
  <c r="F387" i="15"/>
  <c r="F388" i="15"/>
  <c r="F389" i="15"/>
  <c r="F390" i="15"/>
  <c r="F391" i="15"/>
  <c r="F392" i="15"/>
  <c r="F393" i="15"/>
  <c r="F394" i="15"/>
  <c r="F395" i="15"/>
  <c r="F396" i="15"/>
  <c r="F397" i="15"/>
  <c r="F398" i="15"/>
  <c r="F399" i="15"/>
  <c r="F400" i="15"/>
  <c r="F401" i="15"/>
  <c r="F402" i="15"/>
  <c r="F403" i="15"/>
  <c r="F404" i="15"/>
  <c r="F405" i="15"/>
  <c r="F406" i="15"/>
  <c r="F407" i="15"/>
  <c r="F408" i="15"/>
  <c r="F409" i="15"/>
  <c r="F410" i="15"/>
  <c r="F411" i="15"/>
  <c r="F412" i="15"/>
  <c r="F413" i="15"/>
  <c r="F414" i="15"/>
  <c r="F415" i="15"/>
  <c r="F416" i="15"/>
  <c r="F417" i="15"/>
  <c r="F418" i="15"/>
  <c r="F419" i="15"/>
  <c r="F420" i="15"/>
  <c r="F421" i="15"/>
  <c r="F422" i="15"/>
  <c r="F423" i="15"/>
  <c r="F424" i="15"/>
  <c r="F425" i="15"/>
  <c r="F426" i="15"/>
  <c r="F427" i="15"/>
  <c r="F428" i="15"/>
  <c r="F429" i="15"/>
  <c r="F430" i="15"/>
  <c r="F431" i="15"/>
  <c r="F432" i="15"/>
  <c r="F433" i="15"/>
  <c r="F434" i="15"/>
  <c r="F435" i="15"/>
  <c r="F436" i="15"/>
  <c r="F437" i="15"/>
  <c r="F438" i="15"/>
  <c r="F439" i="15"/>
  <c r="F440" i="15"/>
  <c r="F441" i="15"/>
  <c r="F442" i="15"/>
  <c r="F443" i="15"/>
  <c r="F444" i="15"/>
  <c r="F445" i="15"/>
  <c r="F446" i="15"/>
  <c r="F447" i="15"/>
  <c r="F448" i="15"/>
  <c r="F449" i="15"/>
  <c r="F450" i="15"/>
  <c r="F451" i="15"/>
  <c r="F452" i="15"/>
  <c r="F453" i="15"/>
  <c r="F454" i="15"/>
  <c r="F455" i="15"/>
  <c r="F456" i="15"/>
  <c r="F457" i="15"/>
  <c r="F458" i="15"/>
  <c r="F459" i="15"/>
  <c r="F460" i="15"/>
  <c r="F461" i="15"/>
  <c r="F462" i="15"/>
  <c r="F463" i="15"/>
  <c r="F464" i="15"/>
  <c r="F465" i="15"/>
  <c r="F466" i="15"/>
  <c r="F467" i="15"/>
  <c r="F468" i="15"/>
  <c r="F469" i="15"/>
  <c r="F470" i="15"/>
  <c r="F471" i="15"/>
  <c r="F472" i="15"/>
  <c r="F473" i="15"/>
  <c r="F474" i="15"/>
  <c r="F475" i="15"/>
  <c r="F476" i="15"/>
  <c r="F477" i="15"/>
  <c r="F478" i="15"/>
  <c r="F479" i="15"/>
  <c r="F480" i="15"/>
  <c r="F481" i="15"/>
  <c r="F482" i="15"/>
  <c r="F483" i="15"/>
  <c r="F484" i="15"/>
  <c r="F485" i="15"/>
  <c r="F486" i="15"/>
  <c r="F487" i="15"/>
  <c r="F488" i="15"/>
  <c r="F489" i="15"/>
  <c r="F490" i="15"/>
  <c r="F491" i="15"/>
  <c r="F492" i="15"/>
  <c r="F493" i="15"/>
  <c r="F494" i="15"/>
  <c r="F495" i="15"/>
  <c r="F496" i="15"/>
  <c r="F497" i="15"/>
  <c r="F498" i="15"/>
  <c r="F499" i="15"/>
  <c r="F500" i="15"/>
  <c r="F501" i="15"/>
  <c r="F502" i="15"/>
  <c r="F503" i="15"/>
  <c r="F504" i="15"/>
  <c r="F505" i="15"/>
  <c r="F506" i="15"/>
  <c r="F507" i="15"/>
  <c r="F508" i="15"/>
  <c r="F509" i="15"/>
  <c r="F510" i="15"/>
  <c r="F511" i="15"/>
  <c r="F512" i="15"/>
  <c r="F513" i="15"/>
  <c r="F514" i="15"/>
  <c r="F515" i="15"/>
  <c r="F516" i="15"/>
  <c r="G3" i="18"/>
  <c r="F3" i="18"/>
  <c r="G3" i="17"/>
  <c r="F3" i="17"/>
  <c r="N142" i="1"/>
  <c r="O142" i="1" s="1"/>
  <c r="N143" i="1"/>
  <c r="O143" i="1" s="1"/>
  <c r="N144" i="1"/>
  <c r="O144" i="1" s="1"/>
  <c r="N145" i="1"/>
  <c r="O145" i="1" s="1"/>
  <c r="N146" i="1"/>
  <c r="O146" i="1" s="1"/>
  <c r="N147" i="1"/>
  <c r="O147" i="1" s="1"/>
  <c r="N148" i="1"/>
  <c r="O148" i="1" s="1"/>
  <c r="N149" i="1"/>
  <c r="O149" i="1" s="1"/>
  <c r="N150" i="1"/>
  <c r="O150" i="1" s="1"/>
  <c r="N151" i="1"/>
  <c r="O151" i="1" s="1"/>
  <c r="N152" i="1"/>
  <c r="O152" i="1" s="1"/>
  <c r="N153" i="1"/>
  <c r="O153" i="1" s="1"/>
  <c r="N154" i="1"/>
  <c r="O154" i="1" s="1"/>
  <c r="N155" i="1"/>
  <c r="O155" i="1" s="1"/>
  <c r="N156" i="1"/>
  <c r="O156" i="1" s="1"/>
  <c r="N157" i="1"/>
  <c r="O157" i="1" s="1"/>
  <c r="N158" i="1"/>
  <c r="O158" i="1" s="1"/>
  <c r="N159" i="1"/>
  <c r="O159" i="1" s="1"/>
  <c r="N160" i="1"/>
  <c r="O160" i="1" s="1"/>
  <c r="N161" i="1"/>
  <c r="O161" i="1" s="1"/>
  <c r="N162" i="1"/>
  <c r="O162" i="1" s="1"/>
  <c r="N163" i="1"/>
  <c r="O163" i="1" s="1"/>
  <c r="N164" i="1"/>
  <c r="O164" i="1" s="1"/>
  <c r="N165" i="1"/>
  <c r="O165" i="1" s="1"/>
  <c r="N166" i="1"/>
  <c r="O166" i="1" s="1"/>
  <c r="N167" i="1"/>
  <c r="O167" i="1" s="1"/>
  <c r="N168" i="1"/>
  <c r="O168" i="1" s="1"/>
  <c r="N169" i="1"/>
  <c r="O169" i="1" s="1"/>
  <c r="N170" i="1"/>
  <c r="O170" i="1" s="1"/>
  <c r="N171" i="1"/>
  <c r="O171" i="1" s="1"/>
  <c r="N172" i="1"/>
  <c r="O172" i="1" s="1"/>
  <c r="N173" i="1"/>
  <c r="O173" i="1" s="1"/>
  <c r="N174" i="1"/>
  <c r="O174" i="1" s="1"/>
  <c r="N175" i="1"/>
  <c r="O175" i="1" s="1"/>
  <c r="N176" i="1"/>
  <c r="O176" i="1" s="1"/>
  <c r="N177" i="1"/>
  <c r="O177" i="1" s="1"/>
  <c r="N178" i="1"/>
  <c r="O178" i="1" s="1"/>
  <c r="N179" i="1"/>
  <c r="O179" i="1" s="1"/>
  <c r="N180" i="1"/>
  <c r="O180" i="1" s="1"/>
  <c r="N181" i="1"/>
  <c r="O181" i="1" s="1"/>
  <c r="N182" i="1"/>
  <c r="O182" i="1" s="1"/>
  <c r="N183" i="1"/>
  <c r="O183" i="1" s="1"/>
  <c r="N184" i="1"/>
  <c r="O184" i="1" s="1"/>
  <c r="N185" i="1"/>
  <c r="O185" i="1" s="1"/>
  <c r="N186" i="1"/>
  <c r="O186" i="1" s="1"/>
  <c r="N187" i="1"/>
  <c r="O187" i="1" s="1"/>
  <c r="N188" i="1"/>
  <c r="O188" i="1" s="1"/>
  <c r="N189" i="1"/>
  <c r="O189" i="1" s="1"/>
  <c r="N190" i="1"/>
  <c r="O190" i="1" s="1"/>
  <c r="N191" i="1"/>
  <c r="O191" i="1" s="1"/>
  <c r="N192" i="1"/>
  <c r="O192" i="1" s="1"/>
  <c r="N193" i="1"/>
  <c r="O193" i="1" s="1"/>
  <c r="N194" i="1"/>
  <c r="O194" i="1" s="1"/>
  <c r="N195" i="1"/>
  <c r="O195" i="1" s="1"/>
  <c r="N196" i="1"/>
  <c r="O196" i="1" s="1"/>
  <c r="N197" i="1"/>
  <c r="O197" i="1" s="1"/>
  <c r="N198" i="1"/>
  <c r="O198" i="1" s="1"/>
  <c r="N199" i="1"/>
  <c r="O199" i="1" s="1"/>
  <c r="N200" i="1"/>
  <c r="O200" i="1" s="1"/>
  <c r="N201" i="1"/>
  <c r="O201" i="1" s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C32" i="16"/>
  <c r="C31" i="16"/>
  <c r="C30" i="16"/>
  <c r="C29" i="16"/>
  <c r="C28" i="16"/>
  <c r="C27" i="16"/>
  <c r="T303" i="5"/>
  <c r="T203" i="5"/>
  <c r="S285" i="5"/>
  <c r="T285" i="5" s="1"/>
  <c r="S294" i="5"/>
  <c r="T294" i="5" s="1"/>
  <c r="S316" i="5"/>
  <c r="T316" i="5" s="1"/>
  <c r="S334" i="5"/>
  <c r="T334" i="5" s="1"/>
  <c r="S397" i="5"/>
  <c r="T397" i="5" s="1"/>
  <c r="S454" i="5"/>
  <c r="T454" i="5" s="1"/>
  <c r="S467" i="5"/>
  <c r="T467" i="5" s="1"/>
  <c r="S471" i="5"/>
  <c r="T471" i="5" s="1"/>
  <c r="S72" i="5"/>
  <c r="T72" i="5" s="1"/>
  <c r="S96" i="5"/>
  <c r="T96" i="5" s="1"/>
  <c r="S191" i="5"/>
  <c r="T191" i="5" s="1"/>
  <c r="S211" i="5"/>
  <c r="T211" i="5" s="1"/>
  <c r="S259" i="5"/>
  <c r="T259" i="5" s="1"/>
  <c r="S279" i="5"/>
  <c r="T279" i="5" s="1"/>
  <c r="S345" i="5"/>
  <c r="T345" i="5" s="1"/>
  <c r="S371" i="5"/>
  <c r="T371" i="5" s="1"/>
  <c r="S426" i="5"/>
  <c r="T426" i="5" s="1"/>
  <c r="S427" i="5"/>
  <c r="T427" i="5" s="1"/>
  <c r="S434" i="5"/>
  <c r="T434" i="5" s="1"/>
  <c r="S449" i="5"/>
  <c r="T449" i="5" s="1"/>
  <c r="S458" i="5"/>
  <c r="T458" i="5" s="1"/>
  <c r="S477" i="5"/>
  <c r="T477" i="5" s="1"/>
  <c r="S482" i="5"/>
  <c r="T482" i="5" s="1"/>
  <c r="S241" i="5"/>
  <c r="T241" i="5" s="1"/>
  <c r="S267" i="5"/>
  <c r="T267" i="5" s="1"/>
  <c r="S275" i="5"/>
  <c r="T275" i="5" s="1"/>
  <c r="S310" i="5"/>
  <c r="T310" i="5" s="1"/>
  <c r="S372" i="5"/>
  <c r="T372" i="5" s="1"/>
  <c r="S408" i="5"/>
  <c r="T408" i="5" s="1"/>
  <c r="U203" i="5" s="1"/>
  <c r="S421" i="5"/>
  <c r="T421" i="5" s="1"/>
  <c r="S445" i="5"/>
  <c r="T445" i="5" s="1"/>
  <c r="S455" i="5"/>
  <c r="T455" i="5" s="1"/>
  <c r="S511" i="5"/>
  <c r="T511" i="5" s="1"/>
  <c r="S519" i="5"/>
  <c r="T519" i="5" s="1"/>
  <c r="S105" i="5"/>
  <c r="T105" i="5" s="1"/>
  <c r="S114" i="5"/>
  <c r="T114" i="5" s="1"/>
  <c r="S139" i="5"/>
  <c r="T139" i="5" s="1"/>
  <c r="S199" i="5"/>
  <c r="T199" i="5" s="1"/>
  <c r="S373" i="5"/>
  <c r="T373" i="5" s="1"/>
  <c r="S394" i="5"/>
  <c r="T394" i="5" s="1"/>
  <c r="S464" i="5"/>
  <c r="T464" i="5" s="1"/>
  <c r="S474" i="5"/>
  <c r="T474" i="5" s="1"/>
  <c r="S487" i="5"/>
  <c r="T487" i="5" s="1"/>
  <c r="S503" i="5"/>
  <c r="T503" i="5" s="1"/>
  <c r="S504" i="5"/>
  <c r="T504" i="5" s="1"/>
  <c r="S564" i="5"/>
  <c r="T564" i="5" s="1"/>
  <c r="S65" i="5"/>
  <c r="T65" i="5" s="1"/>
  <c r="S121" i="5"/>
  <c r="T121" i="5" s="1"/>
  <c r="S159" i="5"/>
  <c r="T159" i="5" s="1"/>
  <c r="S296" i="5"/>
  <c r="T296" i="5" s="1"/>
  <c r="U303" i="5" s="1"/>
  <c r="S346" i="5"/>
  <c r="T346" i="5" s="1"/>
  <c r="S435" i="5"/>
  <c r="T435" i="5" s="1"/>
  <c r="S475" i="5"/>
  <c r="T475" i="5" s="1"/>
  <c r="S512" i="5"/>
  <c r="T512" i="5" s="1"/>
  <c r="S39" i="5"/>
  <c r="T39" i="5" s="1"/>
  <c r="S45" i="5"/>
  <c r="T45" i="5" s="1"/>
  <c r="S107" i="5"/>
  <c r="T107" i="5" s="1"/>
  <c r="S178" i="5"/>
  <c r="T178" i="5" s="1"/>
  <c r="S314" i="5"/>
  <c r="T314" i="5" s="1"/>
  <c r="S446" i="5"/>
  <c r="T446" i="5" s="1"/>
  <c r="S37" i="5"/>
  <c r="T37" i="5" s="1"/>
  <c r="S60" i="5"/>
  <c r="T60" i="5" s="1"/>
  <c r="S68" i="5"/>
  <c r="T68" i="5" s="1"/>
  <c r="S161" i="5"/>
  <c r="T161" i="5" s="1"/>
  <c r="S200" i="5"/>
  <c r="T200" i="5" s="1"/>
  <c r="S204" i="5"/>
  <c r="T204" i="5" s="1"/>
  <c r="S505" i="5"/>
  <c r="T505" i="5" s="1"/>
  <c r="S34" i="5"/>
  <c r="T34" i="5" s="1"/>
  <c r="S69" i="5"/>
  <c r="T69" i="5" s="1"/>
  <c r="S156" i="5"/>
  <c r="T156" i="5" s="1"/>
  <c r="S256" i="5"/>
  <c r="T256" i="5" s="1"/>
  <c r="S600" i="5"/>
  <c r="T600" i="5" s="1"/>
  <c r="S11" i="5"/>
  <c r="T11" i="5" s="1"/>
  <c r="S233" i="5"/>
  <c r="T233" i="5" s="1"/>
  <c r="U397" i="5" s="1"/>
  <c r="S298" i="5"/>
  <c r="T298" i="5" s="1"/>
  <c r="S47" i="5"/>
  <c r="T47" i="5" s="1"/>
  <c r="S149" i="5"/>
  <c r="T149" i="5" s="1"/>
  <c r="S167" i="5"/>
  <c r="T167" i="5" s="1"/>
  <c r="S521" i="5"/>
  <c r="T521" i="5" s="1"/>
  <c r="S9" i="5"/>
  <c r="T9" i="5" s="1"/>
  <c r="S169" i="5"/>
  <c r="T169" i="5" s="1"/>
  <c r="S205" i="5"/>
  <c r="T205" i="5" s="1"/>
  <c r="S219" i="5"/>
  <c r="T219" i="5" s="1"/>
  <c r="S273" i="5"/>
  <c r="T273" i="5" s="1"/>
  <c r="S277" i="5"/>
  <c r="T277" i="5" s="1"/>
  <c r="S466" i="5"/>
  <c r="T466" i="5" s="1"/>
  <c r="U454" i="5" s="1"/>
  <c r="S538" i="5"/>
  <c r="T538" i="5" s="1"/>
  <c r="S551" i="5"/>
  <c r="T551" i="5" s="1"/>
  <c r="S181" i="5"/>
  <c r="T181" i="5" s="1"/>
  <c r="S238" i="5"/>
  <c r="T238" i="5" s="1"/>
  <c r="U471" i="5" s="1"/>
  <c r="S257" i="5"/>
  <c r="T257" i="5" s="1"/>
  <c r="S363" i="5"/>
  <c r="T363" i="5" s="1"/>
  <c r="S522" i="5"/>
  <c r="T522" i="5" s="1"/>
  <c r="S4" i="5"/>
  <c r="T4" i="5" s="1"/>
  <c r="S112" i="5"/>
  <c r="T112" i="5" s="1"/>
  <c r="S315" i="5"/>
  <c r="T315" i="5" s="1"/>
  <c r="S321" i="5"/>
  <c r="T321" i="5" s="1"/>
  <c r="S514" i="5"/>
  <c r="T514" i="5" s="1"/>
  <c r="S539" i="5"/>
  <c r="T539" i="5" s="1"/>
  <c r="S119" i="5"/>
  <c r="T119" i="5" s="1"/>
  <c r="S323" i="5"/>
  <c r="T323" i="5" s="1"/>
  <c r="S370" i="5"/>
  <c r="T370" i="5" s="1"/>
  <c r="U72" i="5" s="1"/>
  <c r="S432" i="5"/>
  <c r="T432" i="5" s="1"/>
  <c r="S443" i="5"/>
  <c r="T443" i="5" s="1"/>
  <c r="S460" i="5"/>
  <c r="T460" i="5" s="1"/>
  <c r="S472" i="5"/>
  <c r="T472" i="5" s="1"/>
  <c r="S489" i="5"/>
  <c r="T489" i="5" s="1"/>
  <c r="S498" i="5"/>
  <c r="T498" i="5" s="1"/>
  <c r="S412" i="5"/>
  <c r="T412" i="5" s="1"/>
  <c r="S463" i="5"/>
  <c r="T463" i="5" s="1"/>
  <c r="S518" i="5"/>
  <c r="T518" i="5" s="1"/>
  <c r="S535" i="5"/>
  <c r="T535" i="5" s="1"/>
  <c r="S54" i="5"/>
  <c r="T54" i="5" s="1"/>
  <c r="S77" i="5"/>
  <c r="T77" i="5" s="1"/>
  <c r="S141" i="5"/>
  <c r="T141" i="5" s="1"/>
  <c r="S280" i="5"/>
  <c r="T280" i="5" s="1"/>
  <c r="S329" i="5"/>
  <c r="T329" i="5" s="1"/>
  <c r="S450" i="5"/>
  <c r="T450" i="5" s="1"/>
  <c r="U211" i="5" s="1"/>
  <c r="S483" i="5"/>
  <c r="T483" i="5" s="1"/>
  <c r="S6" i="5"/>
  <c r="T6" i="5" s="1"/>
  <c r="S123" i="5"/>
  <c r="T123" i="5" s="1"/>
  <c r="S146" i="5"/>
  <c r="T146" i="5" s="1"/>
  <c r="S295" i="5"/>
  <c r="T295" i="5" s="1"/>
  <c r="S395" i="5"/>
  <c r="T395" i="5" s="1"/>
  <c r="S452" i="5"/>
  <c r="T452" i="5" s="1"/>
  <c r="S565" i="5"/>
  <c r="T565" i="5" s="1"/>
  <c r="U279" i="5" s="1"/>
  <c r="S127" i="5"/>
  <c r="T127" i="5" s="1"/>
  <c r="S379" i="5"/>
  <c r="T379" i="5" s="1"/>
  <c r="S33" i="5"/>
  <c r="T33" i="5" s="1"/>
  <c r="S101" i="5"/>
  <c r="T101" i="5" s="1"/>
  <c r="S368" i="5"/>
  <c r="T368" i="5" s="1"/>
  <c r="S27" i="5"/>
  <c r="T27" i="5" s="1"/>
  <c r="S38" i="5"/>
  <c r="T38" i="5" s="1"/>
  <c r="S70" i="5"/>
  <c r="T70" i="5" s="1"/>
  <c r="S166" i="5"/>
  <c r="T166" i="5" s="1"/>
  <c r="S17" i="5"/>
  <c r="T17" i="5" s="1"/>
  <c r="S23" i="5"/>
  <c r="T23" i="5" s="1"/>
  <c r="S29" i="5"/>
  <c r="T29" i="5" s="1"/>
  <c r="S53" i="5"/>
  <c r="T53" i="5" s="1"/>
  <c r="S174" i="5"/>
  <c r="T174" i="5" s="1"/>
  <c r="S284" i="5"/>
  <c r="T284" i="5" s="1"/>
  <c r="S50" i="5"/>
  <c r="T50" i="5" s="1"/>
  <c r="U426" i="5" s="1"/>
  <c r="S95" i="5"/>
  <c r="T95" i="5" s="1"/>
  <c r="S172" i="5"/>
  <c r="T172" i="5" s="1"/>
  <c r="S176" i="5"/>
  <c r="T176" i="5" s="1"/>
  <c r="S382" i="5"/>
  <c r="T382" i="5" s="1"/>
  <c r="U449" i="5" s="1"/>
  <c r="S488" i="5"/>
  <c r="T488" i="5" s="1"/>
  <c r="S495" i="5"/>
  <c r="T495" i="5" s="1"/>
  <c r="U458" i="5" s="1"/>
  <c r="S562" i="5"/>
  <c r="T562" i="5" s="1"/>
  <c r="S215" i="5"/>
  <c r="T215" i="5" s="1"/>
  <c r="S226" i="5"/>
  <c r="T226" i="5" s="1"/>
  <c r="S392" i="5"/>
  <c r="T392" i="5" s="1"/>
  <c r="S537" i="5"/>
  <c r="T537" i="5" s="1"/>
  <c r="S82" i="5"/>
  <c r="T82" i="5" s="1"/>
  <c r="S131" i="5"/>
  <c r="T131" i="5" s="1"/>
  <c r="S160" i="5"/>
  <c r="T160" i="5" s="1"/>
  <c r="S540" i="5"/>
  <c r="T540" i="5" s="1"/>
  <c r="S549" i="5"/>
  <c r="T549" i="5" s="1"/>
  <c r="S570" i="5"/>
  <c r="T570" i="5" s="1"/>
  <c r="S572" i="5"/>
  <c r="T572" i="5" s="1"/>
  <c r="S574" i="5"/>
  <c r="T574" i="5" s="1"/>
  <c r="S192" i="5"/>
  <c r="T192" i="5" s="1"/>
  <c r="S591" i="5"/>
  <c r="T591" i="5" s="1"/>
  <c r="S593" i="5"/>
  <c r="T593" i="5" s="1"/>
  <c r="S128" i="5"/>
  <c r="T128" i="5" s="1"/>
  <c r="S313" i="5"/>
  <c r="T313" i="5" s="1"/>
  <c r="U54" i="5" s="1"/>
  <c r="S336" i="5"/>
  <c r="T336" i="5" s="1"/>
  <c r="S398" i="5"/>
  <c r="T398" i="5" s="1"/>
  <c r="S438" i="5"/>
  <c r="T438" i="5" s="1"/>
  <c r="S142" i="5"/>
  <c r="T142" i="5" s="1"/>
  <c r="S168" i="5"/>
  <c r="T168" i="5" s="1"/>
  <c r="S352" i="5"/>
  <c r="T352" i="5" s="1"/>
  <c r="S389" i="5"/>
  <c r="T389" i="5" s="1"/>
  <c r="S469" i="5"/>
  <c r="T469" i="5" s="1"/>
  <c r="S493" i="5"/>
  <c r="T493" i="5" s="1"/>
  <c r="S523" i="5"/>
  <c r="T523" i="5" s="1"/>
  <c r="S367" i="5"/>
  <c r="T367" i="5" s="1"/>
  <c r="S428" i="5"/>
  <c r="T428" i="5" s="1"/>
  <c r="S459" i="5"/>
  <c r="T459" i="5" s="1"/>
  <c r="S177" i="5"/>
  <c r="T177" i="5" s="1"/>
  <c r="U241" i="5" s="1"/>
  <c r="S502" i="5"/>
  <c r="T502" i="5" s="1"/>
  <c r="U267" i="5" s="1"/>
  <c r="S520" i="5"/>
  <c r="T520" i="5" s="1"/>
  <c r="S544" i="5"/>
  <c r="T544" i="5" s="1"/>
  <c r="S568" i="5"/>
  <c r="T568" i="5" s="1"/>
  <c r="U280" i="5" s="1"/>
  <c r="S130" i="5"/>
  <c r="T130" i="5" s="1"/>
  <c r="S396" i="5"/>
  <c r="T396" i="5" s="1"/>
  <c r="S400" i="5"/>
  <c r="T400" i="5" s="1"/>
  <c r="U310" i="5" s="1"/>
  <c r="S67" i="5"/>
  <c r="T67" i="5" s="1"/>
  <c r="S218" i="5"/>
  <c r="T218" i="5" s="1"/>
  <c r="U329" i="5" s="1"/>
  <c r="S223" i="5"/>
  <c r="T223" i="5" s="1"/>
  <c r="S85" i="5"/>
  <c r="T85" i="5" s="1"/>
  <c r="S422" i="5"/>
  <c r="T422" i="5" s="1"/>
  <c r="S43" i="5"/>
  <c r="T43" i="5" s="1"/>
  <c r="S71" i="5"/>
  <c r="T71" i="5" s="1"/>
  <c r="S73" i="5"/>
  <c r="T73" i="5" s="1"/>
  <c r="S194" i="5"/>
  <c r="T194" i="5" s="1"/>
  <c r="U372" i="5" s="1"/>
  <c r="S276" i="5"/>
  <c r="T276" i="5" s="1"/>
  <c r="S86" i="5"/>
  <c r="T86" i="5" s="1"/>
  <c r="S304" i="5"/>
  <c r="T304" i="5" s="1"/>
  <c r="S64" i="5"/>
  <c r="T64" i="5" s="1"/>
  <c r="S97" i="5"/>
  <c r="T97" i="5" s="1"/>
  <c r="U408" i="5" s="1"/>
  <c r="S301" i="5"/>
  <c r="T301" i="5" s="1"/>
  <c r="S355" i="5"/>
  <c r="T355" i="5" s="1"/>
  <c r="S401" i="5"/>
  <c r="T401" i="5" s="1"/>
  <c r="S103" i="5"/>
  <c r="T103" i="5" s="1"/>
  <c r="S236" i="5"/>
  <c r="T236" i="5" s="1"/>
  <c r="S318" i="5"/>
  <c r="T318" i="5" s="1"/>
  <c r="S331" i="5"/>
  <c r="T331" i="5" s="1"/>
  <c r="S436" i="5"/>
  <c r="T436" i="5" s="1"/>
  <c r="S437" i="5"/>
  <c r="T437" i="5" s="1"/>
  <c r="S478" i="5"/>
  <c r="T478" i="5" s="1"/>
  <c r="S525" i="5"/>
  <c r="T525" i="5" s="1"/>
  <c r="S311" i="5"/>
  <c r="T311" i="5" s="1"/>
  <c r="S547" i="5"/>
  <c r="T547" i="5" s="1"/>
  <c r="S548" i="5"/>
  <c r="T548" i="5" s="1"/>
  <c r="S559" i="5"/>
  <c r="T559" i="5" s="1"/>
  <c r="S332" i="5"/>
  <c r="T332" i="5" s="1"/>
  <c r="S340" i="5"/>
  <c r="T340" i="5" s="1"/>
  <c r="S550" i="5"/>
  <c r="T550" i="5" s="1"/>
  <c r="U511" i="5" s="1"/>
  <c r="S12" i="5"/>
  <c r="T12" i="5" s="1"/>
  <c r="S281" i="5"/>
  <c r="T281" i="5" s="1"/>
  <c r="S589" i="5"/>
  <c r="T589" i="5" s="1"/>
  <c r="S61" i="5"/>
  <c r="T61" i="5" s="1"/>
  <c r="S148" i="5"/>
  <c r="T148" i="5" s="1"/>
  <c r="S258" i="5"/>
  <c r="T258" i="5" s="1"/>
  <c r="S317" i="5"/>
  <c r="T317" i="5" s="1"/>
  <c r="S324" i="5"/>
  <c r="T324" i="5" s="1"/>
  <c r="S405" i="5"/>
  <c r="T405" i="5" s="1"/>
  <c r="S476" i="5"/>
  <c r="T476" i="5" s="1"/>
  <c r="S83" i="5"/>
  <c r="T83" i="5" s="1"/>
  <c r="S163" i="5"/>
  <c r="T163" i="5" s="1"/>
  <c r="S165" i="5"/>
  <c r="T165" i="5" s="1"/>
  <c r="U114" i="5" s="1"/>
  <c r="S235" i="5"/>
  <c r="T235" i="5" s="1"/>
  <c r="U123" i="5" s="1"/>
  <c r="S291" i="5"/>
  <c r="T291" i="5" s="1"/>
  <c r="S358" i="5"/>
  <c r="T358" i="5" s="1"/>
  <c r="S385" i="5"/>
  <c r="T385" i="5" s="1"/>
  <c r="S386" i="5"/>
  <c r="T386" i="5" s="1"/>
  <c r="U139" i="5" s="1"/>
  <c r="S433" i="5"/>
  <c r="T433" i="5" s="1"/>
  <c r="U146" i="5" s="1"/>
  <c r="S158" i="5"/>
  <c r="T158" i="5" s="1"/>
  <c r="S377" i="5"/>
  <c r="T377" i="5" s="1"/>
  <c r="S440" i="5"/>
  <c r="T440" i="5" s="1"/>
  <c r="S290" i="5"/>
  <c r="T290" i="5" s="1"/>
  <c r="S326" i="5"/>
  <c r="T326" i="5" s="1"/>
  <c r="S413" i="5"/>
  <c r="T413" i="5" s="1"/>
  <c r="S524" i="5"/>
  <c r="T524" i="5" s="1"/>
  <c r="S66" i="5"/>
  <c r="T66" i="5" s="1"/>
  <c r="S125" i="5"/>
  <c r="T125" i="5" s="1"/>
  <c r="S140" i="5"/>
  <c r="T140" i="5" s="1"/>
  <c r="S173" i="5"/>
  <c r="T173" i="5" s="1"/>
  <c r="S99" i="5"/>
  <c r="T99" i="5" s="1"/>
  <c r="S430" i="5"/>
  <c r="T430" i="5" s="1"/>
  <c r="S224" i="5"/>
  <c r="T224" i="5" s="1"/>
  <c r="S229" i="5"/>
  <c r="T229" i="5" s="1"/>
  <c r="S300" i="5"/>
  <c r="T300" i="5" s="1"/>
  <c r="S100" i="5"/>
  <c r="T100" i="5" s="1"/>
  <c r="S187" i="5"/>
  <c r="T187" i="5" s="1"/>
  <c r="U394" i="5" s="1"/>
  <c r="S209" i="5"/>
  <c r="T209" i="5" s="1"/>
  <c r="S202" i="5"/>
  <c r="T202" i="5" s="1"/>
  <c r="S272" i="5"/>
  <c r="T272" i="5" s="1"/>
  <c r="S302" i="5"/>
  <c r="T302" i="5" s="1"/>
  <c r="S441" i="5"/>
  <c r="T441" i="5" s="1"/>
  <c r="U452" i="5" s="1"/>
  <c r="S566" i="5"/>
  <c r="T566" i="5" s="1"/>
  <c r="U464" i="5" s="1"/>
  <c r="S312" i="5"/>
  <c r="T312" i="5" s="1"/>
  <c r="U474" i="5" s="1"/>
  <c r="S573" i="5"/>
  <c r="T573" i="5" s="1"/>
  <c r="S350" i="5"/>
  <c r="T350" i="5" s="1"/>
  <c r="U502" i="5" s="1"/>
  <c r="S387" i="5"/>
  <c r="T387" i="5" s="1"/>
  <c r="U503" i="5" s="1"/>
  <c r="S403" i="5"/>
  <c r="T403" i="5" s="1"/>
  <c r="U504" i="5" s="1"/>
  <c r="S19" i="5"/>
  <c r="T19" i="5" s="1"/>
  <c r="S231" i="5"/>
  <c r="T231" i="5" s="1"/>
  <c r="U524" i="5" s="1"/>
  <c r="S322" i="5"/>
  <c r="T322" i="5" s="1"/>
  <c r="S341" i="5"/>
  <c r="T341" i="5" s="1"/>
  <c r="S75" i="5"/>
  <c r="T75" i="5" s="1"/>
  <c r="S306" i="5"/>
  <c r="T306" i="5" s="1"/>
  <c r="S607" i="5"/>
  <c r="T607" i="5" s="1"/>
  <c r="S618" i="5"/>
  <c r="T618" i="5" s="1"/>
  <c r="S575" i="5"/>
  <c r="T575" i="5" s="1"/>
  <c r="S577" i="5"/>
  <c r="T577" i="5" s="1"/>
  <c r="S604" i="5"/>
  <c r="T604" i="5" s="1"/>
  <c r="U568" i="5" s="1"/>
  <c r="S616" i="5"/>
  <c r="T616" i="5" s="1"/>
  <c r="S49" i="5"/>
  <c r="T49" i="5" s="1"/>
  <c r="S92" i="5"/>
  <c r="T92" i="5" s="1"/>
  <c r="S198" i="5"/>
  <c r="T198" i="5" s="1"/>
  <c r="S343" i="5"/>
  <c r="T343" i="5" s="1"/>
  <c r="U65" i="5" s="1"/>
  <c r="S348" i="5"/>
  <c r="T348" i="5" s="1"/>
  <c r="S383" i="5"/>
  <c r="T383" i="5" s="1"/>
  <c r="S411" i="5"/>
  <c r="T411" i="5" s="1"/>
  <c r="S216" i="5"/>
  <c r="T216" i="5" s="1"/>
  <c r="U121" i="5" s="1"/>
  <c r="S251" i="5"/>
  <c r="T251" i="5" s="1"/>
  <c r="S263" i="5"/>
  <c r="T263" i="5" s="1"/>
  <c r="S308" i="5"/>
  <c r="T308" i="5" s="1"/>
  <c r="U130" i="5" s="1"/>
  <c r="S388" i="5"/>
  <c r="T388" i="5" s="1"/>
  <c r="S509" i="5"/>
  <c r="T509" i="5" s="1"/>
  <c r="U159" i="5" s="1"/>
  <c r="S115" i="5"/>
  <c r="T115" i="5" s="1"/>
  <c r="U173" i="5" s="1"/>
  <c r="S344" i="5"/>
  <c r="T344" i="5" s="1"/>
  <c r="S451" i="5"/>
  <c r="T451" i="5" s="1"/>
  <c r="S484" i="5"/>
  <c r="T484" i="5" s="1"/>
  <c r="S208" i="5"/>
  <c r="T208" i="5" s="1"/>
  <c r="S249" i="5"/>
  <c r="T249" i="5" s="1"/>
  <c r="S414" i="5"/>
  <c r="T414" i="5" s="1"/>
  <c r="S74" i="5"/>
  <c r="T74" i="5" s="1"/>
  <c r="S193" i="5"/>
  <c r="T193" i="5" s="1"/>
  <c r="S212" i="5"/>
  <c r="T212" i="5" s="1"/>
  <c r="S18" i="5"/>
  <c r="T18" i="5" s="1"/>
  <c r="S41" i="5"/>
  <c r="T41" i="5" s="1"/>
  <c r="S102" i="5"/>
  <c r="T102" i="5" s="1"/>
  <c r="S530" i="5"/>
  <c r="T530" i="5" s="1"/>
  <c r="U379" i="5" s="1"/>
  <c r="S227" i="5"/>
  <c r="T227" i="5" s="1"/>
  <c r="S320" i="5"/>
  <c r="T320" i="5" s="1"/>
  <c r="S375" i="5"/>
  <c r="T375" i="5" s="1"/>
  <c r="S122" i="5"/>
  <c r="T122" i="5" s="1"/>
  <c r="S179" i="5"/>
  <c r="T179" i="5" s="1"/>
  <c r="U435" i="5" s="1"/>
  <c r="S461" i="5"/>
  <c r="T461" i="5" s="1"/>
  <c r="S152" i="5"/>
  <c r="T152" i="5" s="1"/>
  <c r="S359" i="5"/>
  <c r="T359" i="5" s="1"/>
  <c r="U475" i="5" s="1"/>
  <c r="S552" i="5"/>
  <c r="T552" i="5" s="1"/>
  <c r="U512" i="5" s="1"/>
  <c r="S88" i="5"/>
  <c r="T88" i="5" s="1"/>
  <c r="S137" i="5"/>
  <c r="T137" i="5" s="1"/>
  <c r="S145" i="5"/>
  <c r="T145" i="5" s="1"/>
  <c r="S154" i="5"/>
  <c r="T154" i="5" s="1"/>
  <c r="S222" i="5"/>
  <c r="T222" i="5" s="1"/>
  <c r="S239" i="5"/>
  <c r="T239" i="5" s="1"/>
  <c r="S266" i="5"/>
  <c r="T266" i="5" s="1"/>
  <c r="U45" i="5" s="1"/>
  <c r="S349" i="5"/>
  <c r="T349" i="5" s="1"/>
  <c r="U67" i="5" s="1"/>
  <c r="S499" i="5"/>
  <c r="T499" i="5" s="1"/>
  <c r="S89" i="5"/>
  <c r="T89" i="5" s="1"/>
  <c r="U107" i="5" s="1"/>
  <c r="S164" i="5"/>
  <c r="T164" i="5" s="1"/>
  <c r="U178" i="5" s="1"/>
  <c r="S486" i="5"/>
  <c r="T486" i="5" s="1"/>
  <c r="U218" i="5" s="1"/>
  <c r="S526" i="5"/>
  <c r="T526" i="5" s="1"/>
  <c r="S56" i="5"/>
  <c r="T56" i="5" s="1"/>
  <c r="S374" i="5"/>
  <c r="T374" i="5" s="1"/>
  <c r="S243" i="5"/>
  <c r="T243" i="5" s="1"/>
  <c r="S453" i="5"/>
  <c r="T453" i="5" s="1"/>
  <c r="S335" i="5"/>
  <c r="T335" i="5" s="1"/>
  <c r="U335" i="5" s="1"/>
  <c r="S356" i="5"/>
  <c r="T356" i="5" s="1"/>
  <c r="U446" i="5" s="1"/>
  <c r="S210" i="5"/>
  <c r="T210" i="5" s="1"/>
  <c r="U33" i="5" s="1"/>
  <c r="S232" i="5"/>
  <c r="T232" i="5" s="1"/>
  <c r="U37" i="5" s="1"/>
  <c r="S254" i="5"/>
  <c r="T254" i="5" s="1"/>
  <c r="U41" i="5" s="1"/>
  <c r="S268" i="5"/>
  <c r="T268" i="5" s="1"/>
  <c r="S303" i="5"/>
  <c r="S328" i="5"/>
  <c r="T328" i="5" s="1"/>
  <c r="S351" i="5"/>
  <c r="T351" i="5" s="1"/>
  <c r="S439" i="5"/>
  <c r="T439" i="5" s="1"/>
  <c r="S508" i="5"/>
  <c r="T508" i="5" s="1"/>
  <c r="U101" i="5" s="1"/>
  <c r="S13" i="5"/>
  <c r="T13" i="5" s="1"/>
  <c r="S93" i="5"/>
  <c r="T93" i="5" s="1"/>
  <c r="S515" i="5"/>
  <c r="T515" i="5" s="1"/>
  <c r="U161" i="5" s="1"/>
  <c r="S390" i="5"/>
  <c r="T390" i="5" s="1"/>
  <c r="U200" i="5" s="1"/>
  <c r="S399" i="5"/>
  <c r="T399" i="5" s="1"/>
  <c r="S417" i="5"/>
  <c r="T417" i="5" s="1"/>
  <c r="S90" i="5"/>
  <c r="T90" i="5" s="1"/>
  <c r="S415" i="5"/>
  <c r="T415" i="5" s="1"/>
  <c r="U422" i="5" s="1"/>
  <c r="S135" i="5"/>
  <c r="T135" i="5" s="1"/>
  <c r="S369" i="5"/>
  <c r="T369" i="5" s="1"/>
  <c r="S184" i="5"/>
  <c r="T184" i="5" s="1"/>
  <c r="S456" i="5"/>
  <c r="T456" i="5" s="1"/>
  <c r="U505" i="5" s="1"/>
  <c r="S183" i="5"/>
  <c r="T183" i="5" s="1"/>
  <c r="U27" i="5" s="1"/>
  <c r="S185" i="5"/>
  <c r="T185" i="5" s="1"/>
  <c r="S213" i="5"/>
  <c r="T213" i="5" s="1"/>
  <c r="U34" i="5" s="1"/>
  <c r="S234" i="5"/>
  <c r="T234" i="5" s="1"/>
  <c r="U38" i="5" s="1"/>
  <c r="S264" i="5"/>
  <c r="T264" i="5" s="1"/>
  <c r="U43" i="5" s="1"/>
  <c r="S338" i="5"/>
  <c r="T338" i="5" s="1"/>
  <c r="S357" i="5"/>
  <c r="T357" i="5" s="1"/>
  <c r="U69" i="5" s="1"/>
  <c r="S360" i="5"/>
  <c r="T360" i="5" s="1"/>
  <c r="U70" i="5" s="1"/>
  <c r="S364" i="5"/>
  <c r="T364" i="5" s="1"/>
  <c r="S376" i="5"/>
  <c r="T376" i="5" s="1"/>
  <c r="S462" i="5"/>
  <c r="T462" i="5" s="1"/>
  <c r="U90" i="5" s="1"/>
  <c r="S240" i="5"/>
  <c r="T240" i="5" s="1"/>
  <c r="S490" i="5"/>
  <c r="T490" i="5" s="1"/>
  <c r="S536" i="5"/>
  <c r="T536" i="5" s="1"/>
  <c r="S353" i="5"/>
  <c r="T353" i="5" s="1"/>
  <c r="U194" i="5" s="1"/>
  <c r="S533" i="5"/>
  <c r="T533" i="5" s="1"/>
  <c r="U224" i="5" s="1"/>
  <c r="S58" i="5"/>
  <c r="T58" i="5" s="1"/>
  <c r="S252" i="5"/>
  <c r="T252" i="5" s="1"/>
  <c r="S378" i="5"/>
  <c r="T378" i="5" s="1"/>
  <c r="S554" i="5"/>
  <c r="T554" i="5" s="1"/>
  <c r="U276" i="5" s="1"/>
  <c r="S244" i="5"/>
  <c r="T244" i="5" s="1"/>
  <c r="S431" i="5"/>
  <c r="T431" i="5" s="1"/>
  <c r="S623" i="5"/>
  <c r="T623" i="5" s="1"/>
  <c r="S576" i="5"/>
  <c r="T576" i="5" s="1"/>
  <c r="S283" i="5"/>
  <c r="T283" i="5" s="1"/>
  <c r="S578" i="5"/>
  <c r="T578" i="5" s="1"/>
  <c r="U600" i="5" s="1"/>
  <c r="S104" i="5"/>
  <c r="T104" i="5" s="1"/>
  <c r="U11" i="5" s="1"/>
  <c r="S132" i="5"/>
  <c r="T132" i="5" s="1"/>
  <c r="U17" i="5" s="1"/>
  <c r="S150" i="5"/>
  <c r="T150" i="5" s="1"/>
  <c r="U23" i="5" s="1"/>
  <c r="S155" i="5"/>
  <c r="T155" i="5" s="1"/>
  <c r="S189" i="5"/>
  <c r="T189" i="5" s="1"/>
  <c r="U29" i="5" s="1"/>
  <c r="S307" i="5"/>
  <c r="T307" i="5" s="1"/>
  <c r="U53" i="5" s="1"/>
  <c r="S442" i="5"/>
  <c r="T442" i="5" s="1"/>
  <c r="S507" i="5"/>
  <c r="T507" i="5" s="1"/>
  <c r="S175" i="5"/>
  <c r="T175" i="5" s="1"/>
  <c r="S84" i="5"/>
  <c r="T84" i="5" s="1"/>
  <c r="S292" i="5"/>
  <c r="T292" i="5" s="1"/>
  <c r="U187" i="5" s="1"/>
  <c r="S444" i="5"/>
  <c r="T444" i="5" s="1"/>
  <c r="U209" i="5" s="1"/>
  <c r="S42" i="5"/>
  <c r="T42" i="5" s="1"/>
  <c r="S113" i="5"/>
  <c r="T113" i="5" s="1"/>
  <c r="U233" i="5" s="1"/>
  <c r="S217" i="5"/>
  <c r="T217" i="5" s="1"/>
  <c r="S297" i="5"/>
  <c r="T297" i="5" s="1"/>
  <c r="S20" i="5"/>
  <c r="T20" i="5" s="1"/>
  <c r="U320" i="5" s="1"/>
  <c r="S299" i="5"/>
  <c r="T299" i="5" s="1"/>
  <c r="S245" i="5"/>
  <c r="T245" i="5" s="1"/>
  <c r="S560" i="5"/>
  <c r="T560" i="5" s="1"/>
  <c r="S221" i="5"/>
  <c r="T221" i="5" s="1"/>
  <c r="S269" i="5"/>
  <c r="T269" i="5" s="1"/>
  <c r="U47" i="5" s="1"/>
  <c r="S278" i="5"/>
  <c r="T278" i="5" s="1"/>
  <c r="S342" i="5"/>
  <c r="T342" i="5" s="1"/>
  <c r="U64" i="5" s="1"/>
  <c r="S491" i="5"/>
  <c r="T491" i="5" s="1"/>
  <c r="U97" i="5" s="1"/>
  <c r="S225" i="5"/>
  <c r="T225" i="5" s="1"/>
  <c r="S457" i="5"/>
  <c r="T457" i="5" s="1"/>
  <c r="U149" i="5" s="1"/>
  <c r="S16" i="5"/>
  <c r="T16" i="5" s="1"/>
  <c r="U167" i="5" s="1"/>
  <c r="S133" i="5"/>
  <c r="T133" i="5" s="1"/>
  <c r="U174" i="5" s="1"/>
  <c r="S407" i="5"/>
  <c r="T407" i="5" s="1"/>
  <c r="S527" i="5"/>
  <c r="T527" i="5" s="1"/>
  <c r="S3" i="5"/>
  <c r="T3" i="5" s="1"/>
  <c r="U282" i="5" s="1"/>
  <c r="S30" i="5"/>
  <c r="T30" i="5" s="1"/>
  <c r="U284" i="5" s="1"/>
  <c r="S261" i="5"/>
  <c r="T261" i="5" s="1"/>
  <c r="U301" i="5" s="1"/>
  <c r="S287" i="5"/>
  <c r="T287" i="5" s="1"/>
  <c r="U302" i="5" s="1"/>
  <c r="S108" i="5"/>
  <c r="T108" i="5" s="1"/>
  <c r="S447" i="5"/>
  <c r="T447" i="5" s="1"/>
  <c r="S333" i="5"/>
  <c r="T333" i="5" s="1"/>
  <c r="U401" i="5" s="1"/>
  <c r="S282" i="5"/>
  <c r="T282" i="5" s="1"/>
  <c r="S381" i="5"/>
  <c r="T381" i="5" s="1"/>
  <c r="S118" i="5"/>
  <c r="T118" i="5" s="1"/>
  <c r="S91" i="5"/>
  <c r="T91" i="5" s="1"/>
  <c r="U9" i="5" s="1"/>
  <c r="S289" i="5"/>
  <c r="T289" i="5" s="1"/>
  <c r="S481" i="5"/>
  <c r="T481" i="5" s="1"/>
  <c r="S57" i="5"/>
  <c r="T57" i="5" s="1"/>
  <c r="U103" i="5" s="1"/>
  <c r="S87" i="5"/>
  <c r="T87" i="5" s="1"/>
  <c r="S361" i="5"/>
  <c r="T361" i="5" s="1"/>
  <c r="U135" i="5" s="1"/>
  <c r="S365" i="5"/>
  <c r="T365" i="5" s="1"/>
  <c r="S62" i="5"/>
  <c r="T62" i="5" s="1"/>
  <c r="U169" i="5" s="1"/>
  <c r="S111" i="5"/>
  <c r="T111" i="5" s="1"/>
  <c r="U172" i="5" s="1"/>
  <c r="S153" i="5"/>
  <c r="T153" i="5" s="1"/>
  <c r="U176" i="5" s="1"/>
  <c r="S197" i="5"/>
  <c r="T197" i="5" s="1"/>
  <c r="S362" i="5"/>
  <c r="T362" i="5" s="1"/>
  <c r="S366" i="5"/>
  <c r="T366" i="5" s="1"/>
  <c r="S420" i="5"/>
  <c r="T420" i="5" s="1"/>
  <c r="U205" i="5" s="1"/>
  <c r="S500" i="5"/>
  <c r="T500" i="5" s="1"/>
  <c r="S129" i="5"/>
  <c r="T129" i="5" s="1"/>
  <c r="U236" i="5" s="1"/>
  <c r="S260" i="5"/>
  <c r="T260" i="5" s="1"/>
  <c r="S528" i="5"/>
  <c r="T528" i="5" s="1"/>
  <c r="U273" i="5" s="1"/>
  <c r="S557" i="5"/>
  <c r="T557" i="5" s="1"/>
  <c r="U277" i="5" s="1"/>
  <c r="S8" i="5"/>
  <c r="T8" i="5" s="1"/>
  <c r="S228" i="5"/>
  <c r="T228" i="5" s="1"/>
  <c r="U331" i="5" s="1"/>
  <c r="S494" i="5"/>
  <c r="T494" i="5" s="1"/>
  <c r="S124" i="5"/>
  <c r="T124" i="5" s="1"/>
  <c r="U369" i="5" s="1"/>
  <c r="S581" i="5"/>
  <c r="T581" i="5" s="1"/>
  <c r="S595" i="5"/>
  <c r="T595" i="5" s="1"/>
  <c r="U382" i="5" s="1"/>
  <c r="S195" i="5"/>
  <c r="T195" i="5" s="1"/>
  <c r="S196" i="5"/>
  <c r="T196" i="5" s="1"/>
  <c r="U437" i="5" s="1"/>
  <c r="S246" i="5"/>
  <c r="T246" i="5" s="1"/>
  <c r="S546" i="5"/>
  <c r="T546" i="5" s="1"/>
  <c r="U461" i="5" s="1"/>
  <c r="S157" i="5"/>
  <c r="T157" i="5" s="1"/>
  <c r="U466" i="5" s="1"/>
  <c r="S496" i="5"/>
  <c r="T496" i="5" s="1"/>
  <c r="S513" i="5"/>
  <c r="T513" i="5" s="1"/>
  <c r="S2" i="5"/>
  <c r="T2" i="5" s="1"/>
  <c r="U488" i="5" s="1"/>
  <c r="S230" i="5"/>
  <c r="T230" i="5" s="1"/>
  <c r="U495" i="5" s="1"/>
  <c r="S247" i="5"/>
  <c r="T247" i="5" s="1"/>
  <c r="U525" i="5" s="1"/>
  <c r="S602" i="5"/>
  <c r="T602" i="5" s="1"/>
  <c r="S497" i="5"/>
  <c r="T497" i="5" s="1"/>
  <c r="U546" i="5" s="1"/>
  <c r="S598" i="5"/>
  <c r="T598" i="5" s="1"/>
  <c r="U551" i="5" s="1"/>
  <c r="S534" i="5"/>
  <c r="T534" i="5" s="1"/>
  <c r="U562" i="5" s="1"/>
  <c r="S584" i="5"/>
  <c r="T584" i="5" s="1"/>
  <c r="U566" i="5" s="1"/>
  <c r="S468" i="5"/>
  <c r="T468" i="5" s="1"/>
  <c r="S492" i="5"/>
  <c r="T492" i="5" s="1"/>
  <c r="U157" i="5" s="1"/>
  <c r="S214" i="5"/>
  <c r="T214" i="5" s="1"/>
  <c r="U181" i="5" s="1"/>
  <c r="S473" i="5"/>
  <c r="T473" i="5" s="1"/>
  <c r="U215" i="5" s="1"/>
  <c r="S22" i="5"/>
  <c r="T22" i="5" s="1"/>
  <c r="U226" i="5" s="1"/>
  <c r="S134" i="5"/>
  <c r="T134" i="5" s="1"/>
  <c r="S138" i="5"/>
  <c r="T138" i="5" s="1"/>
  <c r="U238" i="5" s="1"/>
  <c r="S391" i="5"/>
  <c r="T391" i="5" s="1"/>
  <c r="S402" i="5"/>
  <c r="T402" i="5" s="1"/>
  <c r="U311" i="5" s="1"/>
  <c r="S409" i="5"/>
  <c r="T409" i="5" s="1"/>
  <c r="S28" i="5"/>
  <c r="T28" i="5" s="1"/>
  <c r="S63" i="5"/>
  <c r="T63" i="5" s="1"/>
  <c r="U363" i="5" s="1"/>
  <c r="S117" i="5"/>
  <c r="T117" i="5" s="1"/>
  <c r="U392" i="5" s="1"/>
  <c r="S253" i="5"/>
  <c r="T253" i="5" s="1"/>
  <c r="S558" i="5"/>
  <c r="T558" i="5" s="1"/>
  <c r="S571" i="5"/>
  <c r="T571" i="5" s="1"/>
  <c r="S162" i="5"/>
  <c r="T162" i="5" s="1"/>
  <c r="U522" i="5" s="1"/>
  <c r="S596" i="5"/>
  <c r="T596" i="5" s="1"/>
  <c r="U537" i="5" s="1"/>
  <c r="S556" i="5"/>
  <c r="T556" i="5" s="1"/>
  <c r="U547" i="5" s="1"/>
  <c r="S579" i="5"/>
  <c r="T579" i="5" s="1"/>
  <c r="S615" i="5"/>
  <c r="T615" i="5" s="1"/>
  <c r="S622" i="5"/>
  <c r="T622" i="5" s="1"/>
  <c r="U559" i="5" s="1"/>
  <c r="S626" i="5"/>
  <c r="T626" i="5" s="1"/>
  <c r="U573" i="5" s="1"/>
  <c r="S15" i="5"/>
  <c r="T15" i="5" s="1"/>
  <c r="S51" i="5"/>
  <c r="T51" i="5" s="1"/>
  <c r="U4" i="5" s="1"/>
  <c r="S425" i="5"/>
  <c r="T425" i="5" s="1"/>
  <c r="U82" i="5" s="1"/>
  <c r="S151" i="5"/>
  <c r="T151" i="5" s="1"/>
  <c r="S337" i="5"/>
  <c r="T337" i="5" s="1"/>
  <c r="S510" i="5"/>
  <c r="T510" i="5" s="1"/>
  <c r="U160" i="5" s="1"/>
  <c r="S270" i="5"/>
  <c r="T270" i="5" s="1"/>
  <c r="S78" i="5"/>
  <c r="T78" i="5" s="1"/>
  <c r="S354" i="5"/>
  <c r="T354" i="5" s="1"/>
  <c r="S319" i="5"/>
  <c r="T319" i="5" s="1"/>
  <c r="S465" i="5"/>
  <c r="T465" i="5" s="1"/>
  <c r="U315" i="5" s="1"/>
  <c r="S24" i="5"/>
  <c r="T24" i="5" s="1"/>
  <c r="U321" i="5" s="1"/>
  <c r="S255" i="5"/>
  <c r="T255" i="5" s="1"/>
  <c r="U332" i="5" s="1"/>
  <c r="S46" i="5"/>
  <c r="T46" i="5" s="1"/>
  <c r="U340" i="5" s="1"/>
  <c r="S201" i="5"/>
  <c r="T201" i="5" s="1"/>
  <c r="S25" i="5"/>
  <c r="T25" i="5" s="1"/>
  <c r="U387" i="5" s="1"/>
  <c r="S380" i="5"/>
  <c r="T380" i="5" s="1"/>
  <c r="S479" i="5"/>
  <c r="T479" i="5" s="1"/>
  <c r="U456" i="5" s="1"/>
  <c r="S237" i="5"/>
  <c r="T237" i="5" s="1"/>
  <c r="S567" i="5"/>
  <c r="T567" i="5" s="1"/>
  <c r="U514" i="5" s="1"/>
  <c r="S608" i="5"/>
  <c r="T608" i="5" s="1"/>
  <c r="S612" i="5"/>
  <c r="T612" i="5" s="1"/>
  <c r="U540" i="5" s="1"/>
  <c r="S583" i="5"/>
  <c r="T583" i="5" s="1"/>
  <c r="U549" i="5" s="1"/>
  <c r="S592" i="5"/>
  <c r="T592" i="5" s="1"/>
  <c r="S603" i="5"/>
  <c r="T603" i="5" s="1"/>
  <c r="S619" i="5"/>
  <c r="T619" i="5" s="1"/>
  <c r="S586" i="5"/>
  <c r="T586" i="5" s="1"/>
  <c r="S620" i="5"/>
  <c r="T620" i="5" s="1"/>
  <c r="S624" i="5"/>
  <c r="T624" i="5" s="1"/>
  <c r="U571" i="5" s="1"/>
  <c r="S625" i="5"/>
  <c r="T625" i="5" s="1"/>
  <c r="U572" i="5" s="1"/>
  <c r="S627" i="5"/>
  <c r="T627" i="5" s="1"/>
  <c r="U574" i="5" s="1"/>
  <c r="S109" i="5"/>
  <c r="T109" i="5" s="1"/>
  <c r="U12" i="5" s="1"/>
  <c r="S144" i="5"/>
  <c r="T144" i="5" s="1"/>
  <c r="U19" i="5" s="1"/>
  <c r="S186" i="5"/>
  <c r="T186" i="5" s="1"/>
  <c r="S517" i="5"/>
  <c r="T517" i="5" s="1"/>
  <c r="S330" i="5"/>
  <c r="T330" i="5" s="1"/>
  <c r="U192" i="5" s="1"/>
  <c r="S94" i="5"/>
  <c r="T94" i="5" s="1"/>
  <c r="S271" i="5"/>
  <c r="T271" i="5" s="1"/>
  <c r="S569" i="5"/>
  <c r="T569" i="5" s="1"/>
  <c r="U281" i="5" s="1"/>
  <c r="S36" i="5"/>
  <c r="T36" i="5" s="1"/>
  <c r="U322" i="5" s="1"/>
  <c r="S52" i="5"/>
  <c r="T52" i="5" s="1"/>
  <c r="S347" i="5"/>
  <c r="T347" i="5" s="1"/>
  <c r="S136" i="5"/>
  <c r="T136" i="5" s="1"/>
  <c r="S404" i="5"/>
  <c r="T404" i="5" s="1"/>
  <c r="S614" i="5"/>
  <c r="T614" i="5" s="1"/>
  <c r="S621" i="5"/>
  <c r="T621" i="5" s="1"/>
  <c r="U589" i="5" s="1"/>
  <c r="S5" i="5"/>
  <c r="T5" i="5" s="1"/>
  <c r="S14" i="5"/>
  <c r="T14" i="5" s="1"/>
  <c r="S188" i="5"/>
  <c r="T188" i="5" s="1"/>
  <c r="U593" i="5" s="1"/>
  <c r="S393" i="5"/>
  <c r="T393" i="5" s="1"/>
  <c r="S143" i="5"/>
  <c r="T143" i="5" s="1"/>
  <c r="S543" i="5"/>
  <c r="T543" i="5" s="1"/>
  <c r="S613" i="5"/>
  <c r="T613" i="5" s="1"/>
  <c r="S206" i="5"/>
  <c r="T206" i="5" s="1"/>
  <c r="S384" i="5"/>
  <c r="T384" i="5" s="1"/>
  <c r="U75" i="5" s="1"/>
  <c r="S325" i="5"/>
  <c r="T325" i="5" s="1"/>
  <c r="S339" i="5"/>
  <c r="T339" i="5" s="1"/>
  <c r="S35" i="5"/>
  <c r="T35" i="5" s="1"/>
  <c r="S305" i="5"/>
  <c r="T305" i="5" s="1"/>
  <c r="S617" i="5"/>
  <c r="T617" i="5" s="1"/>
  <c r="U556" i="5" s="1"/>
  <c r="S429" i="5"/>
  <c r="T429" i="5" s="1"/>
  <c r="U579" i="5" s="1"/>
  <c r="S599" i="5"/>
  <c r="T599" i="5" s="1"/>
  <c r="S21" i="5"/>
  <c r="T21" i="5" s="1"/>
  <c r="S506" i="5"/>
  <c r="T506" i="5" s="1"/>
  <c r="S220" i="5"/>
  <c r="T220" i="5" s="1"/>
  <c r="U603" i="5" s="1"/>
  <c r="S532" i="5"/>
  <c r="T532" i="5" s="1"/>
  <c r="S541" i="5"/>
  <c r="T541" i="5" s="1"/>
  <c r="S44" i="5"/>
  <c r="T44" i="5" s="1"/>
  <c r="S40" i="5"/>
  <c r="T40" i="5" s="1"/>
  <c r="S59" i="5"/>
  <c r="T59" i="5" s="1"/>
  <c r="U618" i="5" s="1"/>
  <c r="S79" i="5"/>
  <c r="T79" i="5" s="1"/>
  <c r="S248" i="5"/>
  <c r="T248" i="5" s="1"/>
  <c r="S274" i="5"/>
  <c r="T274" i="5" s="1"/>
  <c r="U623" i="5" s="1"/>
  <c r="S48" i="5"/>
  <c r="T48" i="5" s="1"/>
  <c r="S590" i="5"/>
  <c r="T590" i="5" s="1"/>
  <c r="S406" i="5"/>
  <c r="T406" i="5" s="1"/>
  <c r="S628" i="5"/>
  <c r="T628" i="5" s="1"/>
  <c r="U575" i="5" s="1"/>
  <c r="S81" i="5"/>
  <c r="T81" i="5" s="1"/>
  <c r="S601" i="5"/>
  <c r="T601" i="5" s="1"/>
  <c r="S609" i="5"/>
  <c r="T609" i="5" s="1"/>
  <c r="S423" i="5"/>
  <c r="T423" i="5" s="1"/>
  <c r="U604" i="5" s="1"/>
  <c r="S26" i="5"/>
  <c r="T26" i="5" s="1"/>
  <c r="U616" i="5" s="1"/>
  <c r="S116" i="5"/>
  <c r="T116" i="5" s="1"/>
  <c r="S288" i="5"/>
  <c r="T288" i="5" s="1"/>
  <c r="S553" i="5"/>
  <c r="T553" i="5" s="1"/>
  <c r="S563" i="5"/>
  <c r="T563" i="5" s="1"/>
  <c r="S585" i="5"/>
  <c r="T585" i="5" s="1"/>
  <c r="U627" i="5" s="1"/>
  <c r="S594" i="5"/>
  <c r="T594" i="5" s="1"/>
  <c r="S611" i="5"/>
  <c r="T611" i="5" s="1"/>
  <c r="S424" i="5"/>
  <c r="T424" i="5" s="1"/>
  <c r="U81" i="5" s="1"/>
  <c r="S293" i="5"/>
  <c r="T293" i="5" s="1"/>
  <c r="S106" i="5"/>
  <c r="T106" i="5" s="1"/>
  <c r="S516" i="5"/>
  <c r="T516" i="5" s="1"/>
  <c r="S629" i="5"/>
  <c r="T629" i="5" s="1"/>
  <c r="U576" i="5" s="1"/>
  <c r="S485" i="5"/>
  <c r="T485" i="5" s="1"/>
  <c r="S531" i="5"/>
  <c r="T531" i="5" s="1"/>
  <c r="S110" i="5"/>
  <c r="T110" i="5" s="1"/>
  <c r="S529" i="5"/>
  <c r="T529" i="5" s="1"/>
  <c r="S580" i="5"/>
  <c r="T580" i="5" s="1"/>
  <c r="S582" i="5"/>
  <c r="T582" i="5" s="1"/>
  <c r="S31" i="5"/>
  <c r="T31" i="5" s="1"/>
  <c r="U614" i="5" s="1"/>
  <c r="S180" i="5"/>
  <c r="T180" i="5" s="1"/>
  <c r="U621" i="5" s="1"/>
  <c r="S55" i="5"/>
  <c r="T55" i="5" s="1"/>
  <c r="U5" i="5" s="1"/>
  <c r="S120" i="5"/>
  <c r="T120" i="5" s="1"/>
  <c r="U14" i="5" s="1"/>
  <c r="S147" i="5"/>
  <c r="T147" i="5" s="1"/>
  <c r="S309" i="5"/>
  <c r="T309" i="5" s="1"/>
  <c r="S418" i="5"/>
  <c r="T418" i="5" s="1"/>
  <c r="S10" i="5"/>
  <c r="T10" i="5" s="1"/>
  <c r="U283" i="5" s="1"/>
  <c r="S171" i="5"/>
  <c r="T171" i="5" s="1"/>
  <c r="S555" i="5"/>
  <c r="T555" i="5" s="1"/>
  <c r="S470" i="5"/>
  <c r="T470" i="5" s="1"/>
  <c r="S545" i="5"/>
  <c r="T545" i="5" s="1"/>
  <c r="U531" i="5" s="1"/>
  <c r="S250" i="5"/>
  <c r="T250" i="5" s="1"/>
  <c r="S98" i="5"/>
  <c r="T98" i="5" s="1"/>
  <c r="S416" i="5"/>
  <c r="T416" i="5" s="1"/>
  <c r="U143" i="5" s="1"/>
  <c r="S501" i="5"/>
  <c r="T501" i="5" s="1"/>
  <c r="S448" i="5"/>
  <c r="T448" i="5" s="1"/>
  <c r="U423" i="5" s="1"/>
  <c r="S419" i="5"/>
  <c r="T419" i="5" s="1"/>
  <c r="U529" i="5" s="1"/>
  <c r="S588" i="5"/>
  <c r="T588" i="5" s="1"/>
  <c r="S32" i="5"/>
  <c r="T32" i="5" s="1"/>
  <c r="S190" i="5"/>
  <c r="T190" i="5" s="1"/>
  <c r="S480" i="5"/>
  <c r="T480" i="5" s="1"/>
  <c r="S597" i="5"/>
  <c r="T597" i="5" s="1"/>
  <c r="S610" i="5"/>
  <c r="T610" i="5" s="1"/>
  <c r="S7" i="5"/>
  <c r="T7" i="5" s="1"/>
  <c r="U613" i="5" s="1"/>
  <c r="S76" i="5"/>
  <c r="T76" i="5" s="1"/>
  <c r="S203" i="5"/>
  <c r="S265" i="5"/>
  <c r="T265" i="5" s="1"/>
  <c r="U44" i="5" s="1"/>
  <c r="S182" i="5"/>
  <c r="T182" i="5" s="1"/>
  <c r="S242" i="5"/>
  <c r="T242" i="5" s="1"/>
  <c r="S327" i="5"/>
  <c r="T327" i="5" s="1"/>
  <c r="S410" i="5"/>
  <c r="T410" i="5" s="1"/>
  <c r="S170" i="5"/>
  <c r="T170" i="5" s="1"/>
  <c r="S207" i="5"/>
  <c r="T207" i="5" s="1"/>
  <c r="U180" i="5" s="1"/>
  <c r="S286" i="5"/>
  <c r="T286" i="5" s="1"/>
  <c r="S542" i="5"/>
  <c r="T542" i="5" s="1"/>
  <c r="S80" i="5"/>
  <c r="T80" i="5" s="1"/>
  <c r="S606" i="5"/>
  <c r="T606" i="5" s="1"/>
  <c r="S561" i="5"/>
  <c r="T561" i="5" s="1"/>
  <c r="S605" i="5"/>
  <c r="T605" i="5" s="1"/>
  <c r="S262" i="5"/>
  <c r="T262" i="5" s="1"/>
  <c r="S587" i="5"/>
  <c r="T587" i="5" s="1"/>
  <c r="R285" i="5"/>
  <c r="R294" i="5"/>
  <c r="R316" i="5"/>
  <c r="R334" i="5"/>
  <c r="R397" i="5"/>
  <c r="R454" i="5"/>
  <c r="R467" i="5"/>
  <c r="R471" i="5"/>
  <c r="R72" i="5"/>
  <c r="R96" i="5"/>
  <c r="R191" i="5"/>
  <c r="R211" i="5"/>
  <c r="R259" i="5"/>
  <c r="R279" i="5"/>
  <c r="R345" i="5"/>
  <c r="R371" i="5"/>
  <c r="R426" i="5"/>
  <c r="R427" i="5"/>
  <c r="R434" i="5"/>
  <c r="R449" i="5"/>
  <c r="R458" i="5"/>
  <c r="R477" i="5"/>
  <c r="R482" i="5"/>
  <c r="R241" i="5"/>
  <c r="R267" i="5"/>
  <c r="R275" i="5"/>
  <c r="R310" i="5"/>
  <c r="R372" i="5"/>
  <c r="R408" i="5"/>
  <c r="R421" i="5"/>
  <c r="R445" i="5"/>
  <c r="R455" i="5"/>
  <c r="R511" i="5"/>
  <c r="R519" i="5"/>
  <c r="R105" i="5"/>
  <c r="R114" i="5"/>
  <c r="R139" i="5"/>
  <c r="R199" i="5"/>
  <c r="R373" i="5"/>
  <c r="R394" i="5"/>
  <c r="R464" i="5"/>
  <c r="R474" i="5"/>
  <c r="R487" i="5"/>
  <c r="R503" i="5"/>
  <c r="R504" i="5"/>
  <c r="R564" i="5"/>
  <c r="R65" i="5"/>
  <c r="R121" i="5"/>
  <c r="R159" i="5"/>
  <c r="R296" i="5"/>
  <c r="R346" i="5"/>
  <c r="R435" i="5"/>
  <c r="R475" i="5"/>
  <c r="R512" i="5"/>
  <c r="R39" i="5"/>
  <c r="R45" i="5"/>
  <c r="R107" i="5"/>
  <c r="R178" i="5"/>
  <c r="R314" i="5"/>
  <c r="R446" i="5"/>
  <c r="R37" i="5"/>
  <c r="R60" i="5"/>
  <c r="R68" i="5"/>
  <c r="R161" i="5"/>
  <c r="R200" i="5"/>
  <c r="R204" i="5"/>
  <c r="R505" i="5"/>
  <c r="R34" i="5"/>
  <c r="R69" i="5"/>
  <c r="R156" i="5"/>
  <c r="R256" i="5"/>
  <c r="R600" i="5"/>
  <c r="R11" i="5"/>
  <c r="R233" i="5"/>
  <c r="R298" i="5"/>
  <c r="R47" i="5"/>
  <c r="R149" i="5"/>
  <c r="R167" i="5"/>
  <c r="R521" i="5"/>
  <c r="R9" i="5"/>
  <c r="R169" i="5"/>
  <c r="R205" i="5"/>
  <c r="R219" i="5"/>
  <c r="R273" i="5"/>
  <c r="R277" i="5"/>
  <c r="R466" i="5"/>
  <c r="R538" i="5"/>
  <c r="R551" i="5"/>
  <c r="R181" i="5"/>
  <c r="R238" i="5"/>
  <c r="R257" i="5"/>
  <c r="R363" i="5"/>
  <c r="R522" i="5"/>
  <c r="R4" i="5"/>
  <c r="R112" i="5"/>
  <c r="R315" i="5"/>
  <c r="R321" i="5"/>
  <c r="R514" i="5"/>
  <c r="R539" i="5"/>
  <c r="R119" i="5"/>
  <c r="R323" i="5"/>
  <c r="R370" i="5"/>
  <c r="R432" i="5"/>
  <c r="R443" i="5"/>
  <c r="R460" i="5"/>
  <c r="R472" i="5"/>
  <c r="R489" i="5"/>
  <c r="R498" i="5"/>
  <c r="R412" i="5"/>
  <c r="R463" i="5"/>
  <c r="R518" i="5"/>
  <c r="R535" i="5"/>
  <c r="R54" i="5"/>
  <c r="R77" i="5"/>
  <c r="R141" i="5"/>
  <c r="R280" i="5"/>
  <c r="R329" i="5"/>
  <c r="R450" i="5"/>
  <c r="R483" i="5"/>
  <c r="R6" i="5"/>
  <c r="R123" i="5"/>
  <c r="R146" i="5"/>
  <c r="R295" i="5"/>
  <c r="R395" i="5"/>
  <c r="R452" i="5"/>
  <c r="R565" i="5"/>
  <c r="R127" i="5"/>
  <c r="R379" i="5"/>
  <c r="R33" i="5"/>
  <c r="R101" i="5"/>
  <c r="R368" i="5"/>
  <c r="R27" i="5"/>
  <c r="R38" i="5"/>
  <c r="R70" i="5"/>
  <c r="R166" i="5"/>
  <c r="R17" i="5"/>
  <c r="R23" i="5"/>
  <c r="R29" i="5"/>
  <c r="R53" i="5"/>
  <c r="R174" i="5"/>
  <c r="R284" i="5"/>
  <c r="R50" i="5"/>
  <c r="R95" i="5"/>
  <c r="R172" i="5"/>
  <c r="R176" i="5"/>
  <c r="R382" i="5"/>
  <c r="R488" i="5"/>
  <c r="R495" i="5"/>
  <c r="R562" i="5"/>
  <c r="R215" i="5"/>
  <c r="R226" i="5"/>
  <c r="R392" i="5"/>
  <c r="R537" i="5"/>
  <c r="R82" i="5"/>
  <c r="R131" i="5"/>
  <c r="R160" i="5"/>
  <c r="R540" i="5"/>
  <c r="R549" i="5"/>
  <c r="R570" i="5"/>
  <c r="R572" i="5"/>
  <c r="R574" i="5"/>
  <c r="R192" i="5"/>
  <c r="R591" i="5"/>
  <c r="R593" i="5"/>
  <c r="R128" i="5"/>
  <c r="R313" i="5"/>
  <c r="R336" i="5"/>
  <c r="R398" i="5"/>
  <c r="R438" i="5"/>
  <c r="R142" i="5"/>
  <c r="R168" i="5"/>
  <c r="R352" i="5"/>
  <c r="R389" i="5"/>
  <c r="R469" i="5"/>
  <c r="R493" i="5"/>
  <c r="R523" i="5"/>
  <c r="R367" i="5"/>
  <c r="R428" i="5"/>
  <c r="R459" i="5"/>
  <c r="R177" i="5"/>
  <c r="R502" i="5"/>
  <c r="R520" i="5"/>
  <c r="R544" i="5"/>
  <c r="R568" i="5"/>
  <c r="R130" i="5"/>
  <c r="R396" i="5"/>
  <c r="R400" i="5"/>
  <c r="R67" i="5"/>
  <c r="R218" i="5"/>
  <c r="R223" i="5"/>
  <c r="R85" i="5"/>
  <c r="R422" i="5"/>
  <c r="R43" i="5"/>
  <c r="R71" i="5"/>
  <c r="R73" i="5"/>
  <c r="R194" i="5"/>
  <c r="R276" i="5"/>
  <c r="R86" i="5"/>
  <c r="R304" i="5"/>
  <c r="R64" i="5"/>
  <c r="R97" i="5"/>
  <c r="R301" i="5"/>
  <c r="R355" i="5"/>
  <c r="R401" i="5"/>
  <c r="R103" i="5"/>
  <c r="R236" i="5"/>
  <c r="R318" i="5"/>
  <c r="R331" i="5"/>
  <c r="R436" i="5"/>
  <c r="R437" i="5"/>
  <c r="R478" i="5"/>
  <c r="R525" i="5"/>
  <c r="R311" i="5"/>
  <c r="R547" i="5"/>
  <c r="R548" i="5"/>
  <c r="R559" i="5"/>
  <c r="R332" i="5"/>
  <c r="R340" i="5"/>
  <c r="R550" i="5"/>
  <c r="R12" i="5"/>
  <c r="R281" i="5"/>
  <c r="R589" i="5"/>
  <c r="R61" i="5"/>
  <c r="R148" i="5"/>
  <c r="R258" i="5"/>
  <c r="R317" i="5"/>
  <c r="R324" i="5"/>
  <c r="R405" i="5"/>
  <c r="R476" i="5"/>
  <c r="R83" i="5"/>
  <c r="R163" i="5"/>
  <c r="R165" i="5"/>
  <c r="R235" i="5"/>
  <c r="R291" i="5"/>
  <c r="R358" i="5"/>
  <c r="R385" i="5"/>
  <c r="R386" i="5"/>
  <c r="R433" i="5"/>
  <c r="R158" i="5"/>
  <c r="R377" i="5"/>
  <c r="R440" i="5"/>
  <c r="R290" i="5"/>
  <c r="R326" i="5"/>
  <c r="R413" i="5"/>
  <c r="R524" i="5"/>
  <c r="R66" i="5"/>
  <c r="R125" i="5"/>
  <c r="R140" i="5"/>
  <c r="R173" i="5"/>
  <c r="R99" i="5"/>
  <c r="R430" i="5"/>
  <c r="R224" i="5"/>
  <c r="R229" i="5"/>
  <c r="R300" i="5"/>
  <c r="R100" i="5"/>
  <c r="R187" i="5"/>
  <c r="R209" i="5"/>
  <c r="R202" i="5"/>
  <c r="R272" i="5"/>
  <c r="R302" i="5"/>
  <c r="R441" i="5"/>
  <c r="R566" i="5"/>
  <c r="R312" i="5"/>
  <c r="R573" i="5"/>
  <c r="R350" i="5"/>
  <c r="R387" i="5"/>
  <c r="R403" i="5"/>
  <c r="R19" i="5"/>
  <c r="R231" i="5"/>
  <c r="R322" i="5"/>
  <c r="R341" i="5"/>
  <c r="R75" i="5"/>
  <c r="R306" i="5"/>
  <c r="R607" i="5"/>
  <c r="R618" i="5"/>
  <c r="R575" i="5"/>
  <c r="R577" i="5"/>
  <c r="R604" i="5"/>
  <c r="R616" i="5"/>
  <c r="R49" i="5"/>
  <c r="R92" i="5"/>
  <c r="R198" i="5"/>
  <c r="R343" i="5"/>
  <c r="R348" i="5"/>
  <c r="R383" i="5"/>
  <c r="R411" i="5"/>
  <c r="R216" i="5"/>
  <c r="R251" i="5"/>
  <c r="R263" i="5"/>
  <c r="R308" i="5"/>
  <c r="R388" i="5"/>
  <c r="R509" i="5"/>
  <c r="R115" i="5"/>
  <c r="R344" i="5"/>
  <c r="R451" i="5"/>
  <c r="R484" i="5"/>
  <c r="R208" i="5"/>
  <c r="R249" i="5"/>
  <c r="R414" i="5"/>
  <c r="R74" i="5"/>
  <c r="R193" i="5"/>
  <c r="R212" i="5"/>
  <c r="R18" i="5"/>
  <c r="R41" i="5"/>
  <c r="R102" i="5"/>
  <c r="R530" i="5"/>
  <c r="R227" i="5"/>
  <c r="R320" i="5"/>
  <c r="R375" i="5"/>
  <c r="R122" i="5"/>
  <c r="R179" i="5"/>
  <c r="R461" i="5"/>
  <c r="R152" i="5"/>
  <c r="R359" i="5"/>
  <c r="R552" i="5"/>
  <c r="R88" i="5"/>
  <c r="R137" i="5"/>
  <c r="R145" i="5"/>
  <c r="R154" i="5"/>
  <c r="R222" i="5"/>
  <c r="R239" i="5"/>
  <c r="R266" i="5"/>
  <c r="R349" i="5"/>
  <c r="R499" i="5"/>
  <c r="R89" i="5"/>
  <c r="R164" i="5"/>
  <c r="R486" i="5"/>
  <c r="R526" i="5"/>
  <c r="R56" i="5"/>
  <c r="R374" i="5"/>
  <c r="R243" i="5"/>
  <c r="R453" i="5"/>
  <c r="R335" i="5"/>
  <c r="R356" i="5"/>
  <c r="R210" i="5"/>
  <c r="R232" i="5"/>
  <c r="R254" i="5"/>
  <c r="R268" i="5"/>
  <c r="R303" i="5"/>
  <c r="R328" i="5"/>
  <c r="R351" i="5"/>
  <c r="R439" i="5"/>
  <c r="R508" i="5"/>
  <c r="R13" i="5"/>
  <c r="R93" i="5"/>
  <c r="R515" i="5"/>
  <c r="R390" i="5"/>
  <c r="R399" i="5"/>
  <c r="R417" i="5"/>
  <c r="R90" i="5"/>
  <c r="R415" i="5"/>
  <c r="R135" i="5"/>
  <c r="R369" i="5"/>
  <c r="R184" i="5"/>
  <c r="R456" i="5"/>
  <c r="R183" i="5"/>
  <c r="R185" i="5"/>
  <c r="R213" i="5"/>
  <c r="R234" i="5"/>
  <c r="R264" i="5"/>
  <c r="R338" i="5"/>
  <c r="R357" i="5"/>
  <c r="R360" i="5"/>
  <c r="R364" i="5"/>
  <c r="R376" i="5"/>
  <c r="R462" i="5"/>
  <c r="R240" i="5"/>
  <c r="R490" i="5"/>
  <c r="R536" i="5"/>
  <c r="R353" i="5"/>
  <c r="R533" i="5"/>
  <c r="R58" i="5"/>
  <c r="R252" i="5"/>
  <c r="R378" i="5"/>
  <c r="R554" i="5"/>
  <c r="R244" i="5"/>
  <c r="R431" i="5"/>
  <c r="R623" i="5"/>
  <c r="R576" i="5"/>
  <c r="R283" i="5"/>
  <c r="R578" i="5"/>
  <c r="R104" i="5"/>
  <c r="R132" i="5"/>
  <c r="R150" i="5"/>
  <c r="R155" i="5"/>
  <c r="R189" i="5"/>
  <c r="R307" i="5"/>
  <c r="R442" i="5"/>
  <c r="R507" i="5"/>
  <c r="R175" i="5"/>
  <c r="R84" i="5"/>
  <c r="R292" i="5"/>
  <c r="R444" i="5"/>
  <c r="R42" i="5"/>
  <c r="R113" i="5"/>
  <c r="R217" i="5"/>
  <c r="R297" i="5"/>
  <c r="R20" i="5"/>
  <c r="R299" i="5"/>
  <c r="R245" i="5"/>
  <c r="R560" i="5"/>
  <c r="R221" i="5"/>
  <c r="R269" i="5"/>
  <c r="R278" i="5"/>
  <c r="R342" i="5"/>
  <c r="R491" i="5"/>
  <c r="R225" i="5"/>
  <c r="R457" i="5"/>
  <c r="R16" i="5"/>
  <c r="R133" i="5"/>
  <c r="R407" i="5"/>
  <c r="R527" i="5"/>
  <c r="R3" i="5"/>
  <c r="R30" i="5"/>
  <c r="R261" i="5"/>
  <c r="R287" i="5"/>
  <c r="R108" i="5"/>
  <c r="R447" i="5"/>
  <c r="R333" i="5"/>
  <c r="R282" i="5"/>
  <c r="R381" i="5"/>
  <c r="R118" i="5"/>
  <c r="R91" i="5"/>
  <c r="R289" i="5"/>
  <c r="R481" i="5"/>
  <c r="R57" i="5"/>
  <c r="R87" i="5"/>
  <c r="R361" i="5"/>
  <c r="R365" i="5"/>
  <c r="R62" i="5"/>
  <c r="R111" i="5"/>
  <c r="R153" i="5"/>
  <c r="R197" i="5"/>
  <c r="R362" i="5"/>
  <c r="R366" i="5"/>
  <c r="R420" i="5"/>
  <c r="R500" i="5"/>
  <c r="R129" i="5"/>
  <c r="R260" i="5"/>
  <c r="R528" i="5"/>
  <c r="R557" i="5"/>
  <c r="R8" i="5"/>
  <c r="R228" i="5"/>
  <c r="R494" i="5"/>
  <c r="R124" i="5"/>
  <c r="R581" i="5"/>
  <c r="R595" i="5"/>
  <c r="R195" i="5"/>
  <c r="R196" i="5"/>
  <c r="R246" i="5"/>
  <c r="R546" i="5"/>
  <c r="R157" i="5"/>
  <c r="R496" i="5"/>
  <c r="R513" i="5"/>
  <c r="R2" i="5"/>
  <c r="R230" i="5"/>
  <c r="R247" i="5"/>
  <c r="R602" i="5"/>
  <c r="R497" i="5"/>
  <c r="R598" i="5"/>
  <c r="R534" i="5"/>
  <c r="R584" i="5"/>
  <c r="R468" i="5"/>
  <c r="R492" i="5"/>
  <c r="R214" i="5"/>
  <c r="R473" i="5"/>
  <c r="R22" i="5"/>
  <c r="R134" i="5"/>
  <c r="R138" i="5"/>
  <c r="R391" i="5"/>
  <c r="R402" i="5"/>
  <c r="R409" i="5"/>
  <c r="R28" i="5"/>
  <c r="R63" i="5"/>
  <c r="R117" i="5"/>
  <c r="R253" i="5"/>
  <c r="R558" i="5"/>
  <c r="R571" i="5"/>
  <c r="R162" i="5"/>
  <c r="R596" i="5"/>
  <c r="R556" i="5"/>
  <c r="R579" i="5"/>
  <c r="R615" i="5"/>
  <c r="R622" i="5"/>
  <c r="R626" i="5"/>
  <c r="R15" i="5"/>
  <c r="R51" i="5"/>
  <c r="R425" i="5"/>
  <c r="R151" i="5"/>
  <c r="R337" i="5"/>
  <c r="R510" i="5"/>
  <c r="R270" i="5"/>
  <c r="R78" i="5"/>
  <c r="R354" i="5"/>
  <c r="R319" i="5"/>
  <c r="R465" i="5"/>
  <c r="R24" i="5"/>
  <c r="R255" i="5"/>
  <c r="R46" i="5"/>
  <c r="R201" i="5"/>
  <c r="R25" i="5"/>
  <c r="R380" i="5"/>
  <c r="R479" i="5"/>
  <c r="R237" i="5"/>
  <c r="R567" i="5"/>
  <c r="R608" i="5"/>
  <c r="R612" i="5"/>
  <c r="R583" i="5"/>
  <c r="R592" i="5"/>
  <c r="R603" i="5"/>
  <c r="R619" i="5"/>
  <c r="R586" i="5"/>
  <c r="R620" i="5"/>
  <c r="R624" i="5"/>
  <c r="R625" i="5"/>
  <c r="R627" i="5"/>
  <c r="R109" i="5"/>
  <c r="R144" i="5"/>
  <c r="R186" i="5"/>
  <c r="R517" i="5"/>
  <c r="R330" i="5"/>
  <c r="R94" i="5"/>
  <c r="R271" i="5"/>
  <c r="R569" i="5"/>
  <c r="R36" i="5"/>
  <c r="R52" i="5"/>
  <c r="R347" i="5"/>
  <c r="R136" i="5"/>
  <c r="R404" i="5"/>
  <c r="R614" i="5"/>
  <c r="R621" i="5"/>
  <c r="R5" i="5"/>
  <c r="R14" i="5"/>
  <c r="R188" i="5"/>
  <c r="R393" i="5"/>
  <c r="R143" i="5"/>
  <c r="R543" i="5"/>
  <c r="R613" i="5"/>
  <c r="R206" i="5"/>
  <c r="R384" i="5"/>
  <c r="R325" i="5"/>
  <c r="R339" i="5"/>
  <c r="R35" i="5"/>
  <c r="R305" i="5"/>
  <c r="R617" i="5"/>
  <c r="R429" i="5"/>
  <c r="R599" i="5"/>
  <c r="R21" i="5"/>
  <c r="R506" i="5"/>
  <c r="R220" i="5"/>
  <c r="R532" i="5"/>
  <c r="R541" i="5"/>
  <c r="R44" i="5"/>
  <c r="R40" i="5"/>
  <c r="R59" i="5"/>
  <c r="R79" i="5"/>
  <c r="R248" i="5"/>
  <c r="R274" i="5"/>
  <c r="R48" i="5"/>
  <c r="R590" i="5"/>
  <c r="R406" i="5"/>
  <c r="R628" i="5"/>
  <c r="R81" i="5"/>
  <c r="R601" i="5"/>
  <c r="R609" i="5"/>
  <c r="R423" i="5"/>
  <c r="R26" i="5"/>
  <c r="R116" i="5"/>
  <c r="R288" i="5"/>
  <c r="R553" i="5"/>
  <c r="R563" i="5"/>
  <c r="R585" i="5"/>
  <c r="R594" i="5"/>
  <c r="R611" i="5"/>
  <c r="R424" i="5"/>
  <c r="R293" i="5"/>
  <c r="R106" i="5"/>
  <c r="R516" i="5"/>
  <c r="R629" i="5"/>
  <c r="R485" i="5"/>
  <c r="R531" i="5"/>
  <c r="R110" i="5"/>
  <c r="R529" i="5"/>
  <c r="R580" i="5"/>
  <c r="R582" i="5"/>
  <c r="R31" i="5"/>
  <c r="R180" i="5"/>
  <c r="R55" i="5"/>
  <c r="R120" i="5"/>
  <c r="R147" i="5"/>
  <c r="R309" i="5"/>
  <c r="R418" i="5"/>
  <c r="R10" i="5"/>
  <c r="R171" i="5"/>
  <c r="R555" i="5"/>
  <c r="R470" i="5"/>
  <c r="R545" i="5"/>
  <c r="R250" i="5"/>
  <c r="R98" i="5"/>
  <c r="R416" i="5"/>
  <c r="R501" i="5"/>
  <c r="R448" i="5"/>
  <c r="R419" i="5"/>
  <c r="R588" i="5"/>
  <c r="R32" i="5"/>
  <c r="R190" i="5"/>
  <c r="R480" i="5"/>
  <c r="R597" i="5"/>
  <c r="R610" i="5"/>
  <c r="R7" i="5"/>
  <c r="R76" i="5"/>
  <c r="R203" i="5"/>
  <c r="R265" i="5"/>
  <c r="R182" i="5"/>
  <c r="R242" i="5"/>
  <c r="R327" i="5"/>
  <c r="R410" i="5"/>
  <c r="R170" i="5"/>
  <c r="R207" i="5"/>
  <c r="R286" i="5"/>
  <c r="R542" i="5"/>
  <c r="R80" i="5"/>
  <c r="R606" i="5"/>
  <c r="R561" i="5"/>
  <c r="R605" i="5"/>
  <c r="R262" i="5"/>
  <c r="R587" i="5"/>
  <c r="Q285" i="5"/>
  <c r="Q294" i="5"/>
  <c r="Q316" i="5"/>
  <c r="Q334" i="5"/>
  <c r="Q397" i="5"/>
  <c r="Q454" i="5"/>
  <c r="Q467" i="5"/>
  <c r="Q471" i="5"/>
  <c r="Q72" i="5"/>
  <c r="Q96" i="5"/>
  <c r="Q191" i="5"/>
  <c r="Q211" i="5"/>
  <c r="Q259" i="5"/>
  <c r="Q279" i="5"/>
  <c r="Q345" i="5"/>
  <c r="Q371" i="5"/>
  <c r="Q426" i="5"/>
  <c r="Q427" i="5"/>
  <c r="Q434" i="5"/>
  <c r="Q449" i="5"/>
  <c r="Q458" i="5"/>
  <c r="Q477" i="5"/>
  <c r="Q482" i="5"/>
  <c r="Q241" i="5"/>
  <c r="Q267" i="5"/>
  <c r="Q275" i="5"/>
  <c r="Q310" i="5"/>
  <c r="Q372" i="5"/>
  <c r="Q408" i="5"/>
  <c r="Q421" i="5"/>
  <c r="Q445" i="5"/>
  <c r="Q455" i="5"/>
  <c r="Q511" i="5"/>
  <c r="Q519" i="5"/>
  <c r="Q105" i="5"/>
  <c r="Q114" i="5"/>
  <c r="Q139" i="5"/>
  <c r="Q199" i="5"/>
  <c r="Q373" i="5"/>
  <c r="Q394" i="5"/>
  <c r="Q464" i="5"/>
  <c r="Q474" i="5"/>
  <c r="Q487" i="5"/>
  <c r="Q503" i="5"/>
  <c r="Q504" i="5"/>
  <c r="Q564" i="5"/>
  <c r="Q65" i="5"/>
  <c r="Q121" i="5"/>
  <c r="Q159" i="5"/>
  <c r="Q296" i="5"/>
  <c r="Q346" i="5"/>
  <c r="Q435" i="5"/>
  <c r="Q475" i="5"/>
  <c r="Q512" i="5"/>
  <c r="Q39" i="5"/>
  <c r="Q45" i="5"/>
  <c r="Q107" i="5"/>
  <c r="Q178" i="5"/>
  <c r="Q314" i="5"/>
  <c r="Q446" i="5"/>
  <c r="Q37" i="5"/>
  <c r="Q60" i="5"/>
  <c r="Q68" i="5"/>
  <c r="Q161" i="5"/>
  <c r="Q200" i="5"/>
  <c r="Q204" i="5"/>
  <c r="Q505" i="5"/>
  <c r="Q34" i="5"/>
  <c r="Q69" i="5"/>
  <c r="Q156" i="5"/>
  <c r="Q256" i="5"/>
  <c r="Q600" i="5"/>
  <c r="Q11" i="5"/>
  <c r="Q233" i="5"/>
  <c r="Q298" i="5"/>
  <c r="Q47" i="5"/>
  <c r="Q149" i="5"/>
  <c r="Q167" i="5"/>
  <c r="Q521" i="5"/>
  <c r="Q9" i="5"/>
  <c r="Q169" i="5"/>
  <c r="Q205" i="5"/>
  <c r="Q219" i="5"/>
  <c r="Q273" i="5"/>
  <c r="Q277" i="5"/>
  <c r="Q466" i="5"/>
  <c r="Q538" i="5"/>
  <c r="Q551" i="5"/>
  <c r="Q181" i="5"/>
  <c r="Q238" i="5"/>
  <c r="Q257" i="5"/>
  <c r="Q363" i="5"/>
  <c r="Q522" i="5"/>
  <c r="Q4" i="5"/>
  <c r="Q112" i="5"/>
  <c r="Q315" i="5"/>
  <c r="Q321" i="5"/>
  <c r="Q514" i="5"/>
  <c r="Q539" i="5"/>
  <c r="Q119" i="5"/>
  <c r="Q323" i="5"/>
  <c r="Q370" i="5"/>
  <c r="Q432" i="5"/>
  <c r="Q443" i="5"/>
  <c r="Q460" i="5"/>
  <c r="Q472" i="5"/>
  <c r="Q489" i="5"/>
  <c r="Q498" i="5"/>
  <c r="Q412" i="5"/>
  <c r="Q463" i="5"/>
  <c r="Q518" i="5"/>
  <c r="Q535" i="5"/>
  <c r="Q54" i="5"/>
  <c r="Q77" i="5"/>
  <c r="Q141" i="5"/>
  <c r="Q280" i="5"/>
  <c r="Q329" i="5"/>
  <c r="Q450" i="5"/>
  <c r="Q483" i="5"/>
  <c r="Q6" i="5"/>
  <c r="Q123" i="5"/>
  <c r="Q146" i="5"/>
  <c r="Q295" i="5"/>
  <c r="Q395" i="5"/>
  <c r="Q452" i="5"/>
  <c r="Q565" i="5"/>
  <c r="Q127" i="5"/>
  <c r="Q379" i="5"/>
  <c r="Q33" i="5"/>
  <c r="Q101" i="5"/>
  <c r="Q368" i="5"/>
  <c r="Q27" i="5"/>
  <c r="Q38" i="5"/>
  <c r="Q70" i="5"/>
  <c r="Q166" i="5"/>
  <c r="Q17" i="5"/>
  <c r="Q23" i="5"/>
  <c r="Q29" i="5"/>
  <c r="Q53" i="5"/>
  <c r="Q174" i="5"/>
  <c r="Q284" i="5"/>
  <c r="Q50" i="5"/>
  <c r="Q95" i="5"/>
  <c r="Q172" i="5"/>
  <c r="Q176" i="5"/>
  <c r="Q382" i="5"/>
  <c r="Q488" i="5"/>
  <c r="Q495" i="5"/>
  <c r="Q562" i="5"/>
  <c r="Q215" i="5"/>
  <c r="Q226" i="5"/>
  <c r="Q392" i="5"/>
  <c r="Q537" i="5"/>
  <c r="Q82" i="5"/>
  <c r="Q131" i="5"/>
  <c r="Q160" i="5"/>
  <c r="Q540" i="5"/>
  <c r="Q549" i="5"/>
  <c r="Q570" i="5"/>
  <c r="Q572" i="5"/>
  <c r="Q574" i="5"/>
  <c r="Q192" i="5"/>
  <c r="Q591" i="5"/>
  <c r="Q593" i="5"/>
  <c r="Q128" i="5"/>
  <c r="Q313" i="5"/>
  <c r="Q336" i="5"/>
  <c r="Q398" i="5"/>
  <c r="Q438" i="5"/>
  <c r="Q142" i="5"/>
  <c r="Q168" i="5"/>
  <c r="Q352" i="5"/>
  <c r="Q389" i="5"/>
  <c r="Q469" i="5"/>
  <c r="Q493" i="5"/>
  <c r="Q523" i="5"/>
  <c r="Q367" i="5"/>
  <c r="Q428" i="5"/>
  <c r="Q459" i="5"/>
  <c r="Q177" i="5"/>
  <c r="Q502" i="5"/>
  <c r="Q520" i="5"/>
  <c r="Q544" i="5"/>
  <c r="Q568" i="5"/>
  <c r="Q130" i="5"/>
  <c r="Q396" i="5"/>
  <c r="Q400" i="5"/>
  <c r="Q67" i="5"/>
  <c r="Q218" i="5"/>
  <c r="Q223" i="5"/>
  <c r="Q85" i="5"/>
  <c r="Q422" i="5"/>
  <c r="Q43" i="5"/>
  <c r="Q71" i="5"/>
  <c r="Q73" i="5"/>
  <c r="Q194" i="5"/>
  <c r="Q276" i="5"/>
  <c r="Q86" i="5"/>
  <c r="Q304" i="5"/>
  <c r="Q64" i="5"/>
  <c r="Q97" i="5"/>
  <c r="Q301" i="5"/>
  <c r="Q355" i="5"/>
  <c r="Q401" i="5"/>
  <c r="Q103" i="5"/>
  <c r="Q236" i="5"/>
  <c r="Q318" i="5"/>
  <c r="Q331" i="5"/>
  <c r="Q436" i="5"/>
  <c r="Q437" i="5"/>
  <c r="Q478" i="5"/>
  <c r="Q525" i="5"/>
  <c r="Q311" i="5"/>
  <c r="Q547" i="5"/>
  <c r="Q548" i="5"/>
  <c r="Q559" i="5"/>
  <c r="Q332" i="5"/>
  <c r="Q340" i="5"/>
  <c r="Q550" i="5"/>
  <c r="Q12" i="5"/>
  <c r="Q281" i="5"/>
  <c r="Q589" i="5"/>
  <c r="Q61" i="5"/>
  <c r="Q148" i="5"/>
  <c r="Q258" i="5"/>
  <c r="Q317" i="5"/>
  <c r="Q324" i="5"/>
  <c r="Q405" i="5"/>
  <c r="Q476" i="5"/>
  <c r="Q83" i="5"/>
  <c r="Q163" i="5"/>
  <c r="Q165" i="5"/>
  <c r="Q235" i="5"/>
  <c r="Q291" i="5"/>
  <c r="Q358" i="5"/>
  <c r="Q385" i="5"/>
  <c r="Q386" i="5"/>
  <c r="Q433" i="5"/>
  <c r="Q158" i="5"/>
  <c r="Q377" i="5"/>
  <c r="Q440" i="5"/>
  <c r="Q290" i="5"/>
  <c r="Q326" i="5"/>
  <c r="Q413" i="5"/>
  <c r="Q524" i="5"/>
  <c r="Q66" i="5"/>
  <c r="Q125" i="5"/>
  <c r="Q140" i="5"/>
  <c r="Q173" i="5"/>
  <c r="Q99" i="5"/>
  <c r="Q430" i="5"/>
  <c r="Q224" i="5"/>
  <c r="Q229" i="5"/>
  <c r="Q300" i="5"/>
  <c r="Q100" i="5"/>
  <c r="Q187" i="5"/>
  <c r="Q209" i="5"/>
  <c r="Q202" i="5"/>
  <c r="Q272" i="5"/>
  <c r="Q302" i="5"/>
  <c r="Q441" i="5"/>
  <c r="Q566" i="5"/>
  <c r="Q312" i="5"/>
  <c r="Q573" i="5"/>
  <c r="Q350" i="5"/>
  <c r="Q387" i="5"/>
  <c r="Q403" i="5"/>
  <c r="Q19" i="5"/>
  <c r="Q231" i="5"/>
  <c r="Q322" i="5"/>
  <c r="Q341" i="5"/>
  <c r="Q75" i="5"/>
  <c r="Q306" i="5"/>
  <c r="Q607" i="5"/>
  <c r="Q618" i="5"/>
  <c r="Q575" i="5"/>
  <c r="Q577" i="5"/>
  <c r="Q604" i="5"/>
  <c r="Q616" i="5"/>
  <c r="Q49" i="5"/>
  <c r="Q92" i="5"/>
  <c r="Q198" i="5"/>
  <c r="Q343" i="5"/>
  <c r="Q348" i="5"/>
  <c r="Q383" i="5"/>
  <c r="Q411" i="5"/>
  <c r="Q216" i="5"/>
  <c r="Q251" i="5"/>
  <c r="Q263" i="5"/>
  <c r="Q308" i="5"/>
  <c r="Q388" i="5"/>
  <c r="Q509" i="5"/>
  <c r="Q115" i="5"/>
  <c r="Q344" i="5"/>
  <c r="Q451" i="5"/>
  <c r="Q484" i="5"/>
  <c r="Q208" i="5"/>
  <c r="Q249" i="5"/>
  <c r="Q414" i="5"/>
  <c r="Q74" i="5"/>
  <c r="Q193" i="5"/>
  <c r="Q212" i="5"/>
  <c r="Q18" i="5"/>
  <c r="Q41" i="5"/>
  <c r="Q102" i="5"/>
  <c r="Q530" i="5"/>
  <c r="Q227" i="5"/>
  <c r="Q320" i="5"/>
  <c r="Q375" i="5"/>
  <c r="Q122" i="5"/>
  <c r="Q179" i="5"/>
  <c r="Q461" i="5"/>
  <c r="Q152" i="5"/>
  <c r="Q359" i="5"/>
  <c r="Q552" i="5"/>
  <c r="Q88" i="5"/>
  <c r="Q137" i="5"/>
  <c r="Q145" i="5"/>
  <c r="Q154" i="5"/>
  <c r="Q222" i="5"/>
  <c r="Q239" i="5"/>
  <c r="Q266" i="5"/>
  <c r="Q349" i="5"/>
  <c r="Q499" i="5"/>
  <c r="Q89" i="5"/>
  <c r="Q164" i="5"/>
  <c r="Q486" i="5"/>
  <c r="Q526" i="5"/>
  <c r="Q56" i="5"/>
  <c r="Q374" i="5"/>
  <c r="Q243" i="5"/>
  <c r="Q453" i="5"/>
  <c r="Q335" i="5"/>
  <c r="Q356" i="5"/>
  <c r="Q210" i="5"/>
  <c r="Q232" i="5"/>
  <c r="Q254" i="5"/>
  <c r="Q268" i="5"/>
  <c r="Q303" i="5"/>
  <c r="Q328" i="5"/>
  <c r="Q351" i="5"/>
  <c r="Q439" i="5"/>
  <c r="Q508" i="5"/>
  <c r="Q13" i="5"/>
  <c r="Q93" i="5"/>
  <c r="Q515" i="5"/>
  <c r="Q390" i="5"/>
  <c r="Q399" i="5"/>
  <c r="Q417" i="5"/>
  <c r="Q90" i="5"/>
  <c r="Q415" i="5"/>
  <c r="Q135" i="5"/>
  <c r="Q369" i="5"/>
  <c r="Q184" i="5"/>
  <c r="Q456" i="5"/>
  <c r="Q183" i="5"/>
  <c r="Q185" i="5"/>
  <c r="Q213" i="5"/>
  <c r="Q234" i="5"/>
  <c r="Q264" i="5"/>
  <c r="Q338" i="5"/>
  <c r="Q357" i="5"/>
  <c r="Q360" i="5"/>
  <c r="Q364" i="5"/>
  <c r="Q376" i="5"/>
  <c r="Q462" i="5"/>
  <c r="Q240" i="5"/>
  <c r="Q490" i="5"/>
  <c r="Q536" i="5"/>
  <c r="Q353" i="5"/>
  <c r="Q533" i="5"/>
  <c r="Q58" i="5"/>
  <c r="Q252" i="5"/>
  <c r="Q378" i="5"/>
  <c r="Q554" i="5"/>
  <c r="Q244" i="5"/>
  <c r="Q431" i="5"/>
  <c r="Q623" i="5"/>
  <c r="Q576" i="5"/>
  <c r="Q283" i="5"/>
  <c r="Q578" i="5"/>
  <c r="Q104" i="5"/>
  <c r="Q132" i="5"/>
  <c r="Q150" i="5"/>
  <c r="Q155" i="5"/>
  <c r="Q189" i="5"/>
  <c r="Q307" i="5"/>
  <c r="Q442" i="5"/>
  <c r="Q507" i="5"/>
  <c r="Q175" i="5"/>
  <c r="Q84" i="5"/>
  <c r="Q292" i="5"/>
  <c r="Q444" i="5"/>
  <c r="Q42" i="5"/>
  <c r="Q113" i="5"/>
  <c r="Q217" i="5"/>
  <c r="Q297" i="5"/>
  <c r="Q20" i="5"/>
  <c r="Q299" i="5"/>
  <c r="Q245" i="5"/>
  <c r="Q560" i="5"/>
  <c r="Q221" i="5"/>
  <c r="Q269" i="5"/>
  <c r="Q278" i="5"/>
  <c r="Q342" i="5"/>
  <c r="Q491" i="5"/>
  <c r="Q225" i="5"/>
  <c r="Q457" i="5"/>
  <c r="Q16" i="5"/>
  <c r="Q133" i="5"/>
  <c r="Q407" i="5"/>
  <c r="Q527" i="5"/>
  <c r="Q3" i="5"/>
  <c r="Q30" i="5"/>
  <c r="Q261" i="5"/>
  <c r="Q287" i="5"/>
  <c r="Q108" i="5"/>
  <c r="Q447" i="5"/>
  <c r="Q333" i="5"/>
  <c r="Q282" i="5"/>
  <c r="Q381" i="5"/>
  <c r="Q118" i="5"/>
  <c r="Q91" i="5"/>
  <c r="Q289" i="5"/>
  <c r="Q481" i="5"/>
  <c r="Q57" i="5"/>
  <c r="Q87" i="5"/>
  <c r="Q361" i="5"/>
  <c r="Q365" i="5"/>
  <c r="Q62" i="5"/>
  <c r="Q111" i="5"/>
  <c r="Q153" i="5"/>
  <c r="Q197" i="5"/>
  <c r="Q362" i="5"/>
  <c r="Q366" i="5"/>
  <c r="Q420" i="5"/>
  <c r="Q500" i="5"/>
  <c r="Q129" i="5"/>
  <c r="Q260" i="5"/>
  <c r="Q528" i="5"/>
  <c r="Q557" i="5"/>
  <c r="Q8" i="5"/>
  <c r="Q228" i="5"/>
  <c r="Q494" i="5"/>
  <c r="Q124" i="5"/>
  <c r="Q581" i="5"/>
  <c r="Q595" i="5"/>
  <c r="Q195" i="5"/>
  <c r="Q196" i="5"/>
  <c r="Q246" i="5"/>
  <c r="Q546" i="5"/>
  <c r="Q157" i="5"/>
  <c r="Q496" i="5"/>
  <c r="Q513" i="5"/>
  <c r="Q2" i="5"/>
  <c r="Q230" i="5"/>
  <c r="Q247" i="5"/>
  <c r="Q602" i="5"/>
  <c r="Q497" i="5"/>
  <c r="Q598" i="5"/>
  <c r="Q534" i="5"/>
  <c r="Q584" i="5"/>
  <c r="Q468" i="5"/>
  <c r="Q492" i="5"/>
  <c r="Q214" i="5"/>
  <c r="Q473" i="5"/>
  <c r="Q22" i="5"/>
  <c r="Q134" i="5"/>
  <c r="Q138" i="5"/>
  <c r="Q391" i="5"/>
  <c r="Q402" i="5"/>
  <c r="Q409" i="5"/>
  <c r="Q28" i="5"/>
  <c r="Q63" i="5"/>
  <c r="Q117" i="5"/>
  <c r="Q253" i="5"/>
  <c r="Q558" i="5"/>
  <c r="Q571" i="5"/>
  <c r="Q162" i="5"/>
  <c r="Q596" i="5"/>
  <c r="Q556" i="5"/>
  <c r="Q579" i="5"/>
  <c r="Q615" i="5"/>
  <c r="Q622" i="5"/>
  <c r="Q626" i="5"/>
  <c r="Q15" i="5"/>
  <c r="Q51" i="5"/>
  <c r="Q425" i="5"/>
  <c r="Q151" i="5"/>
  <c r="Q337" i="5"/>
  <c r="Q510" i="5"/>
  <c r="Q270" i="5"/>
  <c r="Q78" i="5"/>
  <c r="Q354" i="5"/>
  <c r="Q319" i="5"/>
  <c r="Q465" i="5"/>
  <c r="Q24" i="5"/>
  <c r="Q255" i="5"/>
  <c r="Q46" i="5"/>
  <c r="Q201" i="5"/>
  <c r="Q25" i="5"/>
  <c r="Q380" i="5"/>
  <c r="Q479" i="5"/>
  <c r="Q237" i="5"/>
  <c r="Q567" i="5"/>
  <c r="Q608" i="5"/>
  <c r="Q612" i="5"/>
  <c r="Q583" i="5"/>
  <c r="Q592" i="5"/>
  <c r="Q603" i="5"/>
  <c r="Q619" i="5"/>
  <c r="Q586" i="5"/>
  <c r="Q620" i="5"/>
  <c r="Q624" i="5"/>
  <c r="Q625" i="5"/>
  <c r="Q627" i="5"/>
  <c r="Q109" i="5"/>
  <c r="Q144" i="5"/>
  <c r="Q186" i="5"/>
  <c r="Q517" i="5"/>
  <c r="Q330" i="5"/>
  <c r="Q94" i="5"/>
  <c r="Q271" i="5"/>
  <c r="Q569" i="5"/>
  <c r="Q36" i="5"/>
  <c r="Q52" i="5"/>
  <c r="Q347" i="5"/>
  <c r="Q136" i="5"/>
  <c r="Q404" i="5"/>
  <c r="Q614" i="5"/>
  <c r="Q621" i="5"/>
  <c r="Q5" i="5"/>
  <c r="Q14" i="5"/>
  <c r="Q188" i="5"/>
  <c r="Q393" i="5"/>
  <c r="Q143" i="5"/>
  <c r="Q543" i="5"/>
  <c r="Q613" i="5"/>
  <c r="Q206" i="5"/>
  <c r="Q384" i="5"/>
  <c r="Q325" i="5"/>
  <c r="Q339" i="5"/>
  <c r="Q35" i="5"/>
  <c r="Q305" i="5"/>
  <c r="Q617" i="5"/>
  <c r="Q429" i="5"/>
  <c r="Q599" i="5"/>
  <c r="Q21" i="5"/>
  <c r="Q506" i="5"/>
  <c r="Q220" i="5"/>
  <c r="Q532" i="5"/>
  <c r="Q541" i="5"/>
  <c r="Q44" i="5"/>
  <c r="Q40" i="5"/>
  <c r="Q59" i="5"/>
  <c r="Q79" i="5"/>
  <c r="Q248" i="5"/>
  <c r="Q274" i="5"/>
  <c r="Q48" i="5"/>
  <c r="Q590" i="5"/>
  <c r="Q406" i="5"/>
  <c r="Q628" i="5"/>
  <c r="Q81" i="5"/>
  <c r="Q601" i="5"/>
  <c r="Q609" i="5"/>
  <c r="Q423" i="5"/>
  <c r="Q26" i="5"/>
  <c r="Q116" i="5"/>
  <c r="Q288" i="5"/>
  <c r="Q553" i="5"/>
  <c r="Q563" i="5"/>
  <c r="Q585" i="5"/>
  <c r="Q594" i="5"/>
  <c r="Q611" i="5"/>
  <c r="Q424" i="5"/>
  <c r="Q293" i="5"/>
  <c r="Q106" i="5"/>
  <c r="Q516" i="5"/>
  <c r="Q629" i="5"/>
  <c r="Q485" i="5"/>
  <c r="Q531" i="5"/>
  <c r="Q110" i="5"/>
  <c r="Q529" i="5"/>
  <c r="Q580" i="5"/>
  <c r="Q582" i="5"/>
  <c r="Q31" i="5"/>
  <c r="Q180" i="5"/>
  <c r="Q55" i="5"/>
  <c r="Q120" i="5"/>
  <c r="Q147" i="5"/>
  <c r="Q309" i="5"/>
  <c r="Q418" i="5"/>
  <c r="Q10" i="5"/>
  <c r="Q171" i="5"/>
  <c r="Q555" i="5"/>
  <c r="Q470" i="5"/>
  <c r="Q545" i="5"/>
  <c r="Q250" i="5"/>
  <c r="Q98" i="5"/>
  <c r="Q416" i="5"/>
  <c r="Q501" i="5"/>
  <c r="Q448" i="5"/>
  <c r="Q419" i="5"/>
  <c r="Q588" i="5"/>
  <c r="Q32" i="5"/>
  <c r="Q190" i="5"/>
  <c r="Q480" i="5"/>
  <c r="Q597" i="5"/>
  <c r="Q610" i="5"/>
  <c r="Q7" i="5"/>
  <c r="Q76" i="5"/>
  <c r="Q203" i="5"/>
  <c r="Q265" i="5"/>
  <c r="Q182" i="5"/>
  <c r="Q242" i="5"/>
  <c r="Q327" i="5"/>
  <c r="Q410" i="5"/>
  <c r="Q170" i="5"/>
  <c r="Q207" i="5"/>
  <c r="Q286" i="5"/>
  <c r="Q542" i="5"/>
  <c r="Q80" i="5"/>
  <c r="Q606" i="5"/>
  <c r="Q561" i="5"/>
  <c r="Q605" i="5"/>
  <c r="Q262" i="5"/>
  <c r="Q587" i="5"/>
  <c r="N4" i="1"/>
  <c r="O4" i="1" s="1"/>
  <c r="N5" i="1"/>
  <c r="O5" i="1" s="1"/>
  <c r="N6" i="1"/>
  <c r="O6" i="1" s="1"/>
  <c r="N7" i="1"/>
  <c r="O7" i="1" s="1"/>
  <c r="N8" i="1"/>
  <c r="O8" i="1" s="1"/>
  <c r="N9" i="1"/>
  <c r="O9" i="1" s="1"/>
  <c r="N10" i="1"/>
  <c r="O10" i="1" s="1"/>
  <c r="N11" i="1"/>
  <c r="O11" i="1" s="1"/>
  <c r="N12" i="1"/>
  <c r="O12" i="1" s="1"/>
  <c r="N13" i="1"/>
  <c r="O13" i="1" s="1"/>
  <c r="N14" i="1"/>
  <c r="O14" i="1" s="1"/>
  <c r="N15" i="1"/>
  <c r="O15" i="1" s="1"/>
  <c r="N16" i="1"/>
  <c r="O16" i="1" s="1"/>
  <c r="N17" i="1"/>
  <c r="O17" i="1" s="1"/>
  <c r="N18" i="1"/>
  <c r="O18" i="1" s="1"/>
  <c r="N19" i="1"/>
  <c r="O19" i="1" s="1"/>
  <c r="N20" i="1"/>
  <c r="O20" i="1" s="1"/>
  <c r="N21" i="1"/>
  <c r="O21" i="1" s="1"/>
  <c r="N22" i="1"/>
  <c r="O22" i="1" s="1"/>
  <c r="N23" i="1"/>
  <c r="O23" i="1" s="1"/>
  <c r="N24" i="1"/>
  <c r="O24" i="1" s="1"/>
  <c r="N94" i="1"/>
  <c r="N99" i="1"/>
  <c r="O99" i="1" s="1"/>
  <c r="N95" i="1"/>
  <c r="O95" i="1" s="1"/>
  <c r="N96" i="1"/>
  <c r="O96" i="1" s="1"/>
  <c r="N25" i="1"/>
  <c r="O25" i="1" s="1"/>
  <c r="N26" i="1"/>
  <c r="O26" i="1" s="1"/>
  <c r="N27" i="1"/>
  <c r="O27" i="1" s="1"/>
  <c r="N28" i="1"/>
  <c r="O28" i="1" s="1"/>
  <c r="N97" i="1"/>
  <c r="O97" i="1" s="1"/>
  <c r="N98" i="1"/>
  <c r="O98" i="1" s="1"/>
  <c r="N29" i="1"/>
  <c r="O29" i="1" s="1"/>
  <c r="N30" i="1"/>
  <c r="O30" i="1" s="1"/>
  <c r="N31" i="1"/>
  <c r="O31" i="1" s="1"/>
  <c r="N32" i="1"/>
  <c r="O32" i="1" s="1"/>
  <c r="N33" i="1"/>
  <c r="O33" i="1" s="1"/>
  <c r="N34" i="1"/>
  <c r="O34" i="1" s="1"/>
  <c r="N35" i="1"/>
  <c r="O35" i="1" s="1"/>
  <c r="N36" i="1"/>
  <c r="O36" i="1" s="1"/>
  <c r="N37" i="1"/>
  <c r="O37" i="1" s="1"/>
  <c r="N38" i="1"/>
  <c r="O38" i="1" s="1"/>
  <c r="N39" i="1"/>
  <c r="O39" i="1" s="1"/>
  <c r="N40" i="1"/>
  <c r="O40" i="1" s="1"/>
  <c r="N41" i="1"/>
  <c r="O41" i="1" s="1"/>
  <c r="N42" i="1"/>
  <c r="O42" i="1" s="1"/>
  <c r="N43" i="1"/>
  <c r="O43" i="1" s="1"/>
  <c r="N44" i="1"/>
  <c r="O44" i="1" s="1"/>
  <c r="N45" i="1"/>
  <c r="O45" i="1" s="1"/>
  <c r="N46" i="1"/>
  <c r="O46" i="1" s="1"/>
  <c r="N47" i="1"/>
  <c r="O47" i="1" s="1"/>
  <c r="N48" i="1"/>
  <c r="O48" i="1" s="1"/>
  <c r="N49" i="1"/>
  <c r="O49" i="1" s="1"/>
  <c r="N50" i="1"/>
  <c r="O50" i="1" s="1"/>
  <c r="N51" i="1"/>
  <c r="O51" i="1" s="1"/>
  <c r="N52" i="1"/>
  <c r="O52" i="1" s="1"/>
  <c r="N53" i="1"/>
  <c r="O53" i="1" s="1"/>
  <c r="N54" i="1"/>
  <c r="O54" i="1" s="1"/>
  <c r="N55" i="1"/>
  <c r="O55" i="1" s="1"/>
  <c r="N56" i="1"/>
  <c r="O56" i="1" s="1"/>
  <c r="N57" i="1"/>
  <c r="O57" i="1" s="1"/>
  <c r="N58" i="1"/>
  <c r="O58" i="1" s="1"/>
  <c r="N59" i="1"/>
  <c r="O59" i="1" s="1"/>
  <c r="N60" i="1"/>
  <c r="O60" i="1" s="1"/>
  <c r="N61" i="1"/>
  <c r="O61" i="1" s="1"/>
  <c r="N62" i="1"/>
  <c r="O62" i="1" s="1"/>
  <c r="N63" i="1"/>
  <c r="O63" i="1" s="1"/>
  <c r="N64" i="1"/>
  <c r="O64" i="1" s="1"/>
  <c r="N65" i="1"/>
  <c r="O65" i="1" s="1"/>
  <c r="N66" i="1"/>
  <c r="O66" i="1" s="1"/>
  <c r="N67" i="1"/>
  <c r="O67" i="1" s="1"/>
  <c r="N68" i="1"/>
  <c r="O68" i="1" s="1"/>
  <c r="N69" i="1"/>
  <c r="O69" i="1" s="1"/>
  <c r="N70" i="1"/>
  <c r="O70" i="1" s="1"/>
  <c r="N71" i="1"/>
  <c r="O71" i="1" s="1"/>
  <c r="N72" i="1"/>
  <c r="O72" i="1" s="1"/>
  <c r="N73" i="1"/>
  <c r="O73" i="1" s="1"/>
  <c r="N74" i="1"/>
  <c r="O74" i="1" s="1"/>
  <c r="N75" i="1"/>
  <c r="O75" i="1" s="1"/>
  <c r="N76" i="1"/>
  <c r="O76" i="1" s="1"/>
  <c r="N77" i="1"/>
  <c r="O77" i="1" s="1"/>
  <c r="N78" i="1"/>
  <c r="O78" i="1" s="1"/>
  <c r="N79" i="1"/>
  <c r="O79" i="1" s="1"/>
  <c r="N80" i="1"/>
  <c r="O80" i="1" s="1"/>
  <c r="N81" i="1"/>
  <c r="O81" i="1" s="1"/>
  <c r="N82" i="1"/>
  <c r="O82" i="1" s="1"/>
  <c r="N83" i="1"/>
  <c r="O83" i="1" s="1"/>
  <c r="N84" i="1"/>
  <c r="O84" i="1" s="1"/>
  <c r="N85" i="1"/>
  <c r="O85" i="1" s="1"/>
  <c r="N86" i="1"/>
  <c r="O86" i="1" s="1"/>
  <c r="N87" i="1"/>
  <c r="O87" i="1" s="1"/>
  <c r="N88" i="1"/>
  <c r="O88" i="1" s="1"/>
  <c r="N89" i="1"/>
  <c r="O89" i="1" s="1"/>
  <c r="N90" i="1"/>
  <c r="O90" i="1" s="1"/>
  <c r="N91" i="1"/>
  <c r="O91" i="1" s="1"/>
  <c r="N92" i="1"/>
  <c r="O92" i="1" s="1"/>
  <c r="N93" i="1"/>
  <c r="O93" i="1" s="1"/>
  <c r="N100" i="1"/>
  <c r="O100" i="1" s="1"/>
  <c r="N101" i="1"/>
  <c r="O101" i="1" s="1"/>
  <c r="N102" i="1"/>
  <c r="O102" i="1" s="1"/>
  <c r="N103" i="1"/>
  <c r="O103" i="1" s="1"/>
  <c r="N104" i="1"/>
  <c r="O104" i="1" s="1"/>
  <c r="N105" i="1"/>
  <c r="O105" i="1" s="1"/>
  <c r="N106" i="1"/>
  <c r="O106" i="1" s="1"/>
  <c r="N107" i="1"/>
  <c r="O107" i="1" s="1"/>
  <c r="N108" i="1"/>
  <c r="O108" i="1" s="1"/>
  <c r="N109" i="1"/>
  <c r="O109" i="1" s="1"/>
  <c r="N110" i="1"/>
  <c r="O110" i="1" s="1"/>
  <c r="N111" i="1"/>
  <c r="O111" i="1" s="1"/>
  <c r="N112" i="1"/>
  <c r="O112" i="1" s="1"/>
  <c r="N113" i="1"/>
  <c r="O113" i="1" s="1"/>
  <c r="N114" i="1"/>
  <c r="O114" i="1" s="1"/>
  <c r="N115" i="1"/>
  <c r="O115" i="1" s="1"/>
  <c r="N116" i="1"/>
  <c r="O116" i="1" s="1"/>
  <c r="N117" i="1"/>
  <c r="O117" i="1" s="1"/>
  <c r="N118" i="1"/>
  <c r="O118" i="1" s="1"/>
  <c r="N119" i="1"/>
  <c r="O119" i="1" s="1"/>
  <c r="N120" i="1"/>
  <c r="O120" i="1" s="1"/>
  <c r="N121" i="1"/>
  <c r="O121" i="1" s="1"/>
  <c r="N122" i="1"/>
  <c r="O122" i="1" s="1"/>
  <c r="N123" i="1"/>
  <c r="O123" i="1" s="1"/>
  <c r="N124" i="1"/>
  <c r="O124" i="1" s="1"/>
  <c r="N125" i="1"/>
  <c r="O125" i="1" s="1"/>
  <c r="N126" i="1"/>
  <c r="O126" i="1" s="1"/>
  <c r="N127" i="1"/>
  <c r="O127" i="1" s="1"/>
  <c r="N128" i="1"/>
  <c r="O128" i="1" s="1"/>
  <c r="N129" i="1"/>
  <c r="O129" i="1" s="1"/>
  <c r="N130" i="1"/>
  <c r="O130" i="1" s="1"/>
  <c r="N131" i="1"/>
  <c r="O131" i="1" s="1"/>
  <c r="N132" i="1"/>
  <c r="O132" i="1" s="1"/>
  <c r="N133" i="1"/>
  <c r="O133" i="1" s="1"/>
  <c r="N134" i="1"/>
  <c r="O134" i="1" s="1"/>
  <c r="N135" i="1"/>
  <c r="O135" i="1" s="1"/>
  <c r="N136" i="1"/>
  <c r="O136" i="1" s="1"/>
  <c r="N137" i="1"/>
  <c r="O137" i="1" s="1"/>
  <c r="N138" i="1"/>
  <c r="O138" i="1" s="1"/>
  <c r="N139" i="1"/>
  <c r="O139" i="1" s="1"/>
  <c r="N140" i="1"/>
  <c r="O140" i="1" s="1"/>
  <c r="N141" i="1"/>
  <c r="O141" i="1" s="1"/>
  <c r="J3" i="1" l="1"/>
  <c r="J198" i="1"/>
  <c r="J194" i="1"/>
  <c r="J190" i="1"/>
  <c r="J186" i="1"/>
  <c r="J182" i="1"/>
  <c r="J178" i="1"/>
  <c r="J174" i="1"/>
  <c r="J170" i="1"/>
  <c r="J166" i="1"/>
  <c r="J162" i="1"/>
  <c r="J158" i="1"/>
  <c r="J154" i="1"/>
  <c r="J150" i="1"/>
  <c r="J146" i="1"/>
  <c r="J142" i="1"/>
  <c r="J138" i="1"/>
  <c r="J134" i="1"/>
  <c r="J130" i="1"/>
  <c r="J126" i="1"/>
  <c r="J122" i="1"/>
  <c r="J118" i="1"/>
  <c r="J114" i="1"/>
  <c r="J110" i="1"/>
  <c r="J106" i="1"/>
  <c r="J102" i="1"/>
  <c r="J98" i="1"/>
  <c r="J94" i="1"/>
  <c r="J90" i="1"/>
  <c r="J86" i="1"/>
  <c r="J82" i="1"/>
  <c r="J78" i="1"/>
  <c r="J74" i="1"/>
  <c r="J70" i="1"/>
  <c r="J66" i="1"/>
  <c r="J62" i="1"/>
  <c r="J58" i="1"/>
  <c r="J54" i="1"/>
  <c r="J50" i="1"/>
  <c r="J46" i="1"/>
  <c r="J42" i="1"/>
  <c r="J38" i="1"/>
  <c r="J34" i="1"/>
  <c r="J30" i="1"/>
  <c r="J26" i="1"/>
  <c r="J22" i="1"/>
  <c r="J18" i="1"/>
  <c r="J14" i="1"/>
  <c r="J10" i="1"/>
  <c r="J6" i="1"/>
  <c r="J201" i="1"/>
  <c r="J197" i="1"/>
  <c r="J193" i="1"/>
  <c r="J189" i="1"/>
  <c r="J185" i="1"/>
  <c r="J181" i="1"/>
  <c r="J177" i="1"/>
  <c r="J173" i="1"/>
  <c r="J169" i="1"/>
  <c r="J165" i="1"/>
  <c r="J161" i="1"/>
  <c r="J157" i="1"/>
  <c r="J153" i="1"/>
  <c r="J149" i="1"/>
  <c r="J145" i="1"/>
  <c r="J141" i="1"/>
  <c r="J137" i="1"/>
  <c r="J133" i="1"/>
  <c r="J129" i="1"/>
  <c r="J125" i="1"/>
  <c r="J121" i="1"/>
  <c r="J117" i="1"/>
  <c r="J113" i="1"/>
  <c r="J109" i="1"/>
  <c r="J105" i="1"/>
  <c r="J101" i="1"/>
  <c r="J97" i="1"/>
  <c r="J93" i="1"/>
  <c r="J89" i="1"/>
  <c r="J85" i="1"/>
  <c r="J81" i="1"/>
  <c r="J77" i="1"/>
  <c r="J73" i="1"/>
  <c r="J69" i="1"/>
  <c r="J65" i="1"/>
  <c r="J61" i="1"/>
  <c r="J57" i="1"/>
  <c r="J53" i="1"/>
  <c r="J49" i="1"/>
  <c r="J45" i="1"/>
  <c r="J41" i="1"/>
  <c r="J37" i="1"/>
  <c r="J33" i="1"/>
  <c r="J29" i="1"/>
  <c r="J25" i="1"/>
  <c r="J21" i="1"/>
  <c r="J17" i="1"/>
  <c r="J13" i="1"/>
  <c r="J9" i="1"/>
  <c r="J5" i="1"/>
  <c r="J200" i="1"/>
  <c r="J196" i="1"/>
  <c r="J192" i="1"/>
  <c r="J188" i="1"/>
  <c r="J184" i="1"/>
  <c r="J180" i="1"/>
  <c r="J176" i="1"/>
  <c r="J172" i="1"/>
  <c r="J168" i="1"/>
  <c r="J164" i="1"/>
  <c r="J160" i="1"/>
  <c r="J156" i="1"/>
  <c r="J152" i="1"/>
  <c r="J148" i="1"/>
  <c r="J144" i="1"/>
  <c r="J140" i="1"/>
  <c r="J136" i="1"/>
  <c r="J132" i="1"/>
  <c r="J128" i="1"/>
  <c r="J124" i="1"/>
  <c r="J120" i="1"/>
  <c r="J116" i="1"/>
  <c r="J112" i="1"/>
  <c r="J108" i="1"/>
  <c r="J104" i="1"/>
  <c r="J100" i="1"/>
  <c r="J96" i="1"/>
  <c r="J92" i="1"/>
  <c r="J88" i="1"/>
  <c r="J84" i="1"/>
  <c r="J80" i="1"/>
  <c r="J76" i="1"/>
  <c r="J72" i="1"/>
  <c r="J68" i="1"/>
  <c r="J64" i="1"/>
  <c r="J60" i="1"/>
  <c r="J56" i="1"/>
  <c r="J52" i="1"/>
  <c r="J48" i="1"/>
  <c r="J44" i="1"/>
  <c r="J40" i="1"/>
  <c r="J36" i="1"/>
  <c r="J32" i="1"/>
  <c r="J28" i="1"/>
  <c r="J24" i="1"/>
  <c r="J20" i="1"/>
  <c r="J16" i="1"/>
  <c r="J12" i="1"/>
  <c r="J8" i="1"/>
  <c r="J4" i="1"/>
  <c r="J199" i="1"/>
  <c r="J195" i="1"/>
  <c r="J191" i="1"/>
  <c r="J187" i="1"/>
  <c r="J183" i="1"/>
  <c r="J179" i="1"/>
  <c r="J175" i="1"/>
  <c r="J171" i="1"/>
  <c r="J167" i="1"/>
  <c r="J163" i="1"/>
  <c r="J159" i="1"/>
  <c r="J155" i="1"/>
  <c r="J151" i="1"/>
  <c r="J147" i="1"/>
  <c r="J143" i="1"/>
  <c r="J139" i="1"/>
  <c r="J135" i="1"/>
  <c r="J131" i="1"/>
  <c r="J127" i="1"/>
  <c r="J123" i="1"/>
  <c r="J119" i="1"/>
  <c r="J115" i="1"/>
  <c r="J111" i="1"/>
  <c r="J107" i="1"/>
  <c r="J103" i="1"/>
  <c r="J99" i="1"/>
  <c r="J95" i="1"/>
  <c r="J91" i="1"/>
  <c r="J87" i="1"/>
  <c r="J83" i="1"/>
  <c r="J79" i="1"/>
  <c r="J75" i="1"/>
  <c r="J71" i="1"/>
  <c r="J67" i="1"/>
  <c r="J63" i="1"/>
  <c r="J59" i="1"/>
  <c r="J55" i="1"/>
  <c r="J51" i="1"/>
  <c r="J47" i="1"/>
  <c r="J43" i="1"/>
  <c r="J39" i="1"/>
  <c r="J35" i="1"/>
  <c r="J31" i="1"/>
  <c r="J27" i="1"/>
  <c r="J23" i="1"/>
  <c r="J19" i="1"/>
  <c r="J15" i="1"/>
  <c r="J11" i="1"/>
  <c r="J7" i="1"/>
  <c r="U455" i="5"/>
  <c r="U395" i="5"/>
  <c r="U396" i="5"/>
  <c r="U6" i="5"/>
  <c r="U275" i="5"/>
  <c r="U535" i="5"/>
  <c r="U427" i="5"/>
  <c r="U371" i="5"/>
  <c r="U96" i="5"/>
  <c r="U334" i="5"/>
  <c r="U285" i="5"/>
  <c r="U244" i="5"/>
  <c r="U245" i="5"/>
  <c r="U74" i="5"/>
  <c r="U580" i="5"/>
  <c r="U485" i="5"/>
  <c r="U583" i="5"/>
  <c r="U596" i="5"/>
  <c r="U305" i="5"/>
  <c r="U527" i="5"/>
  <c r="U326" i="5"/>
  <c r="U105" i="5"/>
  <c r="U483" i="5"/>
  <c r="U345" i="5"/>
  <c r="U116" i="5"/>
  <c r="U26" i="5"/>
  <c r="U393" i="5"/>
  <c r="U21" i="5"/>
  <c r="U601" i="5"/>
  <c r="U480" i="5"/>
  <c r="U629" i="5"/>
  <c r="U625" i="5"/>
  <c r="U612" i="5"/>
  <c r="U588" i="5"/>
  <c r="U341" i="5"/>
  <c r="U552" i="5"/>
  <c r="U539" i="5"/>
  <c r="U403" i="5"/>
  <c r="U253" i="5"/>
  <c r="U131" i="5"/>
  <c r="U548" i="5"/>
  <c r="U257" i="5"/>
  <c r="U538" i="5"/>
  <c r="U318" i="5"/>
  <c r="U195" i="5"/>
  <c r="U521" i="5"/>
  <c r="U355" i="5"/>
  <c r="U227" i="5"/>
  <c r="U256" i="5"/>
  <c r="U494" i="5"/>
  <c r="U368" i="5"/>
  <c r="U85" i="5"/>
  <c r="U409" i="5"/>
  <c r="U585" i="5"/>
  <c r="U79" i="5"/>
  <c r="U587" i="5"/>
  <c r="U541" i="5"/>
  <c r="U599" i="5"/>
  <c r="U586" i="5"/>
  <c r="U561" i="5"/>
  <c r="U622" i="5"/>
  <c r="U615" i="5"/>
  <c r="U598" i="5"/>
  <c r="U591" i="5"/>
  <c r="U570" i="5"/>
  <c r="U550" i="5"/>
  <c r="U230" i="5"/>
  <c r="U112" i="5"/>
  <c r="U359" i="5"/>
  <c r="U478" i="5"/>
  <c r="U219" i="5"/>
  <c r="U179" i="5"/>
  <c r="U136" i="5"/>
  <c r="U95" i="5"/>
  <c r="U304" i="5"/>
  <c r="U100" i="5"/>
  <c r="U530" i="5"/>
  <c r="U166" i="5"/>
  <c r="U73" i="5"/>
  <c r="U204" i="5"/>
  <c r="U68" i="5"/>
  <c r="U39" i="5"/>
  <c r="U18" i="5"/>
  <c r="U465" i="5"/>
  <c r="U346" i="5"/>
  <c r="U296" i="5"/>
  <c r="U243" i="5"/>
  <c r="U127" i="5"/>
  <c r="U565" i="5"/>
  <c r="U544" i="5"/>
  <c r="U295" i="5"/>
  <c r="U450" i="5"/>
  <c r="U428" i="5"/>
  <c r="U141" i="5"/>
  <c r="U518" i="5"/>
  <c r="U482" i="5"/>
  <c r="U463" i="5"/>
  <c r="U434" i="5"/>
  <c r="U191" i="5"/>
  <c r="U467" i="5"/>
  <c r="U316" i="5"/>
  <c r="U294" i="5"/>
  <c r="U312" i="5"/>
  <c r="U50" i="5"/>
  <c r="U272" i="5"/>
  <c r="U298" i="5"/>
  <c r="U86" i="5"/>
  <c r="U156" i="5"/>
  <c r="U71" i="5"/>
  <c r="U430" i="5"/>
  <c r="U60" i="5"/>
  <c r="U314" i="5"/>
  <c r="U223" i="5"/>
  <c r="U99" i="5"/>
  <c r="U400" i="5"/>
  <c r="U125" i="5"/>
  <c r="U66" i="5"/>
  <c r="U564" i="5"/>
  <c r="U520" i="5"/>
  <c r="U487" i="5"/>
  <c r="U373" i="5"/>
  <c r="U199" i="5"/>
  <c r="U519" i="5"/>
  <c r="U459" i="5"/>
  <c r="U445" i="5"/>
  <c r="U421" i="5"/>
  <c r="U77" i="5"/>
  <c r="U477" i="5"/>
  <c r="U259" i="5"/>
  <c r="U577" i="5"/>
  <c r="U152" i="5"/>
  <c r="U140" i="5"/>
  <c r="U290" i="5"/>
  <c r="U177" i="5"/>
  <c r="U594" i="5"/>
  <c r="U288" i="5"/>
  <c r="U543" i="5"/>
  <c r="U578" i="5"/>
  <c r="U617" i="5"/>
  <c r="U306" i="5"/>
  <c r="U231" i="5"/>
  <c r="U479" i="5"/>
  <c r="U441" i="5"/>
  <c r="U381" i="5"/>
  <c r="U35" i="5"/>
  <c r="U117" i="5"/>
  <c r="U560" i="5"/>
  <c r="U46" i="5"/>
  <c r="U193" i="5"/>
  <c r="U554" i="5"/>
  <c r="U413" i="5"/>
  <c r="U523" i="5"/>
  <c r="U526" i="5"/>
  <c r="U377" i="5"/>
  <c r="U443" i="5"/>
  <c r="U611" i="5"/>
  <c r="U553" i="5"/>
  <c r="U40" i="5"/>
  <c r="U7" i="5"/>
  <c r="U110" i="5"/>
  <c r="U188" i="5"/>
  <c r="U605" i="5"/>
  <c r="U626" i="5"/>
  <c r="U406" i="5"/>
  <c r="U606" i="5"/>
  <c r="U404" i="5"/>
  <c r="U32" i="5"/>
  <c r="U419" i="5"/>
  <c r="U247" i="5"/>
  <c r="U118" i="5"/>
  <c r="U558" i="5"/>
  <c r="U555" i="5"/>
  <c r="U246" i="5"/>
  <c r="U196" i="5"/>
  <c r="U516" i="5"/>
  <c r="U255" i="5"/>
  <c r="U20" i="5"/>
  <c r="U297" i="5"/>
  <c r="U80" i="5"/>
  <c r="U30" i="5"/>
  <c r="U274" i="5"/>
  <c r="U220" i="5"/>
  <c r="U610" i="5"/>
  <c r="U429" i="5"/>
  <c r="U628" i="5"/>
  <c r="U624" i="5"/>
  <c r="U190" i="5"/>
  <c r="U608" i="5"/>
  <c r="U545" i="5"/>
  <c r="U513" i="5"/>
  <c r="U448" i="5"/>
  <c r="U347" i="5"/>
  <c r="U380" i="5"/>
  <c r="U25" i="5"/>
  <c r="U63" i="5"/>
  <c r="U28" i="5"/>
  <c r="U447" i="5"/>
  <c r="U108" i="5"/>
  <c r="U228" i="5"/>
  <c r="U563" i="5"/>
  <c r="U248" i="5"/>
  <c r="U59" i="5"/>
  <c r="U31" i="5"/>
  <c r="U582" i="5"/>
  <c r="U532" i="5"/>
  <c r="U506" i="5"/>
  <c r="U262" i="5"/>
  <c r="U609" i="5"/>
  <c r="U597" i="5"/>
  <c r="U250" i="5"/>
  <c r="U106" i="5"/>
  <c r="U202" i="5"/>
  <c r="U122" i="5"/>
  <c r="U333" i="5"/>
  <c r="U171" i="5"/>
  <c r="U581" i="5"/>
  <c r="U124" i="5"/>
  <c r="U52" i="5"/>
  <c r="U299" i="5"/>
  <c r="U24" i="5"/>
  <c r="U319" i="5"/>
  <c r="U261" i="5"/>
  <c r="U212" i="5"/>
  <c r="U569" i="5"/>
  <c r="U557" i="5"/>
  <c r="U528" i="5"/>
  <c r="U414" i="5"/>
  <c r="U391" i="5"/>
  <c r="U354" i="5"/>
  <c r="U252" i="5"/>
  <c r="U134" i="5"/>
  <c r="U113" i="5"/>
  <c r="U58" i="5"/>
  <c r="U484" i="5"/>
  <c r="U444" i="5"/>
  <c r="U420" i="5"/>
  <c r="U399" i="5"/>
  <c r="U367" i="5"/>
  <c r="U344" i="5"/>
  <c r="U214" i="5"/>
  <c r="U158" i="5"/>
  <c r="U115" i="5"/>
  <c r="U62" i="5"/>
  <c r="U515" i="5"/>
  <c r="U492" i="5"/>
  <c r="U469" i="5"/>
  <c r="U457" i="5"/>
  <c r="U389" i="5"/>
  <c r="U352" i="5"/>
  <c r="U291" i="5"/>
  <c r="U251" i="5"/>
  <c r="U216" i="5"/>
  <c r="U175" i="5"/>
  <c r="U163" i="5"/>
  <c r="U83" i="5"/>
  <c r="U508" i="5"/>
  <c r="U491" i="5"/>
  <c r="U472" i="5"/>
  <c r="U460" i="5"/>
  <c r="U439" i="5"/>
  <c r="U424" i="5"/>
  <c r="U398" i="5"/>
  <c r="U376" i="5"/>
  <c r="U357" i="5"/>
  <c r="U343" i="5"/>
  <c r="U323" i="5"/>
  <c r="U307" i="5"/>
  <c r="U266" i="5"/>
  <c r="U254" i="5"/>
  <c r="U232" i="5"/>
  <c r="U210" i="5"/>
  <c r="U189" i="5"/>
  <c r="U155" i="5"/>
  <c r="U147" i="5"/>
  <c r="U132" i="5"/>
  <c r="U119" i="5"/>
  <c r="U91" i="5"/>
  <c r="U55" i="5"/>
  <c r="U378" i="5"/>
  <c r="U286" i="5"/>
  <c r="U249" i="5"/>
  <c r="U129" i="5"/>
  <c r="U56" i="5"/>
  <c r="U533" i="5"/>
  <c r="U501" i="5"/>
  <c r="U451" i="5"/>
  <c r="U440" i="5"/>
  <c r="U417" i="5"/>
  <c r="U390" i="5"/>
  <c r="U366" i="5"/>
  <c r="U330" i="5"/>
  <c r="U309" i="5"/>
  <c r="U270" i="5"/>
  <c r="U207" i="5"/>
  <c r="U153" i="5"/>
  <c r="U111" i="5"/>
  <c r="U510" i="5"/>
  <c r="U490" i="5"/>
  <c r="U468" i="5"/>
  <c r="U388" i="5"/>
  <c r="U365" i="5"/>
  <c r="U240" i="5"/>
  <c r="U170" i="5"/>
  <c r="U151" i="5"/>
  <c r="U93" i="5"/>
  <c r="U507" i="5"/>
  <c r="U489" i="5"/>
  <c r="U438" i="5"/>
  <c r="U411" i="5"/>
  <c r="U370" i="5"/>
  <c r="U351" i="5"/>
  <c r="U342" i="5"/>
  <c r="U328" i="5"/>
  <c r="U317" i="5"/>
  <c r="U278" i="5"/>
  <c r="U265" i="5"/>
  <c r="U242" i="5"/>
  <c r="U222" i="5"/>
  <c r="U206" i="5"/>
  <c r="U185" i="5"/>
  <c r="U154" i="5"/>
  <c r="U145" i="5"/>
  <c r="U128" i="5"/>
  <c r="U109" i="5"/>
  <c r="U88" i="5"/>
  <c r="U51" i="5"/>
  <c r="U402" i="5"/>
  <c r="U10" i="5"/>
  <c r="U374" i="5"/>
  <c r="U271" i="5"/>
  <c r="U208" i="5"/>
  <c r="U94" i="5"/>
  <c r="U42" i="5"/>
  <c r="U500" i="5"/>
  <c r="U473" i="5"/>
  <c r="U362" i="5"/>
  <c r="U292" i="5"/>
  <c r="U197" i="5"/>
  <c r="U84" i="5"/>
  <c r="U16" i="5"/>
  <c r="U509" i="5"/>
  <c r="U416" i="5"/>
  <c r="U386" i="5"/>
  <c r="U361" i="5"/>
  <c r="U337" i="5"/>
  <c r="U263" i="5"/>
  <c r="U235" i="5"/>
  <c r="U168" i="5"/>
  <c r="U142" i="5"/>
  <c r="U89" i="5"/>
  <c r="U57" i="5"/>
  <c r="U499" i="5"/>
  <c r="U481" i="5"/>
  <c r="U432" i="5"/>
  <c r="U410" i="5"/>
  <c r="U384" i="5"/>
  <c r="U364" i="5"/>
  <c r="U349" i="5"/>
  <c r="U338" i="5"/>
  <c r="U327" i="5"/>
  <c r="U269" i="5"/>
  <c r="U264" i="5"/>
  <c r="U239" i="5"/>
  <c r="U221" i="5"/>
  <c r="U183" i="5"/>
  <c r="U150" i="5"/>
  <c r="U144" i="5"/>
  <c r="U104" i="5"/>
  <c r="U76" i="5"/>
  <c r="U49" i="5"/>
  <c r="U620" i="5"/>
  <c r="U584" i="5"/>
  <c r="U534" i="5"/>
  <c r="U619" i="5"/>
  <c r="U607" i="5"/>
  <c r="U592" i="5"/>
  <c r="U497" i="5"/>
  <c r="U602" i="5"/>
  <c r="U590" i="5"/>
  <c r="U431" i="5"/>
  <c r="U162" i="5"/>
  <c r="U567" i="5"/>
  <c r="U470" i="5"/>
  <c r="U350" i="5"/>
  <c r="U184" i="5"/>
  <c r="U496" i="5"/>
  <c r="U237" i="5"/>
  <c r="U436" i="5"/>
  <c r="U356" i="5"/>
  <c r="U415" i="5"/>
  <c r="U48" i="5"/>
  <c r="U375" i="5"/>
  <c r="U595" i="5"/>
  <c r="U300" i="5"/>
  <c r="U229" i="5"/>
  <c r="U201" i="5"/>
  <c r="U102" i="5"/>
  <c r="U36" i="5"/>
  <c r="U8" i="5"/>
  <c r="U453" i="5"/>
  <c r="U339" i="5"/>
  <c r="U287" i="5"/>
  <c r="U217" i="5"/>
  <c r="U3" i="5"/>
  <c r="U542" i="5"/>
  <c r="U418" i="5"/>
  <c r="U293" i="5"/>
  <c r="U260" i="5"/>
  <c r="U138" i="5"/>
  <c r="U78" i="5"/>
  <c r="U22" i="5"/>
  <c r="U486" i="5"/>
  <c r="U407" i="5"/>
  <c r="U353" i="5"/>
  <c r="U325" i="5"/>
  <c r="U164" i="5"/>
  <c r="U133" i="5"/>
  <c r="U536" i="5"/>
  <c r="U517" i="5"/>
  <c r="U493" i="5"/>
  <c r="U433" i="5"/>
  <c r="U412" i="5"/>
  <c r="U385" i="5"/>
  <c r="U358" i="5"/>
  <c r="U308" i="5"/>
  <c r="U225" i="5"/>
  <c r="U186" i="5"/>
  <c r="U165" i="5"/>
  <c r="U98" i="5"/>
  <c r="U87" i="5"/>
  <c r="U13" i="5"/>
  <c r="U498" i="5"/>
  <c r="U476" i="5"/>
  <c r="U462" i="5"/>
  <c r="U442" i="5"/>
  <c r="U425" i="5"/>
  <c r="U405" i="5"/>
  <c r="U383" i="5"/>
  <c r="U360" i="5"/>
  <c r="U348" i="5"/>
  <c r="U336" i="5"/>
  <c r="U324" i="5"/>
  <c r="U313" i="5"/>
  <c r="U289" i="5"/>
  <c r="U268" i="5"/>
  <c r="U258" i="5"/>
  <c r="U234" i="5"/>
  <c r="U213" i="5"/>
  <c r="U198" i="5"/>
  <c r="U182" i="5"/>
  <c r="U148" i="5"/>
  <c r="U137" i="5"/>
  <c r="U120" i="5"/>
  <c r="U92" i="5"/>
  <c r="U61" i="5"/>
  <c r="O94" i="1"/>
  <c r="M129" i="1"/>
  <c r="M121" i="1"/>
  <c r="M90" i="1"/>
  <c r="M130" i="1"/>
  <c r="A646" i="5" l="1"/>
  <c r="A647" i="5"/>
  <c r="A648" i="5"/>
  <c r="A649" i="5"/>
  <c r="A650" i="5"/>
  <c r="A651" i="5"/>
  <c r="A652" i="5"/>
  <c r="A653" i="5"/>
  <c r="A654" i="5"/>
  <c r="A655" i="5"/>
  <c r="A656" i="5"/>
  <c r="A657" i="5"/>
  <c r="A658" i="5"/>
  <c r="A659" i="5"/>
  <c r="A660" i="5"/>
  <c r="A661" i="5"/>
  <c r="A662" i="5"/>
  <c r="A663" i="5"/>
  <c r="A664" i="5"/>
  <c r="A665" i="5"/>
  <c r="A666" i="5"/>
  <c r="A667" i="5"/>
  <c r="A668" i="5"/>
  <c r="A669" i="5"/>
  <c r="A670" i="5"/>
  <c r="A671" i="5"/>
  <c r="A672" i="5"/>
  <c r="A673" i="5"/>
  <c r="A674" i="5"/>
  <c r="A675" i="5"/>
  <c r="A676" i="5"/>
  <c r="A677" i="5"/>
  <c r="A678" i="5"/>
  <c r="A679" i="5"/>
  <c r="A680" i="5"/>
  <c r="A681" i="5"/>
  <c r="A682" i="5"/>
  <c r="A683" i="5"/>
  <c r="A684" i="5"/>
  <c r="A685" i="5"/>
  <c r="A686" i="5"/>
  <c r="A687" i="5"/>
  <c r="A688" i="5"/>
  <c r="A689" i="5"/>
  <c r="A690" i="5"/>
  <c r="A691" i="5"/>
  <c r="A692" i="5"/>
  <c r="A693" i="5"/>
  <c r="A694" i="5"/>
  <c r="A695" i="5"/>
  <c r="A696" i="5"/>
  <c r="A697" i="5"/>
  <c r="A698" i="5"/>
  <c r="A699" i="5"/>
  <c r="A700" i="5"/>
  <c r="A701" i="5"/>
  <c r="A702" i="5"/>
  <c r="A703" i="5"/>
  <c r="A704" i="5"/>
  <c r="A705" i="5"/>
  <c r="A706" i="5"/>
  <c r="A707" i="5"/>
  <c r="A708" i="5"/>
  <c r="A709" i="5"/>
  <c r="A710" i="5"/>
  <c r="A711" i="5"/>
  <c r="A712" i="5"/>
  <c r="A713" i="5"/>
  <c r="A714" i="5"/>
  <c r="A715" i="5"/>
  <c r="A716" i="5"/>
  <c r="A717" i="5"/>
  <c r="A718" i="5"/>
  <c r="A719" i="5"/>
  <c r="A720" i="5"/>
  <c r="A721" i="5"/>
  <c r="A722" i="5"/>
  <c r="A723" i="5"/>
  <c r="A724" i="5"/>
  <c r="A725" i="5"/>
  <c r="A726" i="5"/>
  <c r="A727" i="5"/>
  <c r="A728" i="5"/>
  <c r="A729" i="5"/>
  <c r="A730" i="5"/>
  <c r="A731" i="5"/>
  <c r="A732" i="5"/>
  <c r="A733" i="5"/>
  <c r="A734" i="5"/>
  <c r="A735" i="5"/>
  <c r="A736" i="5"/>
  <c r="A737" i="5"/>
  <c r="A738" i="5"/>
  <c r="A739" i="5"/>
  <c r="A740" i="5"/>
  <c r="A741" i="5"/>
  <c r="A742" i="5"/>
  <c r="A743" i="5"/>
  <c r="A744" i="5"/>
  <c r="A745" i="5"/>
  <c r="A746" i="5"/>
  <c r="A747" i="5"/>
  <c r="A748" i="5"/>
  <c r="A749" i="5"/>
  <c r="A750" i="5"/>
  <c r="A751" i="5"/>
  <c r="A752" i="5"/>
  <c r="A753" i="5"/>
  <c r="A754" i="5"/>
  <c r="A755" i="5"/>
  <c r="A756" i="5"/>
  <c r="A757" i="5"/>
  <c r="A758" i="5"/>
  <c r="A759" i="5"/>
  <c r="A760" i="5"/>
  <c r="A761" i="5"/>
  <c r="A762" i="5"/>
  <c r="A763" i="5"/>
  <c r="A764" i="5"/>
  <c r="A765" i="5"/>
  <c r="A766" i="5"/>
  <c r="A767" i="5"/>
  <c r="A768" i="5"/>
  <c r="A769" i="5"/>
  <c r="A770" i="5"/>
  <c r="A771" i="5"/>
  <c r="A772" i="5"/>
  <c r="A773" i="5"/>
  <c r="A774" i="5"/>
  <c r="A775" i="5"/>
  <c r="A776" i="5"/>
  <c r="A777" i="5"/>
  <c r="A778" i="5"/>
  <c r="A779" i="5"/>
  <c r="A780" i="5"/>
  <c r="A781" i="5"/>
  <c r="A782" i="5"/>
  <c r="A783" i="5"/>
  <c r="A784" i="5"/>
  <c r="A785" i="5"/>
  <c r="A786" i="5"/>
  <c r="A787" i="5"/>
  <c r="A788" i="5"/>
  <c r="A789" i="5"/>
  <c r="A790" i="5"/>
  <c r="A791" i="5"/>
  <c r="A792" i="5"/>
  <c r="A793" i="5"/>
  <c r="A794" i="5"/>
  <c r="A795" i="5"/>
  <c r="A796" i="5"/>
  <c r="A797" i="5"/>
  <c r="A798" i="5"/>
  <c r="A799" i="5"/>
  <c r="A800" i="5"/>
  <c r="A801" i="5"/>
  <c r="A802" i="5"/>
  <c r="A803" i="5"/>
  <c r="A804" i="5"/>
  <c r="A805" i="5"/>
  <c r="A806" i="5"/>
  <c r="A807" i="5"/>
  <c r="A808" i="5"/>
  <c r="A809" i="5"/>
  <c r="A810" i="5"/>
  <c r="A811" i="5"/>
  <c r="A812" i="5"/>
  <c r="A813" i="5"/>
  <c r="A814" i="5"/>
  <c r="A815" i="5"/>
  <c r="A816" i="5"/>
  <c r="A817" i="5"/>
  <c r="A818" i="5"/>
  <c r="A819" i="5"/>
  <c r="A820" i="5"/>
  <c r="A821" i="5"/>
  <c r="A822" i="5"/>
  <c r="A823" i="5"/>
  <c r="A824" i="5"/>
  <c r="A825" i="5"/>
  <c r="A826" i="5"/>
  <c r="A827" i="5"/>
  <c r="A828" i="5"/>
  <c r="A829" i="5"/>
  <c r="A830" i="5"/>
  <c r="A831" i="5"/>
  <c r="A832" i="5"/>
  <c r="A833" i="5"/>
  <c r="A834" i="5"/>
  <c r="A835" i="5"/>
  <c r="A836" i="5"/>
  <c r="A837" i="5"/>
  <c r="A838" i="5"/>
  <c r="A839" i="5"/>
  <c r="A840" i="5"/>
  <c r="A841" i="5"/>
  <c r="A842" i="5"/>
  <c r="A843" i="5"/>
  <c r="A844" i="5"/>
  <c r="A845" i="5"/>
  <c r="A846" i="5"/>
  <c r="A847" i="5"/>
  <c r="A848" i="5"/>
  <c r="A849" i="5"/>
  <c r="A850" i="5"/>
  <c r="A851" i="5"/>
  <c r="A852" i="5"/>
  <c r="A853" i="5"/>
  <c r="A854" i="5"/>
  <c r="A855" i="5"/>
  <c r="A856" i="5"/>
  <c r="A857" i="5"/>
  <c r="A858" i="5"/>
  <c r="A859" i="5"/>
  <c r="A860" i="5"/>
  <c r="A861" i="5"/>
  <c r="A862" i="5"/>
  <c r="A863" i="5"/>
  <c r="A864" i="5"/>
  <c r="A865" i="5"/>
  <c r="A866" i="5"/>
  <c r="A867" i="5"/>
  <c r="A868" i="5"/>
  <c r="A869" i="5"/>
  <c r="A870" i="5"/>
  <c r="A871" i="5"/>
  <c r="A872" i="5"/>
  <c r="A873" i="5"/>
  <c r="A874" i="5"/>
  <c r="A875" i="5"/>
  <c r="A876" i="5"/>
  <c r="A877" i="5"/>
  <c r="A878" i="5"/>
  <c r="A879" i="5"/>
  <c r="A880" i="5"/>
  <c r="A881" i="5"/>
  <c r="A882" i="5"/>
  <c r="A883" i="5"/>
  <c r="A884" i="5"/>
  <c r="A885" i="5"/>
  <c r="A886" i="5"/>
  <c r="A887" i="5"/>
  <c r="A888" i="5"/>
  <c r="A889" i="5"/>
  <c r="A890" i="5"/>
  <c r="A891" i="5"/>
  <c r="A892" i="5"/>
  <c r="A893" i="5"/>
  <c r="A894" i="5"/>
  <c r="A895" i="5"/>
  <c r="A896" i="5"/>
  <c r="A897" i="5"/>
  <c r="A898" i="5"/>
  <c r="A899" i="5"/>
  <c r="A900" i="5"/>
  <c r="A901" i="5"/>
  <c r="A902" i="5"/>
  <c r="A903" i="5"/>
  <c r="A904" i="5"/>
  <c r="A905" i="5"/>
  <c r="A906" i="5"/>
  <c r="A907" i="5"/>
  <c r="A908" i="5"/>
  <c r="A909" i="5"/>
  <c r="A910" i="5"/>
  <c r="A911" i="5"/>
  <c r="A912" i="5"/>
  <c r="A913" i="5"/>
  <c r="A914" i="5"/>
  <c r="A915" i="5"/>
  <c r="A916" i="5"/>
  <c r="A917" i="5"/>
  <c r="A918" i="5"/>
  <c r="A919" i="5"/>
  <c r="A920" i="5"/>
  <c r="A921" i="5"/>
  <c r="A922" i="5"/>
  <c r="A923" i="5"/>
  <c r="A924" i="5"/>
  <c r="A925" i="5"/>
  <c r="A926" i="5"/>
  <c r="A927" i="5"/>
  <c r="A928" i="5"/>
  <c r="A929" i="5"/>
  <c r="A930" i="5"/>
  <c r="A931" i="5"/>
  <c r="A932" i="5"/>
  <c r="A933" i="5"/>
  <c r="A934" i="5"/>
  <c r="A935" i="5"/>
  <c r="A936" i="5"/>
  <c r="A937" i="5"/>
  <c r="A938" i="5"/>
  <c r="A939" i="5"/>
  <c r="A940" i="5"/>
  <c r="A941" i="5"/>
  <c r="A942" i="5"/>
  <c r="A943" i="5"/>
  <c r="A944" i="5"/>
  <c r="A945" i="5"/>
  <c r="A946" i="5"/>
  <c r="A947" i="5"/>
  <c r="A948" i="5"/>
  <c r="A949" i="5"/>
  <c r="A950" i="5"/>
  <c r="A951" i="5"/>
  <c r="A952" i="5"/>
  <c r="A953" i="5"/>
  <c r="A954" i="5"/>
  <c r="A955" i="5"/>
  <c r="A956" i="5"/>
  <c r="A957" i="5"/>
  <c r="A958" i="5"/>
  <c r="A959" i="5"/>
  <c r="A960" i="5"/>
  <c r="A961" i="5"/>
  <c r="A962" i="5"/>
  <c r="A963" i="5"/>
  <c r="A964" i="5"/>
  <c r="A965" i="5"/>
  <c r="A966" i="5"/>
  <c r="A967" i="5"/>
  <c r="A968" i="5"/>
  <c r="A969" i="5"/>
  <c r="A970" i="5"/>
  <c r="A971" i="5"/>
  <c r="A972" i="5"/>
  <c r="A973" i="5"/>
  <c r="A974" i="5"/>
  <c r="A975" i="5"/>
  <c r="A976" i="5"/>
  <c r="A977" i="5"/>
  <c r="A978" i="5"/>
  <c r="A979" i="5"/>
  <c r="A980" i="5"/>
  <c r="A981" i="5"/>
  <c r="A982" i="5"/>
  <c r="A983" i="5"/>
  <c r="A984" i="5"/>
  <c r="A985" i="5"/>
  <c r="A986" i="5"/>
  <c r="A987" i="5"/>
  <c r="A988" i="5"/>
  <c r="A989" i="5"/>
  <c r="A990" i="5"/>
  <c r="A991" i="5"/>
  <c r="A992" i="5"/>
  <c r="A993" i="5"/>
  <c r="A994" i="5"/>
  <c r="A995" i="5"/>
  <c r="A996" i="5"/>
  <c r="A997" i="5"/>
  <c r="A998" i="5"/>
  <c r="A999" i="5"/>
  <c r="A1000" i="5"/>
  <c r="A628" i="5"/>
  <c r="A629" i="5"/>
  <c r="A630" i="5"/>
  <c r="A631" i="5"/>
  <c r="A632" i="5"/>
  <c r="A633" i="5"/>
  <c r="A634" i="5"/>
  <c r="A635" i="5"/>
  <c r="A636" i="5"/>
  <c r="A637" i="5"/>
  <c r="A638" i="5"/>
  <c r="A639" i="5"/>
  <c r="A640" i="5"/>
  <c r="A641" i="5"/>
  <c r="A642" i="5"/>
  <c r="A643" i="5"/>
  <c r="A644" i="5"/>
  <c r="A645" i="5"/>
  <c r="A627" i="5"/>
  <c r="S16" i="2"/>
  <c r="S133" i="2"/>
  <c r="S340" i="2"/>
  <c r="S57" i="2"/>
  <c r="S466" i="2"/>
  <c r="S218" i="2"/>
  <c r="S266" i="2"/>
  <c r="S293" i="2"/>
  <c r="S144" i="2"/>
  <c r="S204" i="2"/>
  <c r="S9" i="2"/>
  <c r="S206" i="2"/>
  <c r="S394" i="2"/>
  <c r="S226" i="2"/>
  <c r="S427" i="2"/>
  <c r="S301" i="2"/>
  <c r="S246" i="2"/>
  <c r="S450" i="2"/>
  <c r="S245" i="2"/>
  <c r="S81" i="2"/>
  <c r="S464" i="2"/>
  <c r="S207" i="2"/>
  <c r="S273" i="2"/>
  <c r="S18" i="2"/>
  <c r="S446" i="2"/>
  <c r="S80" i="2"/>
  <c r="S428" i="2"/>
  <c r="S444" i="2"/>
  <c r="S417" i="2"/>
  <c r="S253" i="2"/>
  <c r="S225" i="2"/>
  <c r="S49" i="2"/>
  <c r="S222" i="2"/>
  <c r="S196" i="2"/>
  <c r="S341" i="2"/>
  <c r="S26" i="2"/>
  <c r="S75" i="2"/>
  <c r="S174" i="2"/>
  <c r="S42" i="2"/>
  <c r="S353" i="2"/>
  <c r="S154" i="2"/>
  <c r="S151" i="2"/>
  <c r="S278" i="2"/>
  <c r="S307" i="2"/>
  <c r="S131" i="2"/>
  <c r="S87" i="2"/>
  <c r="S15" i="2"/>
  <c r="S395" i="2"/>
  <c r="S142" i="2"/>
  <c r="S251" i="2"/>
  <c r="S190" i="2"/>
  <c r="S312" i="2"/>
  <c r="S333" i="2"/>
  <c r="S234" i="2"/>
  <c r="S410" i="2"/>
  <c r="S346" i="2"/>
  <c r="S282" i="2"/>
  <c r="S304" i="2"/>
  <c r="S219" i="2"/>
  <c r="S101" i="2"/>
  <c r="S361" i="2"/>
  <c r="S71" i="2"/>
  <c r="S316" i="2"/>
  <c r="S254" i="2"/>
  <c r="S443" i="2"/>
  <c r="S103" i="2"/>
  <c r="S5" i="2"/>
  <c r="S229" i="2"/>
  <c r="S138" i="2"/>
  <c r="S125" i="2"/>
  <c r="S322" i="2"/>
  <c r="S124" i="2"/>
  <c r="S366" i="2"/>
  <c r="S31" i="2"/>
  <c r="S181" i="2"/>
  <c r="S175" i="2"/>
  <c r="S455" i="2"/>
  <c r="S224" i="2"/>
  <c r="S306" i="2"/>
  <c r="S197" i="2"/>
  <c r="S67" i="2"/>
  <c r="S24" i="2"/>
  <c r="S54" i="2"/>
  <c r="S123" i="2"/>
  <c r="S10" i="2"/>
  <c r="S334" i="2"/>
  <c r="S160" i="2"/>
  <c r="S34" i="2"/>
  <c r="S409" i="2"/>
  <c r="S37" i="2"/>
  <c r="S186" i="2"/>
  <c r="S107" i="2"/>
  <c r="S415" i="2"/>
  <c r="S250" i="2"/>
  <c r="S441" i="2"/>
  <c r="S284" i="2"/>
  <c r="S418" i="2"/>
  <c r="S257" i="2"/>
  <c r="S303" i="2"/>
  <c r="S205" i="2"/>
  <c r="S414" i="2"/>
  <c r="S83" i="2"/>
  <c r="S348" i="2"/>
  <c r="S351" i="2"/>
  <c r="S104" i="2"/>
  <c r="S126" i="2"/>
  <c r="S233" i="2"/>
  <c r="S311" i="2"/>
  <c r="S459" i="2"/>
  <c r="S404" i="2"/>
  <c r="S347" i="2"/>
  <c r="S433" i="2"/>
  <c r="S329" i="2"/>
  <c r="S21" i="2"/>
  <c r="S7" i="2"/>
  <c r="S119" i="2"/>
  <c r="S230" i="2"/>
  <c r="S36" i="2"/>
  <c r="S242" i="2"/>
  <c r="S274" i="2"/>
  <c r="S209" i="2"/>
  <c r="S171" i="2"/>
  <c r="S385" i="2"/>
  <c r="S189" i="2"/>
  <c r="S208" i="2"/>
  <c r="S338" i="2"/>
  <c r="S383" i="2"/>
  <c r="S84" i="2"/>
  <c r="S139" i="2"/>
  <c r="S406" i="2"/>
  <c r="S436" i="2"/>
  <c r="S364" i="2"/>
  <c r="S379" i="2"/>
  <c r="S339" i="2"/>
  <c r="S216" i="2"/>
  <c r="S86" i="2"/>
  <c r="S23" i="2"/>
  <c r="S318" i="2"/>
  <c r="S183" i="2"/>
  <c r="S22" i="2"/>
  <c r="S52" i="2"/>
  <c r="S365" i="2"/>
  <c r="S416" i="2"/>
  <c r="S191" i="2"/>
  <c r="S187" i="2"/>
  <c r="S360" i="2"/>
  <c r="S256" i="2"/>
  <c r="S93" i="2"/>
  <c r="S298" i="2"/>
  <c r="S405" i="2"/>
  <c r="S260" i="2"/>
  <c r="S113" i="2"/>
  <c r="S309" i="2"/>
  <c r="S392" i="2"/>
  <c r="S313" i="2"/>
  <c r="S237" i="2"/>
  <c r="S393" i="2"/>
  <c r="S373" i="2"/>
  <c r="S76" i="2"/>
  <c r="S332" i="2"/>
  <c r="S193" i="2"/>
  <c r="S396" i="2"/>
  <c r="S451" i="2"/>
  <c r="S19" i="2"/>
  <c r="S381" i="2"/>
  <c r="S264" i="2"/>
  <c r="S287" i="2"/>
  <c r="S188" i="2"/>
  <c r="S296" i="2"/>
  <c r="S281" i="2"/>
  <c r="S462" i="2"/>
  <c r="S30" i="2"/>
  <c r="S78" i="2"/>
  <c r="S161" i="2"/>
  <c r="S400" i="2"/>
  <c r="S51" i="2"/>
  <c r="S55" i="2"/>
  <c r="S429" i="2"/>
  <c r="S240" i="2"/>
  <c r="S169" i="2"/>
  <c r="S355" i="2"/>
  <c r="S102" i="2"/>
  <c r="S378" i="2"/>
  <c r="S143" i="2"/>
  <c r="S265" i="2"/>
  <c r="S367" i="2"/>
  <c r="S249" i="2"/>
  <c r="S170" i="2"/>
  <c r="S195" i="2"/>
  <c r="S65" i="2"/>
  <c r="S194" i="2"/>
  <c r="S262" i="2"/>
  <c r="S370" i="2"/>
  <c r="S47" i="2"/>
  <c r="S178" i="2"/>
  <c r="S236" i="2"/>
  <c r="S157" i="2"/>
  <c r="S200" i="2"/>
  <c r="S434" i="2"/>
  <c r="S202" i="2"/>
  <c r="S440" i="2"/>
  <c r="S448" i="2"/>
  <c r="S398" i="2"/>
  <c r="S40" i="2"/>
  <c r="S231" i="2"/>
  <c r="S252" i="2"/>
  <c r="S134" i="2"/>
  <c r="S132" i="2"/>
  <c r="S146" i="2"/>
  <c r="S177" i="2"/>
  <c r="S300" i="2"/>
  <c r="S438" i="2"/>
  <c r="S69" i="2"/>
  <c r="S460" i="2"/>
  <c r="S470" i="2"/>
  <c r="S471" i="2"/>
  <c r="S472" i="2"/>
  <c r="S473" i="2"/>
  <c r="S474" i="2"/>
  <c r="S475" i="2"/>
  <c r="R16" i="2"/>
  <c r="R133" i="2"/>
  <c r="R340" i="2"/>
  <c r="R57" i="2"/>
  <c r="R466" i="2"/>
  <c r="R218" i="2"/>
  <c r="R266" i="2"/>
  <c r="R293" i="2"/>
  <c r="R144" i="2"/>
  <c r="R204" i="2"/>
  <c r="R9" i="2"/>
  <c r="R206" i="2"/>
  <c r="R394" i="2"/>
  <c r="R226" i="2"/>
  <c r="R427" i="2"/>
  <c r="R301" i="2"/>
  <c r="R246" i="2"/>
  <c r="R450" i="2"/>
  <c r="R245" i="2"/>
  <c r="R81" i="2"/>
  <c r="R464" i="2"/>
  <c r="R207" i="2"/>
  <c r="R273" i="2"/>
  <c r="R18" i="2"/>
  <c r="R446" i="2"/>
  <c r="R80" i="2"/>
  <c r="R428" i="2"/>
  <c r="R444" i="2"/>
  <c r="R417" i="2"/>
  <c r="R253" i="2"/>
  <c r="R225" i="2"/>
  <c r="R49" i="2"/>
  <c r="R222" i="2"/>
  <c r="R196" i="2"/>
  <c r="R341" i="2"/>
  <c r="R26" i="2"/>
  <c r="R75" i="2"/>
  <c r="R174" i="2"/>
  <c r="R42" i="2"/>
  <c r="R353" i="2"/>
  <c r="R154" i="2"/>
  <c r="R151" i="2"/>
  <c r="R278" i="2"/>
  <c r="R307" i="2"/>
  <c r="R131" i="2"/>
  <c r="R87" i="2"/>
  <c r="R15" i="2"/>
  <c r="R395" i="2"/>
  <c r="R142" i="2"/>
  <c r="R251" i="2"/>
  <c r="R190" i="2"/>
  <c r="R312" i="2"/>
  <c r="R333" i="2"/>
  <c r="R234" i="2"/>
  <c r="R410" i="2"/>
  <c r="R346" i="2"/>
  <c r="R282" i="2"/>
  <c r="R304" i="2"/>
  <c r="R219" i="2"/>
  <c r="R101" i="2"/>
  <c r="R361" i="2"/>
  <c r="R71" i="2"/>
  <c r="R316" i="2"/>
  <c r="R254" i="2"/>
  <c r="R443" i="2"/>
  <c r="R103" i="2"/>
  <c r="R5" i="2"/>
  <c r="R229" i="2"/>
  <c r="R138" i="2"/>
  <c r="R125" i="2"/>
  <c r="R322" i="2"/>
  <c r="R124" i="2"/>
  <c r="R366" i="2"/>
  <c r="R31" i="2"/>
  <c r="R181" i="2"/>
  <c r="R175" i="2"/>
  <c r="R455" i="2"/>
  <c r="R224" i="2"/>
  <c r="R306" i="2"/>
  <c r="R197" i="2"/>
  <c r="R67" i="2"/>
  <c r="R24" i="2"/>
  <c r="R54" i="2"/>
  <c r="R123" i="2"/>
  <c r="R10" i="2"/>
  <c r="R334" i="2"/>
  <c r="R160" i="2"/>
  <c r="R34" i="2"/>
  <c r="R409" i="2"/>
  <c r="R37" i="2"/>
  <c r="R186" i="2"/>
  <c r="R107" i="2"/>
  <c r="R415" i="2"/>
  <c r="R250" i="2"/>
  <c r="R441" i="2"/>
  <c r="R284" i="2"/>
  <c r="R418" i="2"/>
  <c r="R257" i="2"/>
  <c r="R303" i="2"/>
  <c r="R205" i="2"/>
  <c r="R414" i="2"/>
  <c r="R83" i="2"/>
  <c r="R348" i="2"/>
  <c r="R351" i="2"/>
  <c r="R104" i="2"/>
  <c r="R126" i="2"/>
  <c r="R233" i="2"/>
  <c r="R311" i="2"/>
  <c r="R459" i="2"/>
  <c r="R404" i="2"/>
  <c r="R347" i="2"/>
  <c r="R433" i="2"/>
  <c r="R329" i="2"/>
  <c r="R21" i="2"/>
  <c r="R7" i="2"/>
  <c r="R119" i="2"/>
  <c r="R230" i="2"/>
  <c r="R36" i="2"/>
  <c r="R242" i="2"/>
  <c r="R274" i="2"/>
  <c r="R209" i="2"/>
  <c r="R171" i="2"/>
  <c r="R385" i="2"/>
  <c r="R189" i="2"/>
  <c r="R208" i="2"/>
  <c r="R338" i="2"/>
  <c r="R383" i="2"/>
  <c r="R84" i="2"/>
  <c r="R139" i="2"/>
  <c r="R406" i="2"/>
  <c r="R436" i="2"/>
  <c r="R364" i="2"/>
  <c r="R379" i="2"/>
  <c r="R339" i="2"/>
  <c r="R216" i="2"/>
  <c r="R86" i="2"/>
  <c r="R23" i="2"/>
  <c r="R318" i="2"/>
  <c r="R183" i="2"/>
  <c r="R22" i="2"/>
  <c r="R52" i="2"/>
  <c r="R365" i="2"/>
  <c r="R416" i="2"/>
  <c r="R191" i="2"/>
  <c r="R187" i="2"/>
  <c r="R360" i="2"/>
  <c r="R256" i="2"/>
  <c r="R93" i="2"/>
  <c r="R298" i="2"/>
  <c r="R405" i="2"/>
  <c r="R260" i="2"/>
  <c r="R113" i="2"/>
  <c r="R309" i="2"/>
  <c r="R392" i="2"/>
  <c r="R313" i="2"/>
  <c r="R237" i="2"/>
  <c r="R393" i="2"/>
  <c r="R373" i="2"/>
  <c r="R76" i="2"/>
  <c r="R332" i="2"/>
  <c r="R193" i="2"/>
  <c r="R396" i="2"/>
  <c r="R451" i="2"/>
  <c r="R19" i="2"/>
  <c r="R381" i="2"/>
  <c r="R264" i="2"/>
  <c r="R287" i="2"/>
  <c r="R188" i="2"/>
  <c r="R296" i="2"/>
  <c r="R281" i="2"/>
  <c r="R462" i="2"/>
  <c r="R30" i="2"/>
  <c r="R78" i="2"/>
  <c r="R161" i="2"/>
  <c r="R400" i="2"/>
  <c r="R51" i="2"/>
  <c r="R55" i="2"/>
  <c r="R429" i="2"/>
  <c r="R240" i="2"/>
  <c r="R169" i="2"/>
  <c r="R355" i="2"/>
  <c r="R102" i="2"/>
  <c r="R378" i="2"/>
  <c r="R143" i="2"/>
  <c r="R265" i="2"/>
  <c r="R367" i="2"/>
  <c r="R249" i="2"/>
  <c r="R170" i="2"/>
  <c r="R195" i="2"/>
  <c r="R65" i="2"/>
  <c r="R194" i="2"/>
  <c r="R262" i="2"/>
  <c r="R370" i="2"/>
  <c r="R47" i="2"/>
  <c r="R178" i="2"/>
  <c r="R236" i="2"/>
  <c r="R157" i="2"/>
  <c r="R200" i="2"/>
  <c r="R434" i="2"/>
  <c r="R202" i="2"/>
  <c r="R440" i="2"/>
  <c r="R448" i="2"/>
  <c r="R398" i="2"/>
  <c r="R40" i="2"/>
  <c r="R231" i="2"/>
  <c r="R252" i="2"/>
  <c r="R134" i="2"/>
  <c r="R132" i="2"/>
  <c r="R146" i="2"/>
  <c r="R177" i="2"/>
  <c r="R300" i="2"/>
  <c r="R438" i="2"/>
  <c r="R69" i="2"/>
  <c r="R460" i="2"/>
  <c r="R470" i="2"/>
  <c r="R471" i="2"/>
  <c r="R472" i="2"/>
  <c r="R473" i="2"/>
  <c r="R474" i="2"/>
  <c r="R475" i="2"/>
  <c r="A626" i="5"/>
  <c r="A625" i="5"/>
  <c r="A624" i="5"/>
  <c r="A623" i="5"/>
  <c r="A622" i="5"/>
  <c r="A621" i="5"/>
  <c r="A620" i="5"/>
  <c r="A619" i="5"/>
  <c r="A618" i="5"/>
  <c r="A617" i="5"/>
  <c r="A616" i="5"/>
  <c r="A615" i="5"/>
  <c r="A614" i="5"/>
  <c r="A613" i="5"/>
  <c r="A612" i="5"/>
  <c r="A611" i="5"/>
  <c r="A610" i="5"/>
  <c r="A609" i="5"/>
  <c r="A608" i="5"/>
  <c r="A607" i="5"/>
  <c r="A606" i="5"/>
  <c r="A605" i="5"/>
  <c r="A604" i="5"/>
  <c r="A603" i="5"/>
  <c r="A602" i="5"/>
  <c r="A601" i="5"/>
  <c r="A600" i="5"/>
  <c r="A599" i="5"/>
  <c r="A598" i="5"/>
  <c r="A597" i="5"/>
  <c r="A596" i="5"/>
  <c r="A595" i="5"/>
  <c r="A594" i="5"/>
  <c r="A593" i="5"/>
  <c r="A592" i="5"/>
  <c r="A591" i="5"/>
  <c r="A590" i="5"/>
  <c r="A589" i="5"/>
  <c r="A588" i="5"/>
  <c r="A587" i="5"/>
  <c r="A586" i="5"/>
  <c r="A585" i="5"/>
  <c r="A584" i="5"/>
  <c r="A583" i="5"/>
  <c r="A582" i="5"/>
  <c r="A581" i="5"/>
  <c r="A580" i="5"/>
  <c r="A579" i="5"/>
  <c r="A578" i="5"/>
  <c r="A577" i="5"/>
  <c r="A576" i="5"/>
  <c r="A575" i="5"/>
  <c r="A574" i="5"/>
  <c r="A573" i="5"/>
  <c r="A572" i="5"/>
  <c r="A571" i="5"/>
  <c r="A570" i="5"/>
  <c r="A569" i="5"/>
  <c r="A568" i="5"/>
  <c r="A567" i="5"/>
  <c r="A566" i="5"/>
  <c r="A565" i="5"/>
  <c r="A564" i="5"/>
  <c r="A563" i="5"/>
  <c r="A562" i="5"/>
  <c r="A561" i="5"/>
  <c r="A560" i="5"/>
  <c r="A559" i="5"/>
  <c r="A558" i="5"/>
  <c r="A557" i="5"/>
  <c r="A556" i="5"/>
  <c r="A555" i="5"/>
  <c r="A554" i="5"/>
  <c r="A553" i="5"/>
  <c r="A552" i="5"/>
  <c r="A551" i="5"/>
  <c r="A550" i="5"/>
  <c r="A549" i="5"/>
  <c r="A548" i="5"/>
  <c r="A547" i="5"/>
  <c r="A546" i="5"/>
  <c r="A545" i="5"/>
  <c r="A544" i="5"/>
  <c r="A543" i="5"/>
  <c r="A542" i="5"/>
  <c r="A541" i="5"/>
  <c r="A540" i="5"/>
  <c r="A539" i="5"/>
  <c r="A538" i="5"/>
  <c r="A537" i="5"/>
  <c r="A536" i="5"/>
  <c r="A535" i="5"/>
  <c r="A534" i="5"/>
  <c r="A533" i="5"/>
  <c r="A532" i="5"/>
  <c r="A531" i="5"/>
  <c r="A530" i="5"/>
  <c r="A529" i="5"/>
  <c r="A528" i="5"/>
  <c r="A527" i="5"/>
  <c r="A526" i="5"/>
  <c r="A525" i="5"/>
  <c r="A524" i="5"/>
  <c r="A523" i="5"/>
  <c r="A522" i="5"/>
  <c r="A521" i="5"/>
  <c r="A520" i="5"/>
  <c r="A519" i="5"/>
  <c r="A518" i="5"/>
  <c r="A517" i="5"/>
  <c r="A516" i="5"/>
  <c r="A515" i="5"/>
  <c r="A514" i="5"/>
  <c r="A513" i="5"/>
  <c r="A512" i="5"/>
  <c r="A511" i="5"/>
  <c r="A510" i="5"/>
  <c r="A509" i="5"/>
  <c r="A508" i="5"/>
  <c r="A507" i="5"/>
  <c r="A506" i="5"/>
  <c r="A505" i="5"/>
  <c r="A504" i="5"/>
  <c r="A503" i="5"/>
  <c r="A502" i="5"/>
  <c r="A501" i="5"/>
  <c r="A500" i="5"/>
  <c r="A499" i="5"/>
  <c r="A498" i="5"/>
  <c r="A497" i="5"/>
  <c r="A496" i="5"/>
  <c r="A495" i="5"/>
  <c r="A494" i="5"/>
  <c r="A493" i="5"/>
  <c r="A492" i="5"/>
  <c r="A491" i="5"/>
  <c r="A490" i="5"/>
  <c r="A489" i="5"/>
  <c r="A488" i="5"/>
  <c r="A487" i="5"/>
  <c r="A486" i="5"/>
  <c r="A485" i="5"/>
  <c r="A484" i="5"/>
  <c r="A483" i="5"/>
  <c r="A482" i="5"/>
  <c r="A481" i="5"/>
  <c r="A480" i="5"/>
  <c r="A479" i="5"/>
  <c r="A478" i="5"/>
  <c r="A477" i="5"/>
  <c r="A476" i="5"/>
  <c r="A475" i="5"/>
  <c r="A474" i="5"/>
  <c r="A473" i="5"/>
  <c r="A472" i="5"/>
  <c r="A471" i="5"/>
  <c r="A470" i="5"/>
  <c r="A469" i="5"/>
  <c r="A468" i="5"/>
  <c r="A467" i="5"/>
  <c r="A466" i="5"/>
  <c r="A465" i="5"/>
  <c r="A464" i="5"/>
  <c r="A463" i="5"/>
  <c r="A462" i="5"/>
  <c r="A461" i="5"/>
  <c r="A460" i="5"/>
  <c r="A459" i="5"/>
  <c r="A458" i="5"/>
  <c r="A457" i="5"/>
  <c r="A456" i="5"/>
  <c r="A455" i="5"/>
  <c r="A454" i="5"/>
  <c r="A453" i="5"/>
  <c r="A452" i="5"/>
  <c r="A451" i="5"/>
  <c r="A450" i="5"/>
  <c r="A449" i="5"/>
  <c r="A448" i="5"/>
  <c r="A447" i="5"/>
  <c r="A446" i="5"/>
  <c r="A445" i="5"/>
  <c r="A444" i="5"/>
  <c r="A443" i="5"/>
  <c r="A442" i="5"/>
  <c r="A441" i="5"/>
  <c r="A440" i="5"/>
  <c r="A439" i="5"/>
  <c r="A438" i="5"/>
  <c r="A437" i="5"/>
  <c r="A436" i="5"/>
  <c r="A435" i="5"/>
  <c r="A434" i="5"/>
  <c r="A433" i="5"/>
  <c r="A432" i="5"/>
  <c r="A431" i="5"/>
  <c r="A430" i="5"/>
  <c r="A429" i="5"/>
  <c r="A428" i="5"/>
  <c r="A427" i="5"/>
  <c r="A426" i="5"/>
  <c r="A425" i="5"/>
  <c r="A424" i="5"/>
  <c r="A423" i="5"/>
  <c r="A422" i="5"/>
  <c r="A421" i="5"/>
  <c r="A420" i="5"/>
  <c r="A419" i="5"/>
  <c r="A418" i="5"/>
  <c r="A417" i="5"/>
  <c r="A416" i="5"/>
  <c r="A415" i="5"/>
  <c r="A414" i="5"/>
  <c r="A413" i="5"/>
  <c r="A412" i="5"/>
  <c r="A411" i="5"/>
  <c r="A410" i="5"/>
  <c r="A409" i="5"/>
  <c r="A408" i="5"/>
  <c r="A407" i="5"/>
  <c r="A406" i="5"/>
  <c r="A405" i="5"/>
  <c r="A404" i="5"/>
  <c r="A403" i="5"/>
  <c r="A402" i="5"/>
  <c r="A401" i="5"/>
  <c r="A400" i="5"/>
  <c r="A399" i="5"/>
  <c r="A398" i="5"/>
  <c r="A397" i="5"/>
  <c r="A396" i="5"/>
  <c r="A395" i="5"/>
  <c r="A394" i="5"/>
  <c r="A393" i="5"/>
  <c r="A392" i="5"/>
  <c r="A391" i="5"/>
  <c r="A390" i="5"/>
  <c r="A389" i="5"/>
  <c r="A388" i="5"/>
  <c r="A387" i="5"/>
  <c r="A386" i="5"/>
  <c r="A385" i="5"/>
  <c r="A384" i="5"/>
  <c r="A383" i="5"/>
  <c r="A382" i="5"/>
  <c r="A381" i="5"/>
  <c r="A380" i="5"/>
  <c r="A379" i="5"/>
  <c r="A378" i="5"/>
  <c r="A377" i="5"/>
  <c r="A376" i="5"/>
  <c r="A375" i="5"/>
  <c r="A374" i="5"/>
  <c r="A373" i="5"/>
  <c r="A372" i="5"/>
  <c r="A371" i="5"/>
  <c r="A370" i="5"/>
  <c r="A369" i="5"/>
  <c r="A368" i="5"/>
  <c r="A367" i="5"/>
  <c r="A366" i="5"/>
  <c r="A365" i="5"/>
  <c r="A364" i="5"/>
  <c r="A363" i="5"/>
  <c r="A362" i="5"/>
  <c r="A361" i="5"/>
  <c r="A360" i="5"/>
  <c r="A359" i="5"/>
  <c r="A358" i="5"/>
  <c r="A357" i="5"/>
  <c r="A356" i="5"/>
  <c r="A355" i="5"/>
  <c r="A354" i="5"/>
  <c r="A353" i="5"/>
  <c r="A352" i="5"/>
  <c r="A351" i="5"/>
  <c r="A350" i="5"/>
  <c r="A349" i="5"/>
  <c r="A348" i="5"/>
  <c r="A347" i="5"/>
  <c r="A346" i="5"/>
  <c r="A345" i="5"/>
  <c r="A344" i="5"/>
  <c r="A343" i="5"/>
  <c r="A342" i="5"/>
  <c r="A341" i="5"/>
  <c r="A340" i="5"/>
  <c r="A339" i="5"/>
  <c r="A338" i="5"/>
  <c r="A337" i="5"/>
  <c r="A336" i="5"/>
  <c r="A335" i="5"/>
  <c r="A334" i="5"/>
  <c r="A333" i="5"/>
  <c r="A332" i="5"/>
  <c r="A331" i="5"/>
  <c r="A330" i="5"/>
  <c r="A329" i="5"/>
  <c r="A328" i="5"/>
  <c r="A327" i="5"/>
  <c r="A326" i="5"/>
  <c r="A325" i="5"/>
  <c r="A324" i="5"/>
  <c r="A323" i="5"/>
  <c r="A322" i="5"/>
  <c r="A321" i="5"/>
  <c r="A320" i="5"/>
  <c r="A319" i="5"/>
  <c r="A318" i="5"/>
  <c r="A317" i="5"/>
  <c r="A316" i="5"/>
  <c r="A315" i="5"/>
  <c r="A314" i="5"/>
  <c r="A313" i="5"/>
  <c r="A312" i="5"/>
  <c r="A311" i="5"/>
  <c r="A310" i="5"/>
  <c r="A309" i="5"/>
  <c r="A308" i="5"/>
  <c r="A307" i="5"/>
  <c r="A306" i="5"/>
  <c r="A305" i="5"/>
  <c r="A304" i="5"/>
  <c r="A303" i="5"/>
  <c r="A302" i="5"/>
  <c r="A301" i="5"/>
  <c r="A300" i="5"/>
  <c r="A299" i="5"/>
  <c r="A298" i="5"/>
  <c r="A297" i="5"/>
  <c r="A296" i="5"/>
  <c r="A295" i="5"/>
  <c r="A294" i="5"/>
  <c r="A293" i="5"/>
  <c r="A292" i="5"/>
  <c r="A291" i="5"/>
  <c r="A290" i="5"/>
  <c r="A289" i="5"/>
  <c r="A288" i="5"/>
  <c r="A287" i="5"/>
  <c r="A286" i="5"/>
  <c r="A285" i="5"/>
  <c r="A284" i="5"/>
  <c r="A283" i="5"/>
  <c r="A282" i="5"/>
  <c r="A281" i="5"/>
  <c r="A280" i="5"/>
  <c r="A279" i="5"/>
  <c r="A278" i="5"/>
  <c r="A277" i="5"/>
  <c r="A276" i="5"/>
  <c r="A275" i="5"/>
  <c r="A274" i="5"/>
  <c r="A273" i="5"/>
  <c r="A272" i="5"/>
  <c r="A271" i="5"/>
  <c r="A270" i="5"/>
  <c r="A269" i="5"/>
  <c r="A268" i="5"/>
  <c r="A267" i="5"/>
  <c r="A266" i="5"/>
  <c r="A265" i="5"/>
  <c r="A264" i="5"/>
  <c r="A263" i="5"/>
  <c r="A262" i="5"/>
  <c r="A261" i="5"/>
  <c r="A260" i="5"/>
  <c r="A259" i="5"/>
  <c r="A258" i="5"/>
  <c r="A257" i="5"/>
  <c r="A256" i="5"/>
  <c r="A255" i="5"/>
  <c r="A254" i="5"/>
  <c r="A253" i="5"/>
  <c r="A252" i="5"/>
  <c r="A251" i="5"/>
  <c r="A250" i="5"/>
  <c r="A249" i="5"/>
  <c r="A248" i="5"/>
  <c r="A247" i="5"/>
  <c r="A246" i="5"/>
  <c r="A245" i="5"/>
  <c r="A244" i="5"/>
  <c r="A243" i="5"/>
  <c r="A242" i="5"/>
  <c r="A241" i="5"/>
  <c r="A240" i="5"/>
  <c r="A239" i="5"/>
  <c r="A238" i="5"/>
  <c r="A237" i="5"/>
  <c r="A236" i="5"/>
  <c r="A235" i="5"/>
  <c r="A234" i="5"/>
  <c r="A233" i="5"/>
  <c r="A232" i="5"/>
  <c r="A231" i="5"/>
  <c r="A230" i="5"/>
  <c r="A229" i="5"/>
  <c r="A228" i="5"/>
  <c r="A227" i="5"/>
  <c r="A226" i="5"/>
  <c r="A225" i="5"/>
  <c r="A224" i="5"/>
  <c r="A223" i="5"/>
  <c r="A222" i="5"/>
  <c r="A221" i="5"/>
  <c r="A220" i="5"/>
  <c r="A219" i="5"/>
  <c r="A218" i="5"/>
  <c r="A217" i="5"/>
  <c r="A216" i="5"/>
  <c r="A215" i="5"/>
  <c r="A214" i="5"/>
  <c r="A213" i="5"/>
  <c r="A212" i="5"/>
  <c r="A211" i="5"/>
  <c r="A210" i="5"/>
  <c r="A209" i="5"/>
  <c r="A208" i="5"/>
  <c r="A207" i="5"/>
  <c r="A206" i="5"/>
  <c r="A205" i="5"/>
  <c r="A204" i="5"/>
  <c r="A203" i="5"/>
  <c r="A202" i="5"/>
  <c r="A201" i="5"/>
  <c r="A200" i="5"/>
  <c r="A199" i="5"/>
  <c r="A198" i="5"/>
  <c r="A197" i="5"/>
  <c r="A196" i="5"/>
  <c r="A195" i="5"/>
  <c r="A194" i="5"/>
  <c r="A193" i="5"/>
  <c r="A192" i="5"/>
  <c r="A191" i="5"/>
  <c r="A190" i="5"/>
  <c r="A189" i="5"/>
  <c r="A188" i="5"/>
  <c r="A187" i="5"/>
  <c r="A186" i="5"/>
  <c r="A185" i="5"/>
  <c r="A184" i="5"/>
  <c r="A183" i="5"/>
  <c r="A182" i="5"/>
  <c r="A181" i="5"/>
  <c r="A180" i="5"/>
  <c r="A179" i="5"/>
  <c r="A178" i="5"/>
  <c r="A177" i="5"/>
  <c r="A176" i="5"/>
  <c r="A175" i="5"/>
  <c r="A174" i="5"/>
  <c r="A173" i="5"/>
  <c r="A172" i="5"/>
  <c r="A171" i="5"/>
  <c r="A170" i="5"/>
  <c r="A169" i="5"/>
  <c r="A168" i="5"/>
  <c r="A167" i="5"/>
  <c r="A166" i="5"/>
  <c r="A165" i="5"/>
  <c r="A164" i="5"/>
  <c r="A163" i="5"/>
  <c r="A162" i="5"/>
  <c r="A161" i="5"/>
  <c r="A160" i="5"/>
  <c r="A159" i="5"/>
  <c r="A158" i="5"/>
  <c r="A157" i="5"/>
  <c r="A156" i="5"/>
  <c r="A155" i="5"/>
  <c r="A154" i="5"/>
  <c r="A153" i="5"/>
  <c r="A152" i="5"/>
  <c r="A151" i="5"/>
  <c r="A150" i="5"/>
  <c r="A149" i="5"/>
  <c r="A148" i="5"/>
  <c r="A147" i="5"/>
  <c r="A146" i="5"/>
  <c r="A145" i="5"/>
  <c r="A144" i="5"/>
  <c r="A143" i="5"/>
  <c r="A142" i="5"/>
  <c r="A141" i="5"/>
  <c r="A140" i="5"/>
  <c r="A139" i="5"/>
  <c r="A138" i="5"/>
  <c r="A137" i="5"/>
  <c r="A136" i="5"/>
  <c r="A135" i="5"/>
  <c r="A134" i="5"/>
  <c r="A133" i="5"/>
  <c r="A132" i="5"/>
  <c r="A131" i="5"/>
  <c r="A130" i="5"/>
  <c r="A129" i="5"/>
  <c r="A128" i="5"/>
  <c r="A127" i="5"/>
  <c r="A126" i="5"/>
  <c r="A125" i="5"/>
  <c r="A124" i="5"/>
  <c r="A123" i="5"/>
  <c r="A122" i="5"/>
  <c r="A121" i="5"/>
  <c r="A120" i="5"/>
  <c r="A119" i="5"/>
  <c r="A118" i="5"/>
  <c r="A117" i="5"/>
  <c r="A116" i="5"/>
  <c r="A115" i="5"/>
  <c r="A114" i="5"/>
  <c r="A113" i="5"/>
  <c r="A112" i="5"/>
  <c r="A111" i="5"/>
  <c r="A110" i="5"/>
  <c r="A109" i="5"/>
  <c r="A108" i="5"/>
  <c r="A107" i="5"/>
  <c r="A106" i="5"/>
  <c r="A105" i="5"/>
  <c r="A104" i="5"/>
  <c r="A103" i="5"/>
  <c r="A102" i="5"/>
  <c r="A101" i="5"/>
  <c r="A100" i="5"/>
  <c r="A99" i="5"/>
  <c r="A98" i="5"/>
  <c r="A97" i="5"/>
  <c r="A96" i="5"/>
  <c r="A95" i="5"/>
  <c r="A94" i="5"/>
  <c r="A93" i="5"/>
  <c r="A92" i="5"/>
  <c r="A91" i="5"/>
  <c r="A90" i="5"/>
  <c r="A89" i="5"/>
  <c r="A88" i="5"/>
  <c r="A87" i="5"/>
  <c r="A86" i="5"/>
  <c r="A85" i="5"/>
  <c r="A84" i="5"/>
  <c r="A83" i="5"/>
  <c r="A82" i="5"/>
  <c r="A81" i="5"/>
  <c r="A80" i="5"/>
  <c r="A79" i="5"/>
  <c r="A78" i="5"/>
  <c r="A77" i="5"/>
  <c r="A76" i="5"/>
  <c r="A75" i="5"/>
  <c r="A74" i="5"/>
  <c r="A73" i="5"/>
  <c r="A72" i="5"/>
  <c r="A71" i="5"/>
  <c r="A70" i="5"/>
  <c r="A69" i="5"/>
  <c r="A68" i="5"/>
  <c r="A67" i="5"/>
  <c r="A66" i="5"/>
  <c r="A65" i="5"/>
  <c r="A64" i="5"/>
  <c r="A63" i="5"/>
  <c r="A62" i="5"/>
  <c r="A61" i="5"/>
  <c r="A60" i="5"/>
  <c r="A59" i="5"/>
  <c r="A58" i="5"/>
  <c r="A57" i="5"/>
  <c r="A56" i="5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3" i="5"/>
  <c r="A2" i="5"/>
  <c r="A12" i="2"/>
  <c r="A128" i="2"/>
  <c r="A223" i="2"/>
  <c r="A153" i="2"/>
  <c r="A46" i="2"/>
  <c r="A299" i="2"/>
  <c r="A291" i="2"/>
  <c r="A48" i="2"/>
  <c r="A302" i="2"/>
  <c r="A437" i="2"/>
  <c r="A420" i="2"/>
  <c r="A91" i="2"/>
  <c r="A211" i="2"/>
  <c r="A375" i="2"/>
  <c r="A182" i="2"/>
  <c r="A270" i="2"/>
  <c r="A8" i="2"/>
  <c r="A38" i="2"/>
  <c r="A457" i="2"/>
  <c r="A147" i="2"/>
  <c r="A137" i="2"/>
  <c r="A269" i="2"/>
  <c r="A384" i="2"/>
  <c r="A117" i="2"/>
  <c r="A6" i="2"/>
  <c r="A362" i="2"/>
  <c r="A32" i="2"/>
  <c r="A98" i="2"/>
  <c r="A56" i="2"/>
  <c r="A305" i="2"/>
  <c r="A319" i="2"/>
  <c r="A435" i="2"/>
  <c r="A43" i="2"/>
  <c r="A17" i="2"/>
  <c r="A176" i="2"/>
  <c r="A280" i="2"/>
  <c r="A468" i="2"/>
  <c r="A227" i="2"/>
  <c r="A238" i="2"/>
  <c r="A258" i="2"/>
  <c r="A70" i="2"/>
  <c r="A201" i="2"/>
  <c r="A164" i="2"/>
  <c r="A212" i="2"/>
  <c r="A390" i="2"/>
  <c r="A449" i="2"/>
  <c r="A213" i="2"/>
  <c r="A120" i="2"/>
  <c r="A424" i="2"/>
  <c r="A50" i="2"/>
  <c r="A25" i="2"/>
  <c r="A85" i="2"/>
  <c r="A198" i="2"/>
  <c r="A114" i="2"/>
  <c r="A336" i="2"/>
  <c r="A41" i="2"/>
  <c r="A335" i="2"/>
  <c r="A168" i="2"/>
  <c r="A199" i="2"/>
  <c r="A259" i="2"/>
  <c r="A220" i="2"/>
  <c r="A430" i="2"/>
  <c r="A27" i="2"/>
  <c r="A96" i="2"/>
  <c r="A88" i="2"/>
  <c r="A456" i="2"/>
  <c r="A235" i="2"/>
  <c r="A192" i="2"/>
  <c r="A243" i="2"/>
  <c r="A100" i="2"/>
  <c r="A156" i="2"/>
  <c r="A155" i="2"/>
  <c r="A323" i="2"/>
  <c r="A165" i="2"/>
  <c r="A321" i="2"/>
  <c r="A376" i="2"/>
  <c r="A263" i="2"/>
  <c r="A401" i="2"/>
  <c r="A320" i="2"/>
  <c r="A127" i="2"/>
  <c r="A463" i="2"/>
  <c r="A276" i="2"/>
  <c r="A419" i="2"/>
  <c r="A247" i="2"/>
  <c r="A292" i="2"/>
  <c r="A391" i="2"/>
  <c r="A356" i="2"/>
  <c r="A112" i="2"/>
  <c r="A369" i="2"/>
  <c r="A28" i="2"/>
  <c r="A297" i="2"/>
  <c r="A97" i="2"/>
  <c r="A403" i="2"/>
  <c r="A215" i="2"/>
  <c r="A439" i="2"/>
  <c r="A453" i="2"/>
  <c r="A461" i="2"/>
  <c r="A467" i="2"/>
  <c r="A45" i="2"/>
  <c r="A140" i="2"/>
  <c r="A342" i="2"/>
  <c r="A33" i="2"/>
  <c r="A244" i="2"/>
  <c r="A268" i="2"/>
  <c r="A89" i="2"/>
  <c r="A469" i="2"/>
  <c r="A255" i="2"/>
  <c r="A330" i="2"/>
  <c r="A108" i="2"/>
  <c r="A61" i="2"/>
  <c r="A349" i="2"/>
  <c r="A458" i="2"/>
  <c r="A63" i="2"/>
  <c r="A64" i="2"/>
  <c r="A184" i="2"/>
  <c r="A267" i="2"/>
  <c r="A145" i="2"/>
  <c r="A14" i="2"/>
  <c r="A261" i="2"/>
  <c r="A442" i="2"/>
  <c r="A95" i="2"/>
  <c r="A11" i="2"/>
  <c r="A357" i="2"/>
  <c r="A74" i="2"/>
  <c r="A310" i="2"/>
  <c r="A431" i="2"/>
  <c r="A344" i="2"/>
  <c r="A372" i="2"/>
  <c r="A289" i="2"/>
  <c r="A402" i="2"/>
  <c r="A308" i="2"/>
  <c r="A343" i="2"/>
  <c r="A285" i="2"/>
  <c r="A324" i="2"/>
  <c r="A239" i="2"/>
  <c r="A421" i="2"/>
  <c r="A2" i="2"/>
  <c r="A328" i="2"/>
  <c r="A422" i="2"/>
  <c r="A13" i="2"/>
  <c r="A72" i="2"/>
  <c r="A221" i="2"/>
  <c r="A279" i="2"/>
  <c r="A158" i="2"/>
  <c r="A411" i="2"/>
  <c r="A350" i="2"/>
  <c r="A59" i="2"/>
  <c r="A3" i="2"/>
  <c r="A374" i="2"/>
  <c r="A150" i="2"/>
  <c r="A423" i="2"/>
  <c r="A163" i="2"/>
  <c r="A35" i="2"/>
  <c r="A377" i="2"/>
  <c r="A465" i="2"/>
  <c r="A167" i="2"/>
  <c r="A20" i="2"/>
  <c r="A111" i="2"/>
  <c r="A39" i="2"/>
  <c r="A99" i="2"/>
  <c r="A109" i="2"/>
  <c r="A90" i="2"/>
  <c r="A118" i="2"/>
  <c r="A397" i="2"/>
  <c r="A179" i="2"/>
  <c r="A271" i="2"/>
  <c r="A180" i="2"/>
  <c r="A159" i="2"/>
  <c r="A185" i="2"/>
  <c r="A345" i="2"/>
  <c r="A407" i="2"/>
  <c r="A277" i="2"/>
  <c r="A110" i="2"/>
  <c r="A214" i="2"/>
  <c r="A386" i="2"/>
  <c r="A130" i="2"/>
  <c r="A412" i="2"/>
  <c r="A241" i="2"/>
  <c r="A166" i="2"/>
  <c r="A210" i="2"/>
  <c r="A425" i="2"/>
  <c r="A327" i="2"/>
  <c r="A314" i="2"/>
  <c r="A358" i="2"/>
  <c r="A359" i="2"/>
  <c r="A82" i="2"/>
  <c r="A115" i="2"/>
  <c r="A217" i="2"/>
  <c r="A408" i="2"/>
  <c r="A121" i="2"/>
  <c r="A149" i="2"/>
  <c r="A286" i="2"/>
  <c r="A331" i="2"/>
  <c r="A122" i="2"/>
  <c r="A77" i="2"/>
  <c r="A326" i="2"/>
  <c r="A337" i="2"/>
  <c r="A371" i="2"/>
  <c r="A363" i="2"/>
  <c r="A162" i="2"/>
  <c r="A283" i="2"/>
  <c r="A315" i="2"/>
  <c r="A447" i="2"/>
  <c r="A228" i="2"/>
  <c r="A432" i="2"/>
  <c r="A4" i="2"/>
  <c r="A148" i="2"/>
  <c r="A172" i="2"/>
  <c r="A275" i="2"/>
  <c r="A203" i="2"/>
  <c r="A452" i="2"/>
  <c r="A58" i="2"/>
  <c r="A248" i="2"/>
  <c r="A426" i="2"/>
  <c r="A354" i="2"/>
  <c r="A288" i="2"/>
  <c r="A368" i="2"/>
  <c r="A295" i="2"/>
  <c r="A399" i="2"/>
  <c r="A73" i="2"/>
  <c r="A380" i="2"/>
  <c r="A388" i="2"/>
  <c r="A94" i="2"/>
  <c r="A173" i="2"/>
  <c r="A352" i="2"/>
  <c r="A66" i="2"/>
  <c r="A68" i="2"/>
  <c r="A135" i="2"/>
  <c r="A413" i="2"/>
  <c r="A389" i="2"/>
  <c r="A92" i="2"/>
  <c r="A136" i="2"/>
  <c r="A79" i="2"/>
  <c r="A44" i="2"/>
  <c r="A294" i="2"/>
  <c r="A325" i="2"/>
  <c r="A129" i="2"/>
  <c r="A53" i="2"/>
  <c r="A382" i="2"/>
  <c r="A105" i="2"/>
  <c r="A445" i="2"/>
  <c r="A62" i="2"/>
  <c r="A317" i="2"/>
  <c r="A152" i="2"/>
  <c r="A272" i="2"/>
  <c r="A106" i="2"/>
  <c r="A60" i="2"/>
  <c r="A141" i="2"/>
  <c r="A116" i="2"/>
  <c r="A387" i="2"/>
  <c r="A29" i="2"/>
  <c r="A454" i="2"/>
  <c r="A290" i="2"/>
  <c r="A16" i="2"/>
  <c r="A133" i="2"/>
  <c r="A340" i="2"/>
  <c r="A57" i="2"/>
  <c r="A466" i="2"/>
  <c r="A218" i="2"/>
  <c r="A266" i="2"/>
  <c r="A293" i="2"/>
  <c r="A144" i="2"/>
  <c r="A204" i="2"/>
  <c r="A9" i="2"/>
  <c r="A206" i="2"/>
  <c r="A394" i="2"/>
  <c r="A226" i="2"/>
  <c r="A427" i="2"/>
  <c r="A301" i="2"/>
  <c r="A246" i="2"/>
  <c r="A450" i="2"/>
  <c r="A245" i="2"/>
  <c r="A81" i="2"/>
  <c r="A464" i="2"/>
  <c r="A207" i="2"/>
  <c r="A273" i="2"/>
  <c r="A18" i="2"/>
  <c r="A446" i="2"/>
  <c r="A80" i="2"/>
  <c r="A428" i="2"/>
  <c r="A444" i="2"/>
  <c r="A417" i="2"/>
  <c r="A253" i="2"/>
  <c r="A225" i="2"/>
  <c r="A49" i="2"/>
  <c r="A222" i="2"/>
  <c r="A196" i="2"/>
  <c r="A341" i="2"/>
  <c r="A26" i="2"/>
  <c r="A75" i="2"/>
  <c r="A174" i="2"/>
  <c r="A42" i="2"/>
  <c r="A353" i="2"/>
  <c r="A154" i="2"/>
  <c r="A151" i="2"/>
  <c r="A278" i="2"/>
  <c r="A307" i="2"/>
  <c r="A131" i="2"/>
  <c r="A87" i="2"/>
  <c r="A15" i="2"/>
  <c r="A395" i="2"/>
  <c r="A142" i="2"/>
  <c r="A251" i="2"/>
  <c r="A190" i="2"/>
  <c r="A312" i="2"/>
  <c r="A333" i="2"/>
  <c r="A234" i="2"/>
  <c r="A410" i="2"/>
  <c r="A346" i="2"/>
  <c r="A282" i="2"/>
  <c r="A304" i="2"/>
  <c r="A219" i="2"/>
  <c r="A101" i="2"/>
  <c r="A361" i="2"/>
  <c r="A71" i="2"/>
  <c r="A316" i="2"/>
  <c r="A254" i="2"/>
  <c r="A443" i="2"/>
  <c r="A103" i="2"/>
  <c r="A5" i="2"/>
  <c r="A229" i="2"/>
  <c r="A138" i="2"/>
  <c r="A125" i="2"/>
  <c r="A322" i="2"/>
  <c r="A124" i="2"/>
  <c r="A366" i="2"/>
  <c r="A31" i="2"/>
  <c r="A181" i="2"/>
  <c r="A175" i="2"/>
  <c r="A455" i="2"/>
  <c r="A224" i="2"/>
  <c r="A306" i="2"/>
  <c r="A197" i="2"/>
  <c r="A67" i="2"/>
  <c r="A24" i="2"/>
  <c r="A54" i="2"/>
  <c r="A123" i="2"/>
  <c r="A10" i="2"/>
  <c r="A334" i="2"/>
  <c r="A160" i="2"/>
  <c r="A34" i="2"/>
  <c r="A409" i="2"/>
  <c r="A37" i="2"/>
  <c r="A186" i="2"/>
  <c r="A107" i="2"/>
  <c r="A415" i="2"/>
  <c r="A250" i="2"/>
  <c r="A441" i="2"/>
  <c r="A284" i="2"/>
  <c r="A418" i="2"/>
  <c r="A257" i="2"/>
  <c r="A303" i="2"/>
  <c r="A205" i="2"/>
  <c r="A414" i="2"/>
  <c r="A83" i="2"/>
  <c r="A348" i="2"/>
  <c r="A351" i="2"/>
  <c r="A104" i="2"/>
  <c r="A126" i="2"/>
  <c r="A233" i="2"/>
  <c r="A311" i="2"/>
  <c r="A459" i="2"/>
  <c r="A404" i="2"/>
  <c r="A347" i="2"/>
  <c r="A433" i="2"/>
  <c r="A329" i="2"/>
  <c r="A21" i="2"/>
  <c r="A7" i="2"/>
  <c r="A119" i="2"/>
  <c r="A230" i="2"/>
  <c r="A36" i="2"/>
  <c r="A242" i="2"/>
  <c r="A274" i="2"/>
  <c r="A209" i="2"/>
  <c r="A171" i="2"/>
  <c r="A385" i="2"/>
  <c r="A189" i="2"/>
  <c r="A208" i="2"/>
  <c r="A338" i="2"/>
  <c r="A383" i="2"/>
  <c r="A84" i="2"/>
  <c r="A139" i="2"/>
  <c r="A406" i="2"/>
  <c r="A436" i="2"/>
  <c r="A364" i="2"/>
  <c r="A379" i="2"/>
  <c r="A339" i="2"/>
  <c r="A216" i="2"/>
  <c r="A86" i="2"/>
  <c r="A23" i="2"/>
  <c r="A318" i="2"/>
  <c r="A183" i="2"/>
  <c r="A22" i="2"/>
  <c r="A52" i="2"/>
  <c r="A365" i="2"/>
  <c r="A416" i="2"/>
  <c r="A191" i="2"/>
  <c r="A187" i="2"/>
  <c r="A360" i="2"/>
  <c r="A256" i="2"/>
  <c r="A93" i="2"/>
  <c r="A298" i="2"/>
  <c r="A405" i="2"/>
  <c r="A260" i="2"/>
  <c r="A113" i="2"/>
  <c r="A309" i="2"/>
  <c r="A392" i="2"/>
  <c r="A313" i="2"/>
  <c r="A237" i="2"/>
  <c r="A393" i="2"/>
  <c r="A373" i="2"/>
  <c r="A76" i="2"/>
  <c r="A332" i="2"/>
  <c r="A193" i="2"/>
  <c r="A396" i="2"/>
  <c r="A451" i="2"/>
  <c r="A19" i="2"/>
  <c r="A381" i="2"/>
  <c r="A264" i="2"/>
  <c r="A287" i="2"/>
  <c r="A188" i="2"/>
  <c r="A296" i="2"/>
  <c r="A281" i="2"/>
  <c r="A462" i="2"/>
  <c r="A30" i="2"/>
  <c r="A78" i="2"/>
  <c r="A161" i="2"/>
  <c r="A400" i="2"/>
  <c r="A51" i="2"/>
  <c r="A55" i="2"/>
  <c r="A429" i="2"/>
  <c r="A240" i="2"/>
  <c r="A169" i="2"/>
  <c r="A355" i="2"/>
  <c r="A102" i="2"/>
  <c r="A378" i="2"/>
  <c r="A143" i="2"/>
  <c r="A265" i="2"/>
  <c r="A367" i="2"/>
  <c r="A249" i="2"/>
  <c r="A170" i="2"/>
  <c r="A195" i="2"/>
  <c r="A65" i="2"/>
  <c r="A194" i="2"/>
  <c r="A262" i="2"/>
  <c r="A370" i="2"/>
  <c r="A47" i="2"/>
  <c r="A178" i="2"/>
  <c r="A236" i="2"/>
  <c r="A157" i="2"/>
  <c r="A200" i="2"/>
  <c r="A434" i="2"/>
  <c r="A202" i="2"/>
  <c r="A440" i="2"/>
  <c r="A448" i="2"/>
  <c r="A398" i="2"/>
  <c r="A40" i="2"/>
  <c r="A231" i="2"/>
  <c r="A252" i="2"/>
  <c r="A134" i="2"/>
  <c r="A132" i="2"/>
  <c r="A146" i="2"/>
  <c r="A177" i="2"/>
  <c r="A300" i="2"/>
  <c r="A438" i="2"/>
  <c r="A69" i="2"/>
  <c r="A460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232" i="2"/>
  <c r="C14" i="16"/>
  <c r="C3" i="16"/>
  <c r="C4" i="16"/>
  <c r="C5" i="16"/>
  <c r="C6" i="16"/>
  <c r="C7" i="16"/>
  <c r="C8" i="16"/>
  <c r="C9" i="16"/>
  <c r="C10" i="16"/>
  <c r="C11" i="16"/>
  <c r="C12" i="16"/>
  <c r="C13" i="16"/>
  <c r="C15" i="16"/>
  <c r="C16" i="16"/>
  <c r="C17" i="16"/>
  <c r="C18" i="16"/>
  <c r="C19" i="16"/>
  <c r="C20" i="16"/>
  <c r="C21" i="16"/>
  <c r="C22" i="16"/>
  <c r="C23" i="16"/>
  <c r="C24" i="16"/>
  <c r="C25" i="16"/>
  <c r="C26" i="16"/>
  <c r="C2" i="16"/>
  <c r="F3" i="15"/>
  <c r="F3" i="14"/>
  <c r="K20" i="1" l="1"/>
  <c r="K38" i="1"/>
  <c r="K50" i="1"/>
  <c r="K55" i="1"/>
  <c r="K86" i="1"/>
  <c r="K95" i="1"/>
  <c r="K106" i="1"/>
  <c r="K120" i="1"/>
  <c r="K129" i="1"/>
  <c r="K142" i="1"/>
  <c r="K158" i="1"/>
  <c r="K175" i="1"/>
  <c r="K191" i="1"/>
  <c r="K23" i="1"/>
  <c r="K45" i="1"/>
  <c r="K51" i="1"/>
  <c r="K64" i="1"/>
  <c r="K90" i="1"/>
  <c r="K98" i="1"/>
  <c r="K107" i="1"/>
  <c r="K122" i="1"/>
  <c r="K131" i="1"/>
  <c r="K144" i="1"/>
  <c r="K159" i="1"/>
  <c r="K176" i="1"/>
  <c r="K195" i="1"/>
  <c r="K5" i="1"/>
  <c r="K30" i="1"/>
  <c r="K47" i="1"/>
  <c r="K52" i="1"/>
  <c r="K65" i="1"/>
  <c r="K92" i="1"/>
  <c r="K100" i="1"/>
  <c r="K108" i="1"/>
  <c r="K125" i="1"/>
  <c r="K140" i="1"/>
  <c r="K147" i="1"/>
  <c r="K162" i="1"/>
  <c r="K183" i="1"/>
  <c r="K198" i="1"/>
  <c r="K37" i="1"/>
  <c r="K48" i="1"/>
  <c r="K53" i="1"/>
  <c r="K76" i="1"/>
  <c r="K93" i="1"/>
  <c r="K104" i="1"/>
  <c r="K109" i="1"/>
  <c r="K127" i="1"/>
  <c r="K141" i="1"/>
  <c r="K149" i="1"/>
  <c r="K163" i="1"/>
  <c r="K186" i="1"/>
  <c r="K201" i="1"/>
  <c r="K9" i="1"/>
  <c r="K188" i="1"/>
  <c r="K168" i="1"/>
  <c r="K152" i="1"/>
  <c r="K128" i="1"/>
  <c r="K96" i="1"/>
  <c r="K72" i="1"/>
  <c r="K44" i="1"/>
  <c r="K28" i="1"/>
  <c r="K8" i="1"/>
  <c r="K179" i="1"/>
  <c r="K151" i="1"/>
  <c r="K123" i="1"/>
  <c r="K103" i="1"/>
  <c r="K83" i="1"/>
  <c r="K67" i="1"/>
  <c r="K39" i="1"/>
  <c r="K15" i="1"/>
  <c r="K2" i="1"/>
  <c r="K178" i="1"/>
  <c r="K154" i="1"/>
  <c r="K134" i="1"/>
  <c r="K114" i="1"/>
  <c r="K82" i="1"/>
  <c r="K66" i="1"/>
  <c r="K46" i="1"/>
  <c r="K22" i="1"/>
  <c r="K6" i="1"/>
  <c r="K185" i="1"/>
  <c r="K169" i="1"/>
  <c r="K153" i="1"/>
  <c r="K121" i="1"/>
  <c r="K101" i="1"/>
  <c r="K81" i="1"/>
  <c r="K61" i="1"/>
  <c r="K33" i="1"/>
  <c r="K17" i="1"/>
  <c r="K200" i="1"/>
  <c r="K184" i="1"/>
  <c r="K164" i="1"/>
  <c r="K148" i="1"/>
  <c r="K124" i="1"/>
  <c r="K88" i="1"/>
  <c r="K68" i="1"/>
  <c r="K40" i="1"/>
  <c r="K24" i="1"/>
  <c r="K4" i="1"/>
  <c r="K171" i="1"/>
  <c r="K143" i="1"/>
  <c r="K119" i="1"/>
  <c r="K99" i="1"/>
  <c r="K79" i="1"/>
  <c r="K63" i="1"/>
  <c r="K35" i="1"/>
  <c r="K11" i="1"/>
  <c r="K194" i="1"/>
  <c r="K174" i="1"/>
  <c r="K150" i="1"/>
  <c r="K130" i="1"/>
  <c r="K110" i="1"/>
  <c r="K78" i="1"/>
  <c r="K62" i="1"/>
  <c r="K42" i="1"/>
  <c r="K18" i="1"/>
  <c r="K197" i="1"/>
  <c r="K181" i="1"/>
  <c r="K165" i="1"/>
  <c r="K145" i="1"/>
  <c r="K117" i="1"/>
  <c r="K97" i="1"/>
  <c r="K77" i="1"/>
  <c r="K57" i="1"/>
  <c r="K29" i="1"/>
  <c r="K13" i="1"/>
  <c r="K116" i="1"/>
  <c r="K75" i="1"/>
  <c r="K31" i="1"/>
  <c r="K170" i="1"/>
  <c r="K126" i="1"/>
  <c r="K58" i="1"/>
  <c r="K193" i="1"/>
  <c r="K89" i="1"/>
  <c r="K25" i="1"/>
  <c r="K196" i="1"/>
  <c r="K180" i="1"/>
  <c r="K160" i="1"/>
  <c r="K136" i="1"/>
  <c r="K84" i="1"/>
  <c r="K60" i="1"/>
  <c r="K16" i="1"/>
  <c r="K199" i="1"/>
  <c r="K167" i="1"/>
  <c r="K139" i="1"/>
  <c r="K115" i="1"/>
  <c r="K91" i="1"/>
  <c r="K59" i="1"/>
  <c r="K7" i="1"/>
  <c r="K146" i="1"/>
  <c r="K74" i="1"/>
  <c r="K14" i="1"/>
  <c r="K161" i="1"/>
  <c r="K113" i="1"/>
  <c r="K49" i="1"/>
  <c r="K192" i="1"/>
  <c r="K172" i="1"/>
  <c r="K156" i="1"/>
  <c r="K132" i="1"/>
  <c r="K112" i="1"/>
  <c r="K80" i="1"/>
  <c r="K56" i="1"/>
  <c r="K32" i="1"/>
  <c r="K12" i="1"/>
  <c r="K187" i="1"/>
  <c r="K155" i="1"/>
  <c r="K135" i="1"/>
  <c r="K111" i="1"/>
  <c r="K87" i="1"/>
  <c r="K71" i="1"/>
  <c r="K43" i="1"/>
  <c r="K27" i="1"/>
  <c r="K3" i="1"/>
  <c r="K182" i="1"/>
  <c r="K166" i="1"/>
  <c r="K138" i="1"/>
  <c r="K118" i="1"/>
  <c r="K94" i="1"/>
  <c r="K70" i="1"/>
  <c r="K54" i="1"/>
  <c r="K26" i="1"/>
  <c r="K10" i="1"/>
  <c r="K189" i="1"/>
  <c r="K173" i="1"/>
  <c r="K157" i="1"/>
  <c r="K133" i="1"/>
  <c r="K105" i="1"/>
  <c r="K85" i="1"/>
  <c r="K69" i="1"/>
  <c r="K41" i="1"/>
  <c r="K21" i="1"/>
  <c r="K36" i="1"/>
  <c r="K190" i="1"/>
  <c r="K102" i="1"/>
  <c r="K34" i="1"/>
  <c r="K177" i="1"/>
  <c r="K137" i="1"/>
  <c r="K73" i="1"/>
  <c r="L116" i="1"/>
  <c r="L152" i="1"/>
  <c r="L158" i="1"/>
  <c r="L191" i="1"/>
  <c r="L131" i="1"/>
  <c r="L80" i="1"/>
  <c r="L45" i="1"/>
  <c r="L97" i="1"/>
  <c r="L144" i="1"/>
  <c r="L147" i="1"/>
  <c r="L142" i="1"/>
  <c r="L159" i="1"/>
  <c r="L145" i="1"/>
  <c r="L172" i="1"/>
  <c r="L53" i="1"/>
  <c r="L100" i="1"/>
  <c r="L120" i="1"/>
  <c r="L69" i="1"/>
  <c r="L183" i="1"/>
  <c r="L194" i="1"/>
  <c r="M41" i="1"/>
  <c r="M76" i="1"/>
  <c r="M2" i="1"/>
  <c r="M135" i="1"/>
  <c r="M5" i="1"/>
  <c r="M81" i="1"/>
  <c r="M138" i="1"/>
  <c r="M3" i="1"/>
  <c r="M18" i="1"/>
  <c r="M23" i="1"/>
  <c r="M4" i="1"/>
  <c r="M70" i="1"/>
  <c r="M60" i="1"/>
  <c r="M94" i="1"/>
  <c r="M140" i="1"/>
  <c r="M34" i="1"/>
  <c r="M21" i="1"/>
  <c r="M72" i="1"/>
  <c r="M114" i="1"/>
  <c r="M84" i="1"/>
  <c r="M73" i="1"/>
  <c r="M56" i="1"/>
  <c r="M14" i="1"/>
  <c r="M33" i="1"/>
  <c r="M61" i="1"/>
  <c r="M139" i="1"/>
  <c r="M10" i="1"/>
  <c r="M57" i="1"/>
  <c r="M67" i="1"/>
  <c r="M65" i="1"/>
  <c r="M118" i="1"/>
  <c r="M35" i="1"/>
  <c r="M132" i="1"/>
  <c r="M59" i="1"/>
  <c r="M24" i="1"/>
  <c r="M75" i="1"/>
  <c r="G3" i="15"/>
  <c r="G3" i="14"/>
  <c r="K19" i="1" s="1"/>
  <c r="N3" i="1"/>
  <c r="N2" i="1"/>
  <c r="O2" i="1" s="1"/>
  <c r="M113" i="1"/>
  <c r="M141" i="1"/>
  <c r="S289" i="2"/>
  <c r="R289" i="2"/>
  <c r="Q289" i="2"/>
  <c r="M51" i="1"/>
  <c r="L30" i="1"/>
  <c r="Q126" i="5"/>
  <c r="Q239" i="2"/>
  <c r="Q4" i="2"/>
  <c r="Q79" i="2"/>
  <c r="Q458" i="2"/>
  <c r="Q142" i="2"/>
  <c r="Q146" i="2"/>
  <c r="Q60" i="2"/>
  <c r="Q129" i="2"/>
  <c r="Q128" i="2"/>
  <c r="Q140" i="2"/>
  <c r="Q403" i="2"/>
  <c r="Q447" i="2"/>
  <c r="Q466" i="2"/>
  <c r="Q216" i="2"/>
  <c r="Q232" i="2"/>
  <c r="Q221" i="2"/>
  <c r="Q302" i="2"/>
  <c r="Q94" i="2"/>
  <c r="Q102" i="2"/>
  <c r="Q218" i="2"/>
  <c r="Q213" i="2"/>
  <c r="Q122" i="2"/>
  <c r="Q341" i="2"/>
  <c r="Q224" i="2"/>
  <c r="Q115" i="2"/>
  <c r="Q121" i="2"/>
  <c r="Q107" i="2"/>
  <c r="Q460" i="2"/>
  <c r="Q277" i="2"/>
  <c r="Q394" i="2"/>
  <c r="Q270" i="2"/>
  <c r="Q306" i="2"/>
  <c r="Q246" i="2"/>
  <c r="Q355" i="2"/>
  <c r="Q160" i="2"/>
  <c r="Q46" i="2"/>
  <c r="Q127" i="2"/>
  <c r="Q13" i="2"/>
  <c r="Q343" i="2"/>
  <c r="Q393" i="2"/>
  <c r="Q279" i="2"/>
  <c r="Q248" i="2"/>
  <c r="Q212" i="2"/>
  <c r="Q96" i="2"/>
  <c r="Q97" i="2"/>
  <c r="Q281" i="2"/>
  <c r="Q154" i="2"/>
  <c r="Q55" i="2"/>
  <c r="Q33" i="2"/>
  <c r="Q346" i="2"/>
  <c r="Q17" i="2"/>
  <c r="Q229" i="2"/>
  <c r="Q384" i="2"/>
  <c r="Q245" i="2"/>
  <c r="Q103" i="2"/>
  <c r="Q475" i="2"/>
  <c r="Q274" i="2"/>
  <c r="Q422" i="2"/>
  <c r="Q402" i="2"/>
  <c r="Q252" i="2"/>
  <c r="Q243" i="2"/>
  <c r="Q467" i="2"/>
  <c r="Q217" i="2"/>
  <c r="Q75" i="2"/>
  <c r="Q183" i="2"/>
  <c r="Q333" i="2"/>
  <c r="Q77" i="2"/>
  <c r="Q419" i="2"/>
  <c r="Q284" i="2"/>
  <c r="Q148" i="2"/>
  <c r="Q144" i="2"/>
  <c r="Q198" i="2"/>
  <c r="Q469" i="2"/>
  <c r="Q214" i="2"/>
  <c r="Q263" i="2"/>
  <c r="Q374" i="2"/>
  <c r="Q73" i="2"/>
  <c r="Q30" i="2"/>
  <c r="Q133" i="2"/>
  <c r="Q56" i="2"/>
  <c r="Q416" i="2"/>
  <c r="Q429" i="2"/>
  <c r="Q147" i="2"/>
  <c r="Q114" i="2"/>
  <c r="Q290" i="2"/>
  <c r="Q332" i="2"/>
  <c r="Q411" i="2"/>
  <c r="Q420" i="2"/>
  <c r="Q318" i="2"/>
  <c r="Q101" i="2"/>
  <c r="Q12" i="2"/>
  <c r="Q18" i="2"/>
  <c r="Q34" i="2"/>
  <c r="Q164" i="2"/>
  <c r="Q162" i="2"/>
  <c r="Q59" i="2"/>
  <c r="Q308" i="2"/>
  <c r="Q285" i="2"/>
  <c r="Q470" i="2"/>
  <c r="Q174" i="2"/>
  <c r="Q326" i="2"/>
  <c r="Q305" i="2"/>
  <c r="Q219" i="2"/>
  <c r="Q81" i="2"/>
  <c r="Q178" i="2"/>
  <c r="Q405" i="2"/>
  <c r="Q220" i="2"/>
  <c r="Q287" i="2"/>
  <c r="Q291" i="2"/>
  <c r="Q166" i="2"/>
  <c r="Q65" i="2"/>
  <c r="Q194" i="2"/>
  <c r="Q373" i="2"/>
  <c r="Q209" i="2"/>
  <c r="Q23" i="2"/>
  <c r="Q44" i="2"/>
  <c r="Q406" i="2"/>
  <c r="Q2" i="2"/>
  <c r="Q39" i="2"/>
  <c r="Q353" i="2"/>
  <c r="Q27" i="2"/>
  <c r="Q238" i="2"/>
  <c r="Q215" i="2"/>
  <c r="Q310" i="2"/>
  <c r="Q181" i="2"/>
  <c r="Q204" i="2"/>
  <c r="Q171" i="2"/>
  <c r="Q446" i="2"/>
  <c r="Q381" i="2"/>
  <c r="Q453" i="2"/>
  <c r="Q282" i="2"/>
  <c r="Q228" i="2"/>
  <c r="Q135" i="2"/>
  <c r="Q424" i="2"/>
  <c r="Q168" i="2"/>
  <c r="Q342" i="2"/>
  <c r="Q401" i="2"/>
  <c r="Q90" i="2"/>
  <c r="Q195" i="2"/>
  <c r="Q455" i="2"/>
  <c r="Q242" i="2"/>
  <c r="Q152" i="2"/>
  <c r="Q105" i="2"/>
  <c r="Q324" i="2"/>
  <c r="Q230" i="2"/>
  <c r="Q24" i="2"/>
  <c r="Q431" i="2"/>
  <c r="Q85" i="2"/>
  <c r="Q430" i="2"/>
  <c r="Q155" i="2"/>
  <c r="Q380" i="2"/>
  <c r="Q236" i="2"/>
  <c r="Q334" i="2"/>
  <c r="Q109" i="2"/>
  <c r="Q315" i="2"/>
  <c r="Q156" i="2"/>
  <c r="Q357" i="2"/>
  <c r="Q139" i="2"/>
  <c r="Q443" i="2"/>
  <c r="Q196" i="2"/>
  <c r="Q211" i="2"/>
  <c r="Q124" i="2"/>
  <c r="Q451" i="2"/>
  <c r="Q354" i="2"/>
  <c r="Q173" i="2"/>
  <c r="Q322" i="2"/>
  <c r="Q303" i="2"/>
  <c r="Q40" i="2"/>
  <c r="Q227" i="2"/>
  <c r="Q14" i="2"/>
  <c r="Q67" i="2"/>
  <c r="Q444" i="2"/>
  <c r="Q112" i="2"/>
  <c r="Q7" i="2"/>
  <c r="Q377" i="2"/>
  <c r="Q436" i="2"/>
  <c r="Q125" i="2"/>
  <c r="Q104" i="2"/>
  <c r="Q257" i="2"/>
  <c r="Q92" i="2"/>
  <c r="Q66" i="2"/>
  <c r="Q337" i="2"/>
  <c r="Q32" i="2"/>
  <c r="Q423" i="2"/>
  <c r="Q461" i="2"/>
  <c r="Q244" i="2"/>
  <c r="Q184" i="2"/>
  <c r="Q193" i="2"/>
  <c r="Q43" i="2"/>
  <c r="Q247" i="2"/>
  <c r="Q126" i="2"/>
  <c r="Q210" i="2"/>
  <c r="Q457" i="2"/>
  <c r="Q63" i="2"/>
  <c r="Q22" i="2"/>
  <c r="Q267" i="2"/>
  <c r="Q408" i="2"/>
  <c r="Q25" i="2"/>
  <c r="Q360" i="2"/>
  <c r="Q8" i="2"/>
  <c r="Q91" i="2"/>
  <c r="Q283" i="2"/>
  <c r="Q240" i="2"/>
  <c r="Q275" i="2"/>
  <c r="Q387" i="2"/>
  <c r="Q414" i="2"/>
  <c r="Q95" i="2"/>
  <c r="Q396" i="2"/>
  <c r="Q78" i="2"/>
  <c r="Q42" i="2"/>
  <c r="Q141" i="2"/>
  <c r="Q441" i="2"/>
  <c r="Q379" i="2"/>
  <c r="Q340" i="2"/>
  <c r="Q452" i="2"/>
  <c r="Q280" i="2"/>
  <c r="Q286" i="2"/>
  <c r="Q407" i="2"/>
  <c r="Q378" i="2"/>
  <c r="Q62" i="2"/>
  <c r="Q143" i="2"/>
  <c r="Q418" i="2"/>
  <c r="Q323" i="2"/>
  <c r="Q58" i="2"/>
  <c r="Q110" i="2"/>
  <c r="Q435" i="2"/>
  <c r="Q472" i="2"/>
  <c r="Q48" i="2"/>
  <c r="Q6" i="2"/>
  <c r="Q389" i="2"/>
  <c r="Q169" i="2"/>
  <c r="Q93" i="2"/>
  <c r="Q182" i="2"/>
  <c r="Q123" i="2"/>
  <c r="Q262" i="2"/>
  <c r="Q47" i="2"/>
  <c r="Q187" i="2"/>
  <c r="Q369" i="2"/>
  <c r="Q226" i="2"/>
  <c r="Q74" i="2"/>
  <c r="Q98" i="2"/>
  <c r="Q83" i="2"/>
  <c r="Q327" i="2"/>
  <c r="Q445" i="2"/>
  <c r="Q293" i="2"/>
  <c r="Q241" i="2"/>
  <c r="Q163" i="2"/>
  <c r="Q151" i="2"/>
  <c r="Q89" i="2"/>
  <c r="Q462" i="2"/>
  <c r="Q348" i="2"/>
  <c r="Q175" i="2"/>
  <c r="Q272" i="2"/>
  <c r="Q203" i="2"/>
  <c r="Q347" i="2"/>
  <c r="Q186" i="2"/>
  <c r="Q434" i="2"/>
  <c r="Q312" i="2"/>
  <c r="Q19" i="2"/>
  <c r="Q339" i="2"/>
  <c r="Q335" i="2"/>
  <c r="Q362" i="2"/>
  <c r="Q86" i="2"/>
  <c r="Q45" i="2"/>
  <c r="Q386" i="2"/>
  <c r="Q256" i="2"/>
  <c r="Q28" i="2"/>
  <c r="Q294" i="2"/>
  <c r="Q71" i="2"/>
  <c r="Q132" i="2"/>
  <c r="Q415" i="2"/>
  <c r="Q61" i="2"/>
  <c r="Q439" i="2"/>
  <c r="Q137" i="2"/>
  <c r="Q313" i="2"/>
  <c r="Q304" i="2"/>
  <c r="Q206" i="2"/>
  <c r="Q189" i="2"/>
  <c r="Q261" i="2"/>
  <c r="Q297" i="2"/>
  <c r="Q266" i="2"/>
  <c r="Q265" i="2"/>
  <c r="Q474" i="2"/>
  <c r="Q320" i="2"/>
  <c r="Q375" i="2"/>
  <c r="Q295" i="2"/>
  <c r="Q329" i="2"/>
  <c r="Q298" i="2"/>
  <c r="Q50" i="2"/>
  <c r="Q207" i="2"/>
  <c r="Q391" i="2"/>
  <c r="Q250" i="2"/>
  <c r="Q367" i="2"/>
  <c r="Q344" i="2"/>
  <c r="Q68" i="2"/>
  <c r="Q64" i="2"/>
  <c r="Q180" i="2"/>
  <c r="Q99" i="2"/>
  <c r="Q454" i="2"/>
  <c r="Q235" i="2"/>
  <c r="Q428" i="2"/>
  <c r="Q288" i="2"/>
  <c r="Q349" i="2"/>
  <c r="Q412" i="2"/>
  <c r="Q317" i="2"/>
  <c r="Q433" i="2"/>
  <c r="Q192" i="2"/>
  <c r="Q165" i="2"/>
  <c r="Q254" i="2"/>
  <c r="Q38" i="2"/>
  <c r="Q307" i="2"/>
  <c r="Q202" i="2"/>
  <c r="Q3" i="2"/>
  <c r="Q473" i="2"/>
  <c r="Q88" i="2"/>
  <c r="Q201" i="2"/>
  <c r="Q251" i="2"/>
  <c r="Q459" i="2"/>
  <c r="Q471" i="2"/>
  <c r="Q108" i="2"/>
  <c r="Q15" i="2"/>
  <c r="Q361" i="2"/>
  <c r="Q413" i="2"/>
  <c r="Q80" i="2"/>
  <c r="Q296" i="2"/>
  <c r="Q82" i="2"/>
  <c r="Q321" i="2"/>
  <c r="Q325" i="2"/>
  <c r="Q54" i="2"/>
  <c r="Q437" i="2"/>
  <c r="Q9" i="2"/>
  <c r="Q330" i="2"/>
  <c r="Q20" i="2"/>
  <c r="Q185" i="2"/>
  <c r="Q271" i="2"/>
  <c r="Q376" i="2"/>
  <c r="Q450" i="2"/>
  <c r="Q159" i="2"/>
  <c r="Q426" i="2"/>
  <c r="Q421" i="2"/>
  <c r="Q35" i="2"/>
  <c r="Q260" i="2"/>
  <c r="Q301" i="2"/>
  <c r="Q5" i="2"/>
  <c r="Q199" i="2"/>
  <c r="Q395" i="2"/>
  <c r="Q208" i="2"/>
  <c r="Q255" i="2"/>
  <c r="Q70" i="2"/>
  <c r="Q117" i="2"/>
  <c r="Q225" i="2"/>
  <c r="Q309" i="2"/>
  <c r="Q233" i="2"/>
  <c r="Q468" i="2"/>
  <c r="Q41" i="2"/>
  <c r="Q149" i="2"/>
  <c r="Q134" i="2"/>
  <c r="Q365" i="2"/>
  <c r="Q292" i="2"/>
  <c r="Q111" i="2"/>
  <c r="Q465" i="2"/>
  <c r="Q276" i="2"/>
  <c r="Q268" i="2"/>
  <c r="Q385" i="2"/>
  <c r="Q331" i="2"/>
  <c r="Q371" i="2"/>
  <c r="Q205" i="2"/>
  <c r="Q417" i="2"/>
  <c r="Q200" i="2"/>
  <c r="Q87" i="2"/>
  <c r="Q463" i="2"/>
  <c r="Q100" i="2"/>
  <c r="Q145" i="2"/>
  <c r="Q358" i="2"/>
  <c r="Q425" i="2"/>
  <c r="Q258" i="2"/>
  <c r="Q153" i="2"/>
  <c r="Q119" i="2"/>
  <c r="Q345" i="2"/>
  <c r="Q427" i="2"/>
  <c r="Q410" i="2"/>
  <c r="Q113" i="2"/>
  <c r="Q311" i="2"/>
  <c r="Q442" i="2"/>
  <c r="Q52" i="2"/>
  <c r="Q249" i="2"/>
  <c r="Q448" i="2"/>
  <c r="Q432" i="2"/>
  <c r="Q351" i="2"/>
  <c r="Q370" i="2"/>
  <c r="Q176" i="2"/>
  <c r="Q190" i="2"/>
  <c r="Q264" i="2"/>
  <c r="Q158" i="2"/>
  <c r="Q172" i="2"/>
  <c r="Q464" i="2"/>
  <c r="Q299" i="2"/>
  <c r="Q51" i="2"/>
  <c r="Q449" i="2"/>
  <c r="Q53" i="2"/>
  <c r="Q440" i="2"/>
  <c r="Q167" i="2"/>
  <c r="Q84" i="2"/>
  <c r="Q150" i="2"/>
  <c r="Q359" i="2"/>
  <c r="Q138" i="2"/>
  <c r="Q259" i="2"/>
  <c r="Q157" i="2"/>
  <c r="Q438" i="2"/>
  <c r="Q316" i="2"/>
  <c r="Q37" i="2"/>
  <c r="Q278" i="2"/>
  <c r="Q366" i="2"/>
  <c r="Q356" i="2"/>
  <c r="Q49" i="2"/>
  <c r="Q120" i="2"/>
  <c r="Q161" i="2"/>
  <c r="Q350" i="2"/>
  <c r="Q57" i="2"/>
  <c r="Q130" i="2"/>
  <c r="Q31" i="2"/>
  <c r="Q26" i="2"/>
  <c r="Q409" i="2"/>
  <c r="Q197" i="2"/>
  <c r="Q273" i="2"/>
  <c r="Q11" i="2"/>
  <c r="Q336" i="2"/>
  <c r="Q29" i="2"/>
  <c r="Q21" i="2"/>
  <c r="Q191" i="2"/>
  <c r="Q116" i="2"/>
  <c r="Q170" i="2"/>
  <c r="Q269" i="2"/>
  <c r="Q300" i="2"/>
  <c r="Q177" i="2"/>
  <c r="Q368" i="2"/>
  <c r="Q400" i="2"/>
  <c r="Q76" i="2"/>
  <c r="Q383" i="2"/>
  <c r="Q69" i="2"/>
  <c r="Q253" i="2"/>
  <c r="Q222" i="2"/>
  <c r="Q106" i="2"/>
  <c r="Q36" i="2"/>
  <c r="Q234" i="2"/>
  <c r="Q388" i="2"/>
  <c r="Q231" i="2"/>
  <c r="Q456" i="2"/>
  <c r="Q10" i="2"/>
  <c r="Q390" i="2"/>
  <c r="Q364" i="2"/>
  <c r="Q398" i="2"/>
  <c r="Q328" i="2"/>
  <c r="Q131" i="2"/>
  <c r="Q118" i="2"/>
  <c r="Q314" i="2"/>
  <c r="Q223" i="2"/>
  <c r="Q397" i="2"/>
  <c r="Q392" i="2"/>
  <c r="Q237" i="2"/>
  <c r="Q404" i="2"/>
  <c r="Q179" i="2"/>
  <c r="Q72" i="2"/>
  <c r="Q372" i="2"/>
  <c r="Q338" i="2"/>
  <c r="Q319" i="2"/>
  <c r="Q188" i="2"/>
  <c r="Q136" i="2"/>
  <c r="Q352" i="2"/>
  <c r="Q382" i="2"/>
  <c r="Q399" i="2"/>
  <c r="Q16" i="2"/>
  <c r="Q363" i="2"/>
  <c r="E26" i="8"/>
  <c r="S239" i="2"/>
  <c r="S4" i="2"/>
  <c r="S79" i="2"/>
  <c r="S458" i="2"/>
  <c r="S60" i="2"/>
  <c r="S129" i="2"/>
  <c r="S128" i="2"/>
  <c r="S140" i="2"/>
  <c r="S403" i="2"/>
  <c r="S447" i="2"/>
  <c r="S232" i="2"/>
  <c r="S221" i="2"/>
  <c r="S302" i="2"/>
  <c r="S94" i="2"/>
  <c r="S213" i="2"/>
  <c r="S122" i="2"/>
  <c r="S115" i="2"/>
  <c r="S121" i="2"/>
  <c r="S277" i="2"/>
  <c r="S270" i="2"/>
  <c r="S46" i="2"/>
  <c r="S127" i="2"/>
  <c r="S13" i="2"/>
  <c r="S343" i="2"/>
  <c r="S279" i="2"/>
  <c r="S248" i="2"/>
  <c r="S212" i="2"/>
  <c r="S96" i="2"/>
  <c r="S97" i="2"/>
  <c r="S33" i="2"/>
  <c r="S17" i="2"/>
  <c r="S384" i="2"/>
  <c r="S422" i="2"/>
  <c r="S402" i="2"/>
  <c r="S243" i="2"/>
  <c r="S467" i="2"/>
  <c r="S217" i="2"/>
  <c r="S77" i="2"/>
  <c r="S419" i="2"/>
  <c r="S148" i="2"/>
  <c r="S198" i="2"/>
  <c r="S469" i="2"/>
  <c r="S214" i="2"/>
  <c r="S263" i="2"/>
  <c r="S374" i="2"/>
  <c r="S73" i="2"/>
  <c r="S56" i="2"/>
  <c r="S147" i="2"/>
  <c r="S114" i="2"/>
  <c r="S290" i="2"/>
  <c r="S411" i="2"/>
  <c r="S420" i="2"/>
  <c r="S12" i="2"/>
  <c r="S164" i="2"/>
  <c r="S162" i="2"/>
  <c r="S59" i="2"/>
  <c r="S308" i="2"/>
  <c r="S285" i="2"/>
  <c r="S326" i="2"/>
  <c r="S305" i="2"/>
  <c r="S220" i="2"/>
  <c r="S291" i="2"/>
  <c r="S166" i="2"/>
  <c r="S44" i="2"/>
  <c r="S2" i="2"/>
  <c r="S39" i="2"/>
  <c r="S27" i="2"/>
  <c r="S238" i="2"/>
  <c r="S215" i="2"/>
  <c r="S310" i="2"/>
  <c r="S453" i="2"/>
  <c r="S228" i="2"/>
  <c r="S135" i="2"/>
  <c r="S424" i="2"/>
  <c r="S168" i="2"/>
  <c r="S342" i="2"/>
  <c r="S401" i="2"/>
  <c r="S90" i="2"/>
  <c r="S152" i="2"/>
  <c r="S105" i="2"/>
  <c r="S324" i="2"/>
  <c r="S431" i="2"/>
  <c r="S85" i="2"/>
  <c r="S430" i="2"/>
  <c r="S155" i="2"/>
  <c r="S380" i="2"/>
  <c r="S109" i="2"/>
  <c r="S315" i="2"/>
  <c r="S156" i="2"/>
  <c r="S357" i="2"/>
  <c r="S211" i="2"/>
  <c r="T211" i="2" s="1"/>
  <c r="H179" i="1" s="1"/>
  <c r="S354" i="2"/>
  <c r="S173" i="2"/>
  <c r="S227" i="2"/>
  <c r="S14" i="2"/>
  <c r="S112" i="2"/>
  <c r="S377" i="2"/>
  <c r="S92" i="2"/>
  <c r="S66" i="2"/>
  <c r="S337" i="2"/>
  <c r="S32" i="2"/>
  <c r="S423" i="2"/>
  <c r="S461" i="2"/>
  <c r="S244" i="2"/>
  <c r="S184" i="2"/>
  <c r="S43" i="2"/>
  <c r="S247" i="2"/>
  <c r="S210" i="2"/>
  <c r="S457" i="2"/>
  <c r="S63" i="2"/>
  <c r="S267" i="2"/>
  <c r="S408" i="2"/>
  <c r="S25" i="2"/>
  <c r="S8" i="2"/>
  <c r="S91" i="2"/>
  <c r="S283" i="2"/>
  <c r="S275" i="2"/>
  <c r="S387" i="2"/>
  <c r="S95" i="2"/>
  <c r="S141" i="2"/>
  <c r="S452" i="2"/>
  <c r="S280" i="2"/>
  <c r="S286" i="2"/>
  <c r="S407" i="2"/>
  <c r="S62" i="2"/>
  <c r="S323" i="2"/>
  <c r="S58" i="2"/>
  <c r="S110" i="2"/>
  <c r="S435" i="2"/>
  <c r="S48" i="2"/>
  <c r="S6" i="2"/>
  <c r="S389" i="2"/>
  <c r="S182" i="2"/>
  <c r="S369" i="2"/>
  <c r="S74" i="2"/>
  <c r="S98" i="2"/>
  <c r="S327" i="2"/>
  <c r="S445" i="2"/>
  <c r="S241" i="2"/>
  <c r="S163" i="2"/>
  <c r="S89" i="2"/>
  <c r="S272" i="2"/>
  <c r="S203" i="2"/>
  <c r="S335" i="2"/>
  <c r="S362" i="2"/>
  <c r="S45" i="2"/>
  <c r="S386" i="2"/>
  <c r="S28" i="2"/>
  <c r="S294" i="2"/>
  <c r="S61" i="2"/>
  <c r="S439" i="2"/>
  <c r="S137" i="2"/>
  <c r="S261" i="2"/>
  <c r="S297" i="2"/>
  <c r="S320" i="2"/>
  <c r="S375" i="2"/>
  <c r="S295" i="2"/>
  <c r="S50" i="2"/>
  <c r="S391" i="2"/>
  <c r="S344" i="2"/>
  <c r="S68" i="2"/>
  <c r="S64" i="2"/>
  <c r="S180" i="2"/>
  <c r="S99" i="2"/>
  <c r="S454" i="2"/>
  <c r="S235" i="2"/>
  <c r="S288" i="2"/>
  <c r="S349" i="2"/>
  <c r="S412" i="2"/>
  <c r="S317" i="2"/>
  <c r="S192" i="2"/>
  <c r="S165" i="2"/>
  <c r="S38" i="2"/>
  <c r="S3" i="2"/>
  <c r="S88" i="2"/>
  <c r="S201" i="2"/>
  <c r="S108" i="2"/>
  <c r="S413" i="2"/>
  <c r="S82" i="2"/>
  <c r="S321" i="2"/>
  <c r="S325" i="2"/>
  <c r="S437" i="2"/>
  <c r="S330" i="2"/>
  <c r="S20" i="2"/>
  <c r="S185" i="2"/>
  <c r="S271" i="2"/>
  <c r="S376" i="2"/>
  <c r="S159" i="2"/>
  <c r="S426" i="2"/>
  <c r="S421" i="2"/>
  <c r="S35" i="2"/>
  <c r="S199" i="2"/>
  <c r="S255" i="2"/>
  <c r="S70" i="2"/>
  <c r="S117" i="2"/>
  <c r="S468" i="2"/>
  <c r="S41" i="2"/>
  <c r="S149" i="2"/>
  <c r="S292" i="2"/>
  <c r="S111" i="2"/>
  <c r="S465" i="2"/>
  <c r="S276" i="2"/>
  <c r="S268" i="2"/>
  <c r="S331" i="2"/>
  <c r="S371" i="2"/>
  <c r="S463" i="2"/>
  <c r="S100" i="2"/>
  <c r="S145" i="2"/>
  <c r="S358" i="2"/>
  <c r="S425" i="2"/>
  <c r="S258" i="2"/>
  <c r="S153" i="2"/>
  <c r="S345" i="2"/>
  <c r="S442" i="2"/>
  <c r="S432" i="2"/>
  <c r="S176" i="2"/>
  <c r="S158" i="2"/>
  <c r="S172" i="2"/>
  <c r="S299" i="2"/>
  <c r="S449" i="2"/>
  <c r="S53" i="2"/>
  <c r="S167" i="2"/>
  <c r="S150" i="2"/>
  <c r="S359" i="2"/>
  <c r="S259" i="2"/>
  <c r="S356" i="2"/>
  <c r="S120" i="2"/>
  <c r="S350" i="2"/>
  <c r="S130" i="2"/>
  <c r="S11" i="2"/>
  <c r="S336" i="2"/>
  <c r="S29" i="2"/>
  <c r="S116" i="2"/>
  <c r="S269" i="2"/>
  <c r="S368" i="2"/>
  <c r="S106" i="2"/>
  <c r="S388" i="2"/>
  <c r="S456" i="2"/>
  <c r="S390" i="2"/>
  <c r="S328" i="2"/>
  <c r="S118" i="2"/>
  <c r="S314" i="2"/>
  <c r="S223" i="2"/>
  <c r="S397" i="2"/>
  <c r="S179" i="2"/>
  <c r="S72" i="2"/>
  <c r="S372" i="2"/>
  <c r="S319" i="2"/>
  <c r="S136" i="2"/>
  <c r="S352" i="2"/>
  <c r="S382" i="2"/>
  <c r="S399" i="2"/>
  <c r="R239" i="2"/>
  <c r="R4" i="2"/>
  <c r="L109" i="1" s="1"/>
  <c r="R79" i="2"/>
  <c r="R458" i="2"/>
  <c r="R60" i="2"/>
  <c r="L107" i="1" s="1"/>
  <c r="R129" i="2"/>
  <c r="R128" i="2"/>
  <c r="R140" i="2"/>
  <c r="R403" i="2"/>
  <c r="R447" i="2"/>
  <c r="R232" i="2"/>
  <c r="R221" i="2"/>
  <c r="R302" i="2"/>
  <c r="L117" i="1" s="1"/>
  <c r="R94" i="2"/>
  <c r="R213" i="2"/>
  <c r="L197" i="1" s="1"/>
  <c r="R122" i="2"/>
  <c r="R115" i="2"/>
  <c r="R121" i="2"/>
  <c r="R277" i="2"/>
  <c r="R270" i="2"/>
  <c r="L195" i="1" s="1"/>
  <c r="R46" i="2"/>
  <c r="R127" i="2"/>
  <c r="R13" i="2"/>
  <c r="R343" i="2"/>
  <c r="R279" i="2"/>
  <c r="R248" i="2"/>
  <c r="R212" i="2"/>
  <c r="L188" i="1" s="1"/>
  <c r="R96" i="2"/>
  <c r="R97" i="2"/>
  <c r="R33" i="2"/>
  <c r="R17" i="2"/>
  <c r="R384" i="2"/>
  <c r="L85" i="1"/>
  <c r="R422" i="2"/>
  <c r="R402" i="2"/>
  <c r="R243" i="2"/>
  <c r="R467" i="2"/>
  <c r="R217" i="2"/>
  <c r="R77" i="2"/>
  <c r="L99" i="1" s="1"/>
  <c r="R419" i="2"/>
  <c r="R148" i="2"/>
  <c r="R198" i="2"/>
  <c r="R469" i="2"/>
  <c r="R214" i="2"/>
  <c r="L200" i="1" s="1"/>
  <c r="R263" i="2"/>
  <c r="R374" i="2"/>
  <c r="L52" i="1" s="1"/>
  <c r="R73" i="2"/>
  <c r="R56" i="2"/>
  <c r="R147" i="2"/>
  <c r="R114" i="2"/>
  <c r="R290" i="2"/>
  <c r="R411" i="2"/>
  <c r="R420" i="2"/>
  <c r="R12" i="2"/>
  <c r="L88" i="1" s="1"/>
  <c r="R164" i="2"/>
  <c r="R162" i="2"/>
  <c r="L178" i="1" s="1"/>
  <c r="R59" i="2"/>
  <c r="R308" i="2"/>
  <c r="R285" i="2"/>
  <c r="R326" i="2"/>
  <c r="L41" i="1" s="1"/>
  <c r="R305" i="2"/>
  <c r="R220" i="2"/>
  <c r="R291" i="2"/>
  <c r="R166" i="2"/>
  <c r="R44" i="2"/>
  <c r="R2" i="2"/>
  <c r="R39" i="2"/>
  <c r="R27" i="2"/>
  <c r="R238" i="2"/>
  <c r="R215" i="2"/>
  <c r="L201" i="1" s="1"/>
  <c r="R310" i="2"/>
  <c r="R453" i="2"/>
  <c r="R228" i="2"/>
  <c r="R135" i="2"/>
  <c r="R424" i="2"/>
  <c r="R168" i="2"/>
  <c r="R342" i="2"/>
  <c r="R401" i="2"/>
  <c r="L51" i="1" s="1"/>
  <c r="R90" i="2"/>
  <c r="L119" i="1" s="1"/>
  <c r="R152" i="2"/>
  <c r="R105" i="2"/>
  <c r="R324" i="2"/>
  <c r="R431" i="2"/>
  <c r="R85" i="2"/>
  <c r="L14" i="1" s="1"/>
  <c r="R430" i="2"/>
  <c r="R155" i="2"/>
  <c r="L122" i="1" s="1"/>
  <c r="R380" i="2"/>
  <c r="R109" i="2"/>
  <c r="L48" i="1" s="1"/>
  <c r="R315" i="2"/>
  <c r="R156" i="2"/>
  <c r="L140" i="1" s="1"/>
  <c r="R357" i="2"/>
  <c r="L153" i="1"/>
  <c r="R211" i="2"/>
  <c r="L179" i="1" s="1"/>
  <c r="R354" i="2"/>
  <c r="R173" i="2"/>
  <c r="R227" i="2"/>
  <c r="R14" i="2"/>
  <c r="R112" i="2"/>
  <c r="L129" i="1" s="1"/>
  <c r="R377" i="2"/>
  <c r="R92" i="2"/>
  <c r="R66" i="2"/>
  <c r="R337" i="2"/>
  <c r="L98" i="1" s="1"/>
  <c r="R32" i="2"/>
  <c r="R423" i="2"/>
  <c r="R461" i="2"/>
  <c r="L29" i="1" s="1"/>
  <c r="R244" i="2"/>
  <c r="R184" i="2"/>
  <c r="R43" i="2"/>
  <c r="R247" i="2"/>
  <c r="R210" i="2"/>
  <c r="L165" i="1" s="1"/>
  <c r="R457" i="2"/>
  <c r="R63" i="2"/>
  <c r="L101" i="1"/>
  <c r="R267" i="2"/>
  <c r="L163" i="1" s="1"/>
  <c r="R408" i="2"/>
  <c r="R25" i="2"/>
  <c r="R8" i="2"/>
  <c r="L171" i="1" s="1"/>
  <c r="R91" i="2"/>
  <c r="R283" i="2"/>
  <c r="R275" i="2"/>
  <c r="R387" i="2"/>
  <c r="L92" i="1" s="1"/>
  <c r="R95" i="2"/>
  <c r="R141" i="2"/>
  <c r="R452" i="2"/>
  <c r="R280" i="2"/>
  <c r="R286" i="2"/>
  <c r="R407" i="2"/>
  <c r="R62" i="2"/>
  <c r="L125" i="1" s="1"/>
  <c r="R323" i="2"/>
  <c r="R58" i="2"/>
  <c r="L133" i="1" s="1"/>
  <c r="R110" i="2"/>
  <c r="L34" i="1" s="1"/>
  <c r="R435" i="2"/>
  <c r="R48" i="2"/>
  <c r="L128" i="1" s="1"/>
  <c r="R6" i="2"/>
  <c r="L141" i="1" s="1"/>
  <c r="R389" i="2"/>
  <c r="R182" i="2"/>
  <c r="R369" i="2"/>
  <c r="R74" i="2"/>
  <c r="R98" i="2"/>
  <c r="R327" i="2"/>
  <c r="R445" i="2"/>
  <c r="L44" i="1" s="1"/>
  <c r="R241" i="2"/>
  <c r="R163" i="2"/>
  <c r="R89" i="2"/>
  <c r="R272" i="2"/>
  <c r="R203" i="2"/>
  <c r="L68" i="1"/>
  <c r="L157" i="1"/>
  <c r="R335" i="2"/>
  <c r="R362" i="2"/>
  <c r="R45" i="2"/>
  <c r="R386" i="2"/>
  <c r="R28" i="2"/>
  <c r="R294" i="2"/>
  <c r="R61" i="2"/>
  <c r="R439" i="2"/>
  <c r="R137" i="2"/>
  <c r="R261" i="2"/>
  <c r="R297" i="2"/>
  <c r="R320" i="2"/>
  <c r="R375" i="2"/>
  <c r="L65" i="1" s="1"/>
  <c r="R295" i="2"/>
  <c r="R50" i="2"/>
  <c r="L83" i="1" s="1"/>
  <c r="R391" i="2"/>
  <c r="R344" i="2"/>
  <c r="R68" i="2"/>
  <c r="R64" i="2"/>
  <c r="R180" i="2"/>
  <c r="R99" i="2"/>
  <c r="R454" i="2"/>
  <c r="R235" i="2"/>
  <c r="R288" i="2"/>
  <c r="R349" i="2"/>
  <c r="L90" i="1" s="1"/>
  <c r="R412" i="2"/>
  <c r="R317" i="2"/>
  <c r="R192" i="2"/>
  <c r="R165" i="2"/>
  <c r="R38" i="2"/>
  <c r="R3" i="2"/>
  <c r="R88" i="2"/>
  <c r="R201" i="2"/>
  <c r="R108" i="2"/>
  <c r="R413" i="2"/>
  <c r="R82" i="2"/>
  <c r="R321" i="2"/>
  <c r="R325" i="2"/>
  <c r="R437" i="2"/>
  <c r="R330" i="2"/>
  <c r="R20" i="2"/>
  <c r="R185" i="2"/>
  <c r="R271" i="2"/>
  <c r="R376" i="2"/>
  <c r="L86" i="1" s="1"/>
  <c r="R159" i="2"/>
  <c r="L186" i="1" s="1"/>
  <c r="R426" i="2"/>
  <c r="R421" i="2"/>
  <c r="L87" i="1" s="1"/>
  <c r="R35" i="2"/>
  <c r="R199" i="2"/>
  <c r="R255" i="2"/>
  <c r="L160" i="1" s="1"/>
  <c r="R70" i="2"/>
  <c r="L72" i="1" s="1"/>
  <c r="R117" i="2"/>
  <c r="R468" i="2"/>
  <c r="R41" i="2"/>
  <c r="R149" i="2"/>
  <c r="R292" i="2"/>
  <c r="R111" i="2"/>
  <c r="L104" i="1" s="1"/>
  <c r="R465" i="2"/>
  <c r="R276" i="2"/>
  <c r="R268" i="2"/>
  <c r="L175" i="1" s="1"/>
  <c r="R331" i="2"/>
  <c r="R371" i="2"/>
  <c r="R463" i="2"/>
  <c r="R100" i="2"/>
  <c r="R145" i="2"/>
  <c r="R358" i="2"/>
  <c r="R425" i="2"/>
  <c r="R258" i="2"/>
  <c r="R153" i="2"/>
  <c r="L62" i="1" s="1"/>
  <c r="R345" i="2"/>
  <c r="R442" i="2"/>
  <c r="R432" i="2"/>
  <c r="R176" i="2"/>
  <c r="R158" i="2"/>
  <c r="L176" i="1" s="1"/>
  <c r="R172" i="2"/>
  <c r="R299" i="2"/>
  <c r="R449" i="2"/>
  <c r="R53" i="2"/>
  <c r="R167" i="2"/>
  <c r="R150" i="2"/>
  <c r="R359" i="2"/>
  <c r="R259" i="2"/>
  <c r="R356" i="2"/>
  <c r="R120" i="2"/>
  <c r="R350" i="2"/>
  <c r="L123" i="1" s="1"/>
  <c r="R130" i="2"/>
  <c r="R11" i="2"/>
  <c r="L71" i="1" s="1"/>
  <c r="R336" i="2"/>
  <c r="L58" i="1" s="1"/>
  <c r="R29" i="2"/>
  <c r="R116" i="2"/>
  <c r="R269" i="2"/>
  <c r="L184" i="1" s="1"/>
  <c r="R368" i="2"/>
  <c r="R106" i="2"/>
  <c r="R388" i="2"/>
  <c r="L127" i="1" s="1"/>
  <c r="R456" i="2"/>
  <c r="L132" i="1" s="1"/>
  <c r="L111" i="1"/>
  <c r="R390" i="2"/>
  <c r="R328" i="2"/>
  <c r="L93" i="1" s="1"/>
  <c r="R118" i="2"/>
  <c r="R314" i="2"/>
  <c r="R223" i="2"/>
  <c r="R397" i="2"/>
  <c r="R179" i="2"/>
  <c r="R72" i="2"/>
  <c r="R372" i="2"/>
  <c r="R319" i="2"/>
  <c r="R136" i="2"/>
  <c r="R352" i="2"/>
  <c r="L162" i="1" s="1"/>
  <c r="R382" i="2"/>
  <c r="L103" i="1" s="1"/>
  <c r="R399" i="2"/>
  <c r="S126" i="5"/>
  <c r="T126" i="5" s="1"/>
  <c r="U126" i="5" s="1"/>
  <c r="L146" i="1"/>
  <c r="R126" i="5"/>
  <c r="L9" i="1"/>
  <c r="L8" i="1"/>
  <c r="L54" i="1"/>
  <c r="L16" i="1"/>
  <c r="L84" i="1"/>
  <c r="L95" i="1"/>
  <c r="L78" i="1"/>
  <c r="L11" i="1"/>
  <c r="L181" i="1"/>
  <c r="L182" i="1"/>
  <c r="L17" i="1"/>
  <c r="L91" i="1"/>
  <c r="L10" i="1"/>
  <c r="L18" i="1"/>
  <c r="L89" i="1"/>
  <c r="L115" i="1"/>
  <c r="L21" i="1"/>
  <c r="L130" i="1"/>
  <c r="L24" i="1"/>
  <c r="L12" i="1"/>
  <c r="L180" i="1"/>
  <c r="S363" i="2"/>
  <c r="R363" i="2"/>
  <c r="M69" i="1"/>
  <c r="L15" i="1" l="1"/>
  <c r="L106" i="1"/>
  <c r="L33" i="1"/>
  <c r="L198" i="1"/>
  <c r="L149" i="1"/>
  <c r="L108" i="1"/>
  <c r="U2" i="5"/>
  <c r="U15" i="5"/>
  <c r="L67" i="1"/>
  <c r="L148" i="1"/>
  <c r="L20" i="1"/>
  <c r="L81" i="1"/>
  <c r="L138" i="1"/>
  <c r="L47" i="1"/>
  <c r="L42" i="1"/>
  <c r="L143" i="1"/>
  <c r="L55" i="1"/>
  <c r="H169" i="1"/>
  <c r="H199" i="1"/>
  <c r="H60" i="1"/>
  <c r="L112" i="1"/>
  <c r="L167" i="1"/>
  <c r="L27" i="1"/>
  <c r="L23" i="1"/>
  <c r="H193" i="1"/>
  <c r="H27" i="1"/>
  <c r="L31" i="1"/>
  <c r="L3" i="1"/>
  <c r="H78" i="1"/>
  <c r="H11" i="1"/>
  <c r="H143" i="1"/>
  <c r="L150" i="1"/>
  <c r="L166" i="1"/>
  <c r="L187" i="1"/>
  <c r="H40" i="1"/>
  <c r="H35" i="1"/>
  <c r="H42" i="1"/>
  <c r="L26" i="1"/>
  <c r="H189" i="1"/>
  <c r="H12" i="1"/>
  <c r="H166" i="1"/>
  <c r="H85" i="1"/>
  <c r="H138" i="1"/>
  <c r="L59" i="1"/>
  <c r="H168" i="1"/>
  <c r="H178" i="1"/>
  <c r="H167" i="1"/>
  <c r="H153" i="1"/>
  <c r="H54" i="1"/>
  <c r="L39" i="1"/>
  <c r="L161" i="1"/>
  <c r="L135" i="1"/>
  <c r="L185" i="1"/>
  <c r="L154" i="1"/>
  <c r="L2" i="1"/>
  <c r="L192" i="1"/>
  <c r="L50" i="1"/>
  <c r="L63" i="1"/>
  <c r="L76" i="1"/>
  <c r="L96" i="1"/>
  <c r="L173" i="1"/>
  <c r="L102" i="1"/>
  <c r="B3" i="1"/>
  <c r="O3" i="1"/>
  <c r="L46" i="1"/>
  <c r="L40" i="1"/>
  <c r="L36" i="1"/>
  <c r="L164" i="1"/>
  <c r="L94" i="1"/>
  <c r="L28" i="1"/>
  <c r="L64" i="1"/>
  <c r="L190" i="1"/>
  <c r="L114" i="1"/>
  <c r="L118" i="1"/>
  <c r="L124" i="1"/>
  <c r="L73" i="1"/>
  <c r="L113" i="1"/>
  <c r="H61" i="1"/>
  <c r="L70" i="1"/>
  <c r="L60" i="1"/>
  <c r="L57" i="1"/>
  <c r="L13" i="1"/>
  <c r="L61" i="1"/>
  <c r="L75" i="1"/>
  <c r="L22" i="1"/>
  <c r="L121" i="1"/>
  <c r="L189" i="1"/>
  <c r="L199" i="1"/>
  <c r="L174" i="1"/>
  <c r="L196" i="1"/>
  <c r="H156" i="1"/>
  <c r="H170" i="1"/>
  <c r="H25" i="1"/>
  <c r="L151" i="1"/>
  <c r="L126" i="1"/>
  <c r="L56" i="1"/>
  <c r="L169" i="1"/>
  <c r="L43" i="1"/>
  <c r="L139" i="1"/>
  <c r="L25" i="1"/>
  <c r="L19" i="1"/>
  <c r="L79" i="1"/>
  <c r="H124" i="1"/>
  <c r="L110" i="1"/>
  <c r="L137" i="1"/>
  <c r="L5" i="1"/>
  <c r="L4" i="1"/>
  <c r="L156" i="1"/>
  <c r="L35" i="1"/>
  <c r="L38" i="1"/>
  <c r="L168" i="1"/>
  <c r="L105" i="1"/>
  <c r="L74" i="1"/>
  <c r="L66" i="1"/>
  <c r="L134" i="1"/>
  <c r="L37" i="1"/>
  <c r="L6" i="1"/>
  <c r="L32" i="1"/>
  <c r="H155" i="1"/>
  <c r="L155" i="1"/>
  <c r="L170" i="1"/>
  <c r="L82" i="1"/>
  <c r="L77" i="1"/>
  <c r="L7" i="1"/>
  <c r="L49" i="1"/>
  <c r="L136" i="1"/>
  <c r="L177" i="1"/>
  <c r="L193" i="1"/>
  <c r="T233" i="2"/>
  <c r="T404" i="2"/>
  <c r="T10" i="2"/>
  <c r="H191" i="1" s="1"/>
  <c r="T400" i="2"/>
  <c r="T438" i="2"/>
  <c r="T134" i="2"/>
  <c r="H56" i="1" s="1"/>
  <c r="T338" i="2"/>
  <c r="H100" i="1" s="1"/>
  <c r="T328" i="2"/>
  <c r="H93" i="1" s="1"/>
  <c r="T253" i="2"/>
  <c r="T21" i="2"/>
  <c r="T31" i="2"/>
  <c r="T366" i="2"/>
  <c r="T440" i="2"/>
  <c r="T264" i="2"/>
  <c r="T410" i="2"/>
  <c r="T200" i="2"/>
  <c r="T70" i="2"/>
  <c r="T352" i="2"/>
  <c r="H162" i="1" s="1"/>
  <c r="T234" i="2"/>
  <c r="T269" i="2"/>
  <c r="H184" i="1" s="1"/>
  <c r="T273" i="2"/>
  <c r="T161" i="2"/>
  <c r="T359" i="2"/>
  <c r="T351" i="2"/>
  <c r="H144" i="1" s="1"/>
  <c r="T52" i="2"/>
  <c r="T145" i="2"/>
  <c r="T331" i="2"/>
  <c r="T465" i="2"/>
  <c r="T35" i="2"/>
  <c r="T54" i="2"/>
  <c r="T15" i="2"/>
  <c r="T317" i="2"/>
  <c r="T344" i="2"/>
  <c r="T295" i="2"/>
  <c r="T137" i="2"/>
  <c r="T362" i="2"/>
  <c r="T462" i="2"/>
  <c r="H97" i="1" s="1"/>
  <c r="T369" i="2"/>
  <c r="T418" i="2"/>
  <c r="T42" i="2"/>
  <c r="T25" i="2"/>
  <c r="T244" i="2"/>
  <c r="T104" i="2"/>
  <c r="T124" i="2"/>
  <c r="T155" i="2"/>
  <c r="H122" i="1" s="1"/>
  <c r="T152" i="2"/>
  <c r="T453" i="2"/>
  <c r="T2" i="2"/>
  <c r="T405" i="2"/>
  <c r="T285" i="2"/>
  <c r="T411" i="2"/>
  <c r="T144" i="2"/>
  <c r="T402" i="2"/>
  <c r="T460" i="2"/>
  <c r="T447" i="2"/>
  <c r="T363" i="2"/>
  <c r="T16" i="2"/>
  <c r="T372" i="2"/>
  <c r="T314" i="2"/>
  <c r="T456" i="2"/>
  <c r="H132" i="1" s="1"/>
  <c r="T69" i="2"/>
  <c r="T170" i="2"/>
  <c r="T197" i="2"/>
  <c r="T120" i="2"/>
  <c r="T157" i="2"/>
  <c r="H158" i="1" s="1"/>
  <c r="T53" i="2"/>
  <c r="T190" i="2"/>
  <c r="T442" i="2"/>
  <c r="T258" i="2"/>
  <c r="T417" i="2"/>
  <c r="T111" i="2"/>
  <c r="H104" i="1" s="1"/>
  <c r="T309" i="2"/>
  <c r="T5" i="2"/>
  <c r="H120" i="1" s="1"/>
  <c r="T376" i="2"/>
  <c r="H86" i="1" s="1"/>
  <c r="T325" i="2"/>
  <c r="T108" i="2"/>
  <c r="T202" i="2"/>
  <c r="T412" i="2"/>
  <c r="T180" i="2"/>
  <c r="T50" i="2"/>
  <c r="T266" i="2"/>
  <c r="H145" i="1" s="1"/>
  <c r="T439" i="2"/>
  <c r="T386" i="2"/>
  <c r="T434" i="2"/>
  <c r="H53" i="1" s="1"/>
  <c r="T89" i="2"/>
  <c r="T98" i="2"/>
  <c r="T182" i="2"/>
  <c r="T110" i="2"/>
  <c r="H75" i="1" s="1"/>
  <c r="T286" i="2"/>
  <c r="T78" i="2"/>
  <c r="T457" i="2"/>
  <c r="T461" i="2"/>
  <c r="H29" i="1" s="1"/>
  <c r="T125" i="2"/>
  <c r="T173" i="2"/>
  <c r="T334" i="2"/>
  <c r="T242" i="2"/>
  <c r="T381" i="2"/>
  <c r="T27" i="2"/>
  <c r="T308" i="2"/>
  <c r="T332" i="2"/>
  <c r="T214" i="2"/>
  <c r="H200" i="1" s="1"/>
  <c r="T422" i="2"/>
  <c r="T212" i="2"/>
  <c r="H188" i="1" s="1"/>
  <c r="T270" i="2"/>
  <c r="H195" i="1" s="1"/>
  <c r="T199" i="2"/>
  <c r="T20" i="2"/>
  <c r="T251" i="2"/>
  <c r="T207" i="2"/>
  <c r="T189" i="2"/>
  <c r="T256" i="2"/>
  <c r="T203" i="2"/>
  <c r="T83" i="2"/>
  <c r="T389" i="2"/>
  <c r="T407" i="2"/>
  <c r="T414" i="2"/>
  <c r="H9" i="1" s="1"/>
  <c r="T63" i="2"/>
  <c r="H149" i="1" s="1"/>
  <c r="T337" i="2"/>
  <c r="H98" i="1" s="1"/>
  <c r="T14" i="2"/>
  <c r="T139" i="2"/>
  <c r="T24" i="2"/>
  <c r="T424" i="2"/>
  <c r="T238" i="2"/>
  <c r="T166" i="2"/>
  <c r="T162" i="2"/>
  <c r="T133" i="2"/>
  <c r="T77" i="2"/>
  <c r="T103" i="2"/>
  <c r="T96" i="2"/>
  <c r="T306" i="2"/>
  <c r="T218" i="2"/>
  <c r="T221" i="2"/>
  <c r="T458" i="2"/>
  <c r="T430" i="2"/>
  <c r="T401" i="2"/>
  <c r="H51" i="1" s="1"/>
  <c r="T181" i="2"/>
  <c r="T373" i="2"/>
  <c r="T326" i="2"/>
  <c r="H47" i="1" s="1"/>
  <c r="T101" i="2"/>
  <c r="T30" i="2"/>
  <c r="T333" i="2"/>
  <c r="T245" i="2"/>
  <c r="T154" i="2"/>
  <c r="T160" i="2"/>
  <c r="H194" i="1" s="1"/>
  <c r="T341" i="2"/>
  <c r="T188" i="2"/>
  <c r="T392" i="2"/>
  <c r="T364" i="2"/>
  <c r="T106" i="2"/>
  <c r="T177" i="2"/>
  <c r="T116" i="2"/>
  <c r="T409" i="2"/>
  <c r="T49" i="2"/>
  <c r="T259" i="2"/>
  <c r="T449" i="2"/>
  <c r="T176" i="2"/>
  <c r="T311" i="2"/>
  <c r="T425" i="2"/>
  <c r="T205" i="2"/>
  <c r="H16" i="1" s="1"/>
  <c r="T292" i="2"/>
  <c r="T225" i="2"/>
  <c r="T301" i="2"/>
  <c r="H80" i="1" s="1"/>
  <c r="T271" i="2"/>
  <c r="T321" i="2"/>
  <c r="T471" i="2"/>
  <c r="T307" i="2"/>
  <c r="T349" i="2"/>
  <c r="H90" i="1" s="1"/>
  <c r="T64" i="2"/>
  <c r="T298" i="2"/>
  <c r="T297" i="2"/>
  <c r="T61" i="2"/>
  <c r="H108" i="1" s="1"/>
  <c r="T45" i="2"/>
  <c r="T186" i="2"/>
  <c r="T151" i="2"/>
  <c r="T74" i="2"/>
  <c r="T93" i="2"/>
  <c r="T58" i="2"/>
  <c r="T280" i="2"/>
  <c r="T396" i="2"/>
  <c r="T8" i="2"/>
  <c r="H171" i="1" s="1"/>
  <c r="T210" i="2"/>
  <c r="H165" i="1" s="1"/>
  <c r="T423" i="2"/>
  <c r="T436" i="2"/>
  <c r="T40" i="2"/>
  <c r="T196" i="2"/>
  <c r="T236" i="2"/>
  <c r="T324" i="2"/>
  <c r="T342" i="2"/>
  <c r="T446" i="2"/>
  <c r="H116" i="1" s="1"/>
  <c r="T353" i="2"/>
  <c r="H172" i="1" s="1"/>
  <c r="T44" i="2"/>
  <c r="T287" i="2"/>
  <c r="T174" i="2"/>
  <c r="T34" i="2"/>
  <c r="T290" i="2"/>
  <c r="T73" i="2"/>
  <c r="T284" i="2"/>
  <c r="T243" i="2"/>
  <c r="T384" i="2"/>
  <c r="T281" i="2"/>
  <c r="T248" i="2"/>
  <c r="T355" i="2"/>
  <c r="T394" i="2"/>
  <c r="T121" i="2"/>
  <c r="T122" i="2"/>
  <c r="H134" i="1" s="1"/>
  <c r="T94" i="2"/>
  <c r="T216" i="2"/>
  <c r="T140" i="2"/>
  <c r="T146" i="2"/>
  <c r="T4" i="2"/>
  <c r="H109" i="1" s="1"/>
  <c r="T450" i="2"/>
  <c r="T296" i="2"/>
  <c r="T3" i="2"/>
  <c r="T254" i="2"/>
  <c r="H142" i="1" s="1"/>
  <c r="T99" i="2"/>
  <c r="T265" i="2"/>
  <c r="T132" i="2"/>
  <c r="T312" i="2"/>
  <c r="T241" i="2"/>
  <c r="H150" i="1" s="1"/>
  <c r="T123" i="2"/>
  <c r="T435" i="2"/>
  <c r="T340" i="2"/>
  <c r="T283" i="2"/>
  <c r="T247" i="2"/>
  <c r="T7" i="2"/>
  <c r="H159" i="1" s="1"/>
  <c r="T322" i="2"/>
  <c r="T109" i="2"/>
  <c r="H48" i="1" s="1"/>
  <c r="T90" i="2"/>
  <c r="H112" i="1" s="1"/>
  <c r="T204" i="2"/>
  <c r="T209" i="2"/>
  <c r="H152" i="1" s="1"/>
  <c r="T305" i="2"/>
  <c r="T147" i="2"/>
  <c r="T263" i="2"/>
  <c r="T217" i="2"/>
  <c r="T55" i="2"/>
  <c r="T393" i="2"/>
  <c r="T224" i="2"/>
  <c r="T129" i="2"/>
  <c r="T136" i="2"/>
  <c r="T237" i="2"/>
  <c r="T398" i="2"/>
  <c r="T36" i="2"/>
  <c r="T368" i="2"/>
  <c r="T29" i="2"/>
  <c r="T130" i="2"/>
  <c r="T278" i="2"/>
  <c r="T150" i="2"/>
  <c r="T464" i="2"/>
  <c r="T432" i="2"/>
  <c r="T427" i="2"/>
  <c r="T100" i="2"/>
  <c r="T385" i="2"/>
  <c r="T149" i="2"/>
  <c r="T255" i="2"/>
  <c r="H160" i="1" s="1"/>
  <c r="T421" i="2"/>
  <c r="H87" i="1" s="1"/>
  <c r="T330" i="2"/>
  <c r="T80" i="2"/>
  <c r="T201" i="2"/>
  <c r="T165" i="2"/>
  <c r="T428" i="2"/>
  <c r="T367" i="2"/>
  <c r="T375" i="2"/>
  <c r="H65" i="1" s="1"/>
  <c r="T206" i="2"/>
  <c r="H118" i="1" s="1"/>
  <c r="T71" i="2"/>
  <c r="T335" i="2"/>
  <c r="T272" i="2"/>
  <c r="T293" i="2"/>
  <c r="T187" i="2"/>
  <c r="T6" i="2"/>
  <c r="H141" i="1" s="1"/>
  <c r="T143" i="2"/>
  <c r="T379" i="2"/>
  <c r="T387" i="2"/>
  <c r="H92" i="1" s="1"/>
  <c r="T408" i="2"/>
  <c r="T43" i="2"/>
  <c r="T66" i="2"/>
  <c r="T112" i="2"/>
  <c r="H129" i="1" s="1"/>
  <c r="T227" i="2"/>
  <c r="T357" i="2"/>
  <c r="T230" i="2"/>
  <c r="T135" i="2"/>
  <c r="T406" i="2"/>
  <c r="T178" i="2"/>
  <c r="T164" i="2"/>
  <c r="T429" i="2"/>
  <c r="T148" i="2"/>
  <c r="T467" i="2"/>
  <c r="T17" i="2"/>
  <c r="T343" i="2"/>
  <c r="T107" i="2"/>
  <c r="T102" i="2"/>
  <c r="T403" i="2"/>
  <c r="T60" i="2"/>
  <c r="H107" i="1" s="1"/>
  <c r="T79" i="2"/>
  <c r="T399" i="2"/>
  <c r="H5" i="1" s="1"/>
  <c r="T72" i="2"/>
  <c r="T118" i="2"/>
  <c r="T231" i="2"/>
  <c r="T383" i="2"/>
  <c r="T336" i="2"/>
  <c r="T57" i="2"/>
  <c r="T37" i="2"/>
  <c r="T84" i="2"/>
  <c r="T172" i="2"/>
  <c r="T448" i="2"/>
  <c r="T345" i="2"/>
  <c r="T463" i="2"/>
  <c r="T268" i="2"/>
  <c r="H175" i="1" s="1"/>
  <c r="T41" i="2"/>
  <c r="T208" i="2"/>
  <c r="T426" i="2"/>
  <c r="T9" i="2"/>
  <c r="H183" i="1" s="1"/>
  <c r="T413" i="2"/>
  <c r="T88" i="2"/>
  <c r="T192" i="2"/>
  <c r="T235" i="2"/>
  <c r="T250" i="2"/>
  <c r="H23" i="1" s="1"/>
  <c r="T320" i="2"/>
  <c r="T304" i="2"/>
  <c r="H32" i="1" s="1"/>
  <c r="T294" i="2"/>
  <c r="T339" i="2"/>
  <c r="H131" i="1" s="1"/>
  <c r="T175" i="2"/>
  <c r="T445" i="2"/>
  <c r="T47" i="2"/>
  <c r="T62" i="2"/>
  <c r="T441" i="2"/>
  <c r="T275" i="2"/>
  <c r="T267" i="2"/>
  <c r="H163" i="1" s="1"/>
  <c r="T193" i="2"/>
  <c r="T92" i="2"/>
  <c r="T444" i="2"/>
  <c r="T354" i="2"/>
  <c r="T156" i="2"/>
  <c r="H140" i="1" s="1"/>
  <c r="T85" i="2"/>
  <c r="T455" i="2"/>
  <c r="T228" i="2"/>
  <c r="T310" i="2"/>
  <c r="T194" i="2"/>
  <c r="T81" i="2"/>
  <c r="T318" i="2"/>
  <c r="T416" i="2"/>
  <c r="T469" i="2"/>
  <c r="T183" i="2"/>
  <c r="T274" i="2"/>
  <c r="T346" i="2"/>
  <c r="T13" i="2"/>
  <c r="T382" i="2"/>
  <c r="T319" i="2"/>
  <c r="T179" i="2"/>
  <c r="T397" i="2"/>
  <c r="T131" i="2"/>
  <c r="T390" i="2"/>
  <c r="T388" i="2"/>
  <c r="H127" i="1" s="1"/>
  <c r="T222" i="2"/>
  <c r="T76" i="2"/>
  <c r="T300" i="2"/>
  <c r="T191" i="2"/>
  <c r="T11" i="2"/>
  <c r="H198" i="1" s="1"/>
  <c r="T26" i="2"/>
  <c r="T350" i="2"/>
  <c r="H123" i="1" s="1"/>
  <c r="T356" i="2"/>
  <c r="T316" i="2"/>
  <c r="T138" i="2"/>
  <c r="T167" i="2"/>
  <c r="T51" i="2"/>
  <c r="T158" i="2"/>
  <c r="H176" i="1" s="1"/>
  <c r="T370" i="2"/>
  <c r="T249" i="2"/>
  <c r="T113" i="2"/>
  <c r="T119" i="2"/>
  <c r="T358" i="2"/>
  <c r="T87" i="2"/>
  <c r="T371" i="2"/>
  <c r="T276" i="2"/>
  <c r="T365" i="2"/>
  <c r="T468" i="2"/>
  <c r="T117" i="2"/>
  <c r="T395" i="2"/>
  <c r="T260" i="2"/>
  <c r="T159" i="2"/>
  <c r="H186" i="1" s="1"/>
  <c r="T185" i="2"/>
  <c r="T82" i="2"/>
  <c r="T361" i="2"/>
  <c r="T459" i="2"/>
  <c r="T473" i="2"/>
  <c r="T38" i="2"/>
  <c r="T433" i="2"/>
  <c r="H45" i="1" s="1"/>
  <c r="T288" i="2"/>
  <c r="T454" i="2"/>
  <c r="T68" i="2"/>
  <c r="T391" i="2"/>
  <c r="T329" i="2"/>
  <c r="T474" i="2"/>
  <c r="T261" i="2"/>
  <c r="T313" i="2"/>
  <c r="T415" i="2"/>
  <c r="H69" i="1" s="1"/>
  <c r="T28" i="2"/>
  <c r="T86" i="2"/>
  <c r="T19" i="2"/>
  <c r="T347" i="2"/>
  <c r="T348" i="2"/>
  <c r="T163" i="2"/>
  <c r="T327" i="2"/>
  <c r="T226" i="2"/>
  <c r="T262" i="2"/>
  <c r="T169" i="2"/>
  <c r="H146" i="1" s="1"/>
  <c r="T472" i="2"/>
  <c r="T323" i="2"/>
  <c r="T378" i="2"/>
  <c r="T452" i="2"/>
  <c r="T141" i="2"/>
  <c r="T95" i="2"/>
  <c r="T240" i="2"/>
  <c r="T360" i="2"/>
  <c r="T22" i="2"/>
  <c r="T126" i="2"/>
  <c r="T184" i="2"/>
  <c r="T32" i="2"/>
  <c r="T257" i="2"/>
  <c r="T377" i="2"/>
  <c r="T67" i="2"/>
  <c r="T303" i="2"/>
  <c r="H147" i="1" s="1"/>
  <c r="T451" i="2"/>
  <c r="T443" i="2"/>
  <c r="T315" i="2"/>
  <c r="T380" i="2"/>
  <c r="T431" i="2"/>
  <c r="T105" i="2"/>
  <c r="T195" i="2"/>
  <c r="T168" i="2"/>
  <c r="T282" i="2"/>
  <c r="T171" i="2"/>
  <c r="T215" i="2"/>
  <c r="H201" i="1" s="1"/>
  <c r="T39" i="2"/>
  <c r="T23" i="2"/>
  <c r="T65" i="2"/>
  <c r="T220" i="2"/>
  <c r="T219" i="2"/>
  <c r="T470" i="2"/>
  <c r="T59" i="2"/>
  <c r="T18" i="2"/>
  <c r="T114" i="2"/>
  <c r="T56" i="2"/>
  <c r="T374" i="2"/>
  <c r="H52" i="1" s="1"/>
  <c r="T198" i="2"/>
  <c r="T419" i="2"/>
  <c r="T75" i="2"/>
  <c r="T252" i="2"/>
  <c r="T475" i="2"/>
  <c r="T229" i="2"/>
  <c r="T33" i="2"/>
  <c r="T97" i="2"/>
  <c r="T279" i="2"/>
  <c r="T127" i="2"/>
  <c r="T246" i="2"/>
  <c r="T277" i="2"/>
  <c r="T115" i="2"/>
  <c r="T213" i="2"/>
  <c r="H197" i="1" s="1"/>
  <c r="T466" i="2"/>
  <c r="T142" i="2"/>
  <c r="T239" i="2"/>
  <c r="T289" i="2"/>
  <c r="T48" i="2"/>
  <c r="T437" i="2"/>
  <c r="T420" i="2"/>
  <c r="H59" i="1" s="1"/>
  <c r="T302" i="2"/>
  <c r="H117" i="1" s="1"/>
  <c r="T128" i="2"/>
  <c r="T223" i="2"/>
  <c r="T299" i="2"/>
  <c r="H55" i="1" s="1"/>
  <c r="T153" i="2"/>
  <c r="T12" i="2"/>
  <c r="T46" i="2"/>
  <c r="T91" i="2"/>
  <c r="T291" i="2"/>
  <c r="T232" i="2"/>
  <c r="M102" i="1"/>
  <c r="M103" i="1"/>
  <c r="M124" i="1"/>
  <c r="M9" i="1"/>
  <c r="M123" i="1"/>
  <c r="M27" i="1"/>
  <c r="M97" i="1"/>
  <c r="M36" i="1"/>
  <c r="M88" i="1"/>
  <c r="M8" i="1"/>
  <c r="M111" i="1"/>
  <c r="M80" i="1"/>
  <c r="M63" i="1"/>
  <c r="M40" i="1"/>
  <c r="M112" i="1"/>
  <c r="M108" i="1"/>
  <c r="M79" i="1"/>
  <c r="M22" i="1"/>
  <c r="M20" i="1"/>
  <c r="M98" i="1"/>
  <c r="M53" i="1"/>
  <c r="M92" i="1"/>
  <c r="M19" i="1"/>
  <c r="M74" i="1"/>
  <c r="M30" i="1"/>
  <c r="M32" i="1"/>
  <c r="M137" i="1"/>
  <c r="M122" i="1"/>
  <c r="M50" i="1"/>
  <c r="M26" i="1"/>
  <c r="M58" i="1"/>
  <c r="M37" i="1"/>
  <c r="M106" i="1"/>
  <c r="M127" i="1"/>
  <c r="M13" i="1"/>
  <c r="M28" i="1"/>
  <c r="M107" i="1"/>
  <c r="M95" i="1"/>
  <c r="M48" i="1"/>
  <c r="M134" i="1"/>
  <c r="M71" i="1"/>
  <c r="M55" i="1"/>
  <c r="M66" i="1"/>
  <c r="M11" i="1"/>
  <c r="M39" i="1"/>
  <c r="M46" i="1"/>
  <c r="M78" i="1"/>
  <c r="M87" i="1"/>
  <c r="M109" i="1"/>
  <c r="M83" i="1"/>
  <c r="M82" i="1"/>
  <c r="M110" i="1"/>
  <c r="M117" i="1"/>
  <c r="M15" i="1"/>
  <c r="M89" i="1"/>
  <c r="M93" i="1"/>
  <c r="M86" i="1"/>
  <c r="M116" i="1"/>
  <c r="M131" i="1"/>
  <c r="M45" i="1"/>
  <c r="M62" i="1"/>
  <c r="M100" i="1"/>
  <c r="M85" i="1"/>
  <c r="M115" i="1"/>
  <c r="M49" i="1"/>
  <c r="M128" i="1"/>
  <c r="M31" i="1"/>
  <c r="M77" i="1"/>
  <c r="M7" i="1"/>
  <c r="M6" i="1"/>
  <c r="M43" i="1"/>
  <c r="M101" i="1"/>
  <c r="M54" i="1"/>
  <c r="M64" i="1"/>
  <c r="M12" i="1"/>
  <c r="M133" i="1"/>
  <c r="M136" i="1"/>
  <c r="M99" i="1"/>
  <c r="M120" i="1"/>
  <c r="M119" i="1"/>
  <c r="M104" i="1"/>
  <c r="M126" i="1"/>
  <c r="M29" i="1"/>
  <c r="M17" i="1"/>
  <c r="M42" i="1"/>
  <c r="M47" i="1"/>
  <c r="M105" i="1"/>
  <c r="M52" i="1"/>
  <c r="M16" i="1"/>
  <c r="M38" i="1"/>
  <c r="M44" i="1"/>
  <c r="M68" i="1"/>
  <c r="M125" i="1"/>
  <c r="M91" i="1"/>
  <c r="M25" i="1"/>
  <c r="M96" i="1"/>
  <c r="B4" i="1" l="1"/>
  <c r="H24" i="1"/>
  <c r="H31" i="1"/>
  <c r="H28" i="1"/>
  <c r="H125" i="1"/>
  <c r="H15" i="1"/>
  <c r="H95" i="1"/>
  <c r="H57" i="1"/>
  <c r="H130" i="1"/>
  <c r="H174" i="1"/>
  <c r="H103" i="1"/>
  <c r="H64" i="1"/>
  <c r="H74" i="1"/>
  <c r="H6" i="1"/>
  <c r="H91" i="1"/>
  <c r="H33" i="1"/>
  <c r="H17" i="1"/>
  <c r="H81" i="1"/>
  <c r="H38" i="1"/>
  <c r="H13" i="1"/>
  <c r="H49" i="1"/>
  <c r="H3" i="1"/>
  <c r="H187" i="1"/>
  <c r="H26" i="1"/>
  <c r="H37" i="1"/>
  <c r="H77" i="1"/>
  <c r="H71" i="1"/>
  <c r="H21" i="1"/>
  <c r="H88" i="1"/>
  <c r="U5" i="2"/>
  <c r="U12" i="2"/>
  <c r="U189" i="2"/>
  <c r="U475" i="2"/>
  <c r="U55" i="2"/>
  <c r="U444" i="2"/>
  <c r="U336" i="2"/>
  <c r="U434" i="2"/>
  <c r="U438" i="2"/>
  <c r="U447" i="2"/>
  <c r="U92" i="2"/>
  <c r="U474" i="2"/>
  <c r="U473" i="2"/>
  <c r="U171" i="2"/>
  <c r="U26" i="2"/>
  <c r="U407" i="2"/>
  <c r="U431" i="2"/>
  <c r="U89" i="2"/>
  <c r="U167" i="2"/>
  <c r="U311" i="2"/>
  <c r="U398" i="2"/>
  <c r="U233" i="2"/>
  <c r="U67" i="2"/>
  <c r="U380" i="2"/>
  <c r="U345" i="2"/>
  <c r="H139" i="1"/>
  <c r="U347" i="2"/>
  <c r="U441" i="2"/>
  <c r="U281" i="2"/>
  <c r="U458" i="2"/>
  <c r="U239" i="2"/>
  <c r="U376" i="2"/>
  <c r="U326" i="2"/>
  <c r="U258" i="2"/>
  <c r="H128" i="1"/>
  <c r="H83" i="1"/>
  <c r="H82" i="1"/>
  <c r="U126" i="2"/>
  <c r="H148" i="1"/>
  <c r="U113" i="2"/>
  <c r="U168" i="2"/>
  <c r="U251" i="2"/>
  <c r="U197" i="2"/>
  <c r="H114" i="1"/>
  <c r="H110" i="1"/>
  <c r="U452" i="2"/>
  <c r="U468" i="2"/>
  <c r="U469" i="2"/>
  <c r="H8" i="1"/>
  <c r="U3" i="2"/>
  <c r="U4" i="2"/>
  <c r="U10" i="2"/>
  <c r="U174" i="2"/>
  <c r="U461" i="2"/>
  <c r="U377" i="2"/>
  <c r="U242" i="2"/>
  <c r="U320" i="2"/>
  <c r="H151" i="1"/>
  <c r="U466" i="2"/>
  <c r="U393" i="2"/>
  <c r="U349" i="2"/>
  <c r="H185" i="1"/>
  <c r="H43" i="1"/>
  <c r="H30" i="1"/>
  <c r="U463" i="2"/>
  <c r="U208" i="2"/>
  <c r="H192" i="1"/>
  <c r="H126" i="1"/>
  <c r="U465" i="2"/>
  <c r="U64" i="2"/>
  <c r="U51" i="2"/>
  <c r="H34" i="1"/>
  <c r="U408" i="2"/>
  <c r="H39" i="1"/>
  <c r="U119" i="2"/>
  <c r="H89" i="1"/>
  <c r="U9" i="2"/>
  <c r="U6" i="2"/>
  <c r="U11" i="2"/>
  <c r="U260" i="2"/>
  <c r="U272" i="2"/>
  <c r="U104" i="2"/>
  <c r="U292" i="2"/>
  <c r="U31" i="2"/>
  <c r="U470" i="2"/>
  <c r="U392" i="2"/>
  <c r="U312" i="2"/>
  <c r="U128" i="2"/>
  <c r="U353" i="2"/>
  <c r="U395" i="2"/>
  <c r="U250" i="2"/>
  <c r="U472" i="2"/>
  <c r="U184" i="2"/>
  <c r="U419" i="2"/>
  <c r="U410" i="2"/>
  <c r="U88" i="2"/>
  <c r="U406" i="2"/>
  <c r="U397" i="2"/>
  <c r="U448" i="2"/>
  <c r="U291" i="2"/>
  <c r="U414" i="2"/>
  <c r="U300" i="2"/>
  <c r="U241" i="2"/>
  <c r="U394" i="2"/>
  <c r="U206" i="2"/>
  <c r="U217" i="2"/>
  <c r="U118" i="2"/>
  <c r="U449" i="2"/>
  <c r="U69" i="2"/>
  <c r="U266" i="2"/>
  <c r="U106" i="2"/>
  <c r="H18" i="1"/>
  <c r="U36" i="2"/>
  <c r="U388" i="2"/>
  <c r="U263" i="2"/>
  <c r="U76" i="2"/>
  <c r="U138" i="2"/>
  <c r="U152" i="2"/>
  <c r="U412" i="2"/>
  <c r="U22" i="2"/>
  <c r="H119" i="1"/>
  <c r="U86" i="2"/>
  <c r="H22" i="1"/>
  <c r="H10" i="1"/>
  <c r="U464" i="2"/>
  <c r="U196" i="2"/>
  <c r="H137" i="1"/>
  <c r="U293" i="2"/>
  <c r="U280" i="2"/>
  <c r="U289" i="2"/>
  <c r="H133" i="1"/>
  <c r="U404" i="2"/>
  <c r="U471" i="2"/>
  <c r="H182" i="1"/>
  <c r="H66" i="1"/>
  <c r="H161" i="1"/>
  <c r="U290" i="2"/>
  <c r="U337" i="2"/>
  <c r="H2" i="1"/>
  <c r="U21" i="2"/>
  <c r="U160" i="2"/>
  <c r="U306" i="2"/>
  <c r="H96" i="1"/>
  <c r="U405" i="2"/>
  <c r="H136" i="1"/>
  <c r="U467" i="2"/>
  <c r="U14" i="2"/>
  <c r="U131" i="2"/>
  <c r="U49" i="2"/>
  <c r="U82" i="2"/>
  <c r="U85" i="2"/>
  <c r="U56" i="2"/>
  <c r="U314" i="2"/>
  <c r="U161" i="2"/>
  <c r="U60" i="2"/>
  <c r="U223" i="2"/>
  <c r="U354" i="2"/>
  <c r="U401" i="2"/>
  <c r="U213" i="2"/>
  <c r="U391" i="2"/>
  <c r="U121" i="2"/>
  <c r="U229" i="2"/>
  <c r="U124" i="2"/>
  <c r="U108" i="2"/>
  <c r="U283" i="2"/>
  <c r="U243" i="2"/>
  <c r="U70" i="2"/>
  <c r="U216" i="2"/>
  <c r="U83" i="2"/>
  <c r="U383" i="2"/>
  <c r="U382" i="2"/>
  <c r="U437" i="2"/>
  <c r="U450" i="2"/>
  <c r="U35" i="2"/>
  <c r="U439" i="2"/>
  <c r="U270" i="2"/>
  <c r="U298" i="2"/>
  <c r="U432" i="2"/>
  <c r="U273" i="2"/>
  <c r="H79" i="1"/>
  <c r="U222" i="2"/>
  <c r="H102" i="1"/>
  <c r="H36" i="1"/>
  <c r="U403" i="2"/>
  <c r="H4" i="1"/>
  <c r="U116" i="2"/>
  <c r="U344" i="2"/>
  <c r="U387" i="2"/>
  <c r="U342" i="2"/>
  <c r="U144" i="2"/>
  <c r="H99" i="1"/>
  <c r="U356" i="2"/>
  <c r="H113" i="1"/>
  <c r="U240" i="2"/>
  <c r="U130" i="2"/>
  <c r="H157" i="1"/>
  <c r="U323" i="2"/>
  <c r="U29" i="2"/>
  <c r="U84" i="2"/>
  <c r="U313" i="2"/>
  <c r="H84" i="1"/>
  <c r="U109" i="2"/>
  <c r="U373" i="2"/>
  <c r="U180" i="2"/>
  <c r="H173" i="1"/>
  <c r="U459" i="2"/>
  <c r="U330" i="2"/>
  <c r="U7" i="2"/>
  <c r="U279" i="2"/>
  <c r="U204" i="2"/>
  <c r="U358" i="2"/>
  <c r="H72" i="1"/>
  <c r="U446" i="2"/>
  <c r="U54" i="2"/>
  <c r="H14" i="1"/>
  <c r="U350" i="2"/>
  <c r="U81" i="2"/>
  <c r="U385" i="2"/>
  <c r="U207" i="2"/>
  <c r="U255" i="2"/>
  <c r="U2" i="2"/>
  <c r="U304" i="2"/>
  <c r="U151" i="2"/>
  <c r="U149" i="2"/>
  <c r="H20" i="1"/>
  <c r="U445" i="2"/>
  <c r="U361" i="2"/>
  <c r="U123" i="2"/>
  <c r="U269" i="2"/>
  <c r="U348" i="2"/>
  <c r="U218" i="2"/>
  <c r="U170" i="2"/>
  <c r="U442" i="2"/>
  <c r="U158" i="2"/>
  <c r="U148" i="2"/>
  <c r="U375" i="2"/>
  <c r="U73" i="2"/>
  <c r="U244" i="2"/>
  <c r="U389" i="2"/>
  <c r="U259" i="2"/>
  <c r="U165" i="2"/>
  <c r="U134" i="2"/>
  <c r="U252" i="2"/>
  <c r="U110" i="2"/>
  <c r="U276" i="2"/>
  <c r="U225" i="2"/>
  <c r="U436" i="2"/>
  <c r="H41" i="1"/>
  <c r="U71" i="2"/>
  <c r="H76" i="1"/>
  <c r="U451" i="2"/>
  <c r="U297" i="2"/>
  <c r="H62" i="1"/>
  <c r="U198" i="2"/>
  <c r="H154" i="1"/>
  <c r="U18" i="2"/>
  <c r="U105" i="2"/>
  <c r="H164" i="1"/>
  <c r="H73" i="1"/>
  <c r="H190" i="1"/>
  <c r="H70" i="1"/>
  <c r="U308" i="2"/>
  <c r="H115" i="1"/>
  <c r="H46" i="1"/>
  <c r="H105" i="1"/>
  <c r="H50" i="1"/>
  <c r="U316" i="2"/>
  <c r="H180" i="1"/>
  <c r="U267" i="2"/>
  <c r="H181" i="1"/>
  <c r="U359" i="2"/>
  <c r="H44" i="1"/>
  <c r="H19" i="1"/>
  <c r="U143" i="2"/>
  <c r="H67" i="1"/>
  <c r="U72" i="2"/>
  <c r="H63" i="1"/>
  <c r="U13" i="2"/>
  <c r="H68" i="1"/>
  <c r="U435" i="2"/>
  <c r="H101" i="1"/>
  <c r="U20" i="2"/>
  <c r="H135" i="1"/>
  <c r="U303" i="2"/>
  <c r="H58" i="1"/>
  <c r="U211" i="2"/>
  <c r="U162" i="2"/>
  <c r="U284" i="2"/>
  <c r="H111" i="1"/>
  <c r="U137" i="2"/>
  <c r="U145" i="2"/>
  <c r="U63" i="2"/>
  <c r="U96" i="2"/>
  <c r="U254" i="2"/>
  <c r="U200" i="2"/>
  <c r="U399" i="2"/>
  <c r="U331" i="2"/>
  <c r="U235" i="2"/>
  <c r="U40" i="2"/>
  <c r="U178" i="2"/>
  <c r="U25" i="2"/>
  <c r="U386" i="2"/>
  <c r="U355" i="2"/>
  <c r="H106" i="1"/>
  <c r="U322" i="2"/>
  <c r="U98" i="2"/>
  <c r="U302" i="2"/>
  <c r="U381" i="2"/>
  <c r="H94" i="1"/>
  <c r="H121" i="1"/>
  <c r="H7" i="1"/>
  <c r="H177" i="1"/>
  <c r="H196" i="1"/>
  <c r="U188" i="2"/>
  <c r="U371" i="2"/>
  <c r="U146" i="2"/>
  <c r="U318" i="2"/>
  <c r="U288" i="2"/>
  <c r="U166" i="2"/>
  <c r="U142" i="2"/>
  <c r="U275" i="2"/>
  <c r="U332" i="2"/>
  <c r="U221" i="2"/>
  <c r="U100" i="2"/>
  <c r="U125" i="2"/>
  <c r="U247" i="2"/>
  <c r="U16" i="2"/>
  <c r="U44" i="2"/>
  <c r="U32" i="2"/>
  <c r="U163" i="2"/>
  <c r="U203" i="2"/>
  <c r="U102" i="2"/>
  <c r="U192" i="2"/>
  <c r="U425" i="2"/>
  <c r="U422" i="2"/>
  <c r="U103" i="2"/>
  <c r="U19" i="2"/>
  <c r="U101" i="2"/>
  <c r="U77" i="2"/>
  <c r="U87" i="2"/>
  <c r="U37" i="2"/>
  <c r="U427" i="2"/>
  <c r="U321" i="2"/>
  <c r="U181" i="2"/>
  <c r="U384" i="2"/>
  <c r="U212" i="2"/>
  <c r="U141" i="2"/>
  <c r="U65" i="2"/>
  <c r="U226" i="2"/>
  <c r="U428" i="2"/>
  <c r="U30" i="2"/>
  <c r="U97" i="2"/>
  <c r="U179" i="2"/>
  <c r="U78" i="2"/>
  <c r="U443" i="2"/>
  <c r="U205" i="2"/>
  <c r="U264" i="2"/>
  <c r="U139" i="2"/>
  <c r="U327" i="2"/>
  <c r="U294" i="2"/>
  <c r="U28" i="2"/>
  <c r="U245" i="2"/>
  <c r="U157" i="2"/>
  <c r="U24" i="2"/>
  <c r="U453" i="2"/>
  <c r="U328" i="2"/>
  <c r="U140" i="2"/>
  <c r="U430" i="2"/>
  <c r="U117" i="2"/>
  <c r="U224" i="2"/>
  <c r="U172" i="2"/>
  <c r="U460" i="2"/>
  <c r="U209" i="2"/>
  <c r="U191" i="2"/>
  <c r="U27" i="2"/>
  <c r="U59" i="2"/>
  <c r="U193" i="2"/>
  <c r="U190" i="2"/>
  <c r="U307" i="2"/>
  <c r="U319" i="2"/>
  <c r="U390" i="2"/>
  <c r="U268" i="2"/>
  <c r="U236" i="2"/>
  <c r="U136" i="2"/>
  <c r="U417" i="2"/>
  <c r="U112" i="2"/>
  <c r="U48" i="2"/>
  <c r="U409" i="2"/>
  <c r="U296" i="2"/>
  <c r="U315" i="2"/>
  <c r="U80" i="2"/>
  <c r="U261" i="2"/>
  <c r="U41" i="2"/>
  <c r="U120" i="2"/>
  <c r="U173" i="2"/>
  <c r="U402" i="2"/>
  <c r="U305" i="2"/>
  <c r="U176" i="2"/>
  <c r="U420" i="2"/>
  <c r="U325" i="2"/>
  <c r="U194" i="2"/>
  <c r="U107" i="2"/>
  <c r="U262" i="2"/>
  <c r="U455" i="2"/>
  <c r="U42" i="2"/>
  <c r="U256" i="2"/>
  <c r="U147" i="2"/>
  <c r="U360" i="2"/>
  <c r="U352" i="2"/>
  <c r="U23" i="2"/>
  <c r="U195" i="2"/>
  <c r="U187" i="2"/>
  <c r="U309" i="2"/>
  <c r="U310" i="2"/>
  <c r="U329" i="2"/>
  <c r="U340" i="2"/>
  <c r="U94" i="2"/>
  <c r="U75" i="2"/>
  <c r="U366" i="2"/>
  <c r="U368" i="2"/>
  <c r="U364" i="2"/>
  <c r="U39" i="2"/>
  <c r="U301" i="2"/>
  <c r="U47" i="2"/>
  <c r="U33" i="2"/>
  <c r="U127" i="2"/>
  <c r="U416" i="2"/>
  <c r="U231" i="2"/>
  <c r="U58" i="2"/>
  <c r="U457" i="2"/>
  <c r="U249" i="2"/>
  <c r="U433" i="2"/>
  <c r="U230" i="2"/>
  <c r="U90" i="2"/>
  <c r="U400" i="2"/>
  <c r="U317" i="2"/>
  <c r="U282" i="2"/>
  <c r="U378" i="2"/>
  <c r="U253" i="2"/>
  <c r="U411" i="2"/>
  <c r="U333" i="2"/>
  <c r="U79" i="2"/>
  <c r="U265" i="2"/>
  <c r="U370" i="2"/>
  <c r="U34" i="2"/>
  <c r="U150" i="2"/>
  <c r="U343" i="2"/>
  <c r="U295" i="2"/>
  <c r="U153" i="2"/>
  <c r="U38" i="2"/>
  <c r="U93" i="2"/>
  <c r="U299" i="2"/>
  <c r="U271" i="2"/>
  <c r="U183" i="2"/>
  <c r="U62" i="2"/>
  <c r="U423" i="2"/>
  <c r="U274" i="2"/>
  <c r="U334" i="2"/>
  <c r="U257" i="2"/>
  <c r="U199" i="2"/>
  <c r="U232" i="2"/>
  <c r="U379" i="2"/>
  <c r="U159" i="2"/>
  <c r="U415" i="2"/>
  <c r="U374" i="2"/>
  <c r="U99" i="2"/>
  <c r="U175" i="2"/>
  <c r="U454" i="2"/>
  <c r="U52" i="2"/>
  <c r="U111" i="2"/>
  <c r="U122" i="2"/>
  <c r="U50" i="2"/>
  <c r="U68" i="2"/>
  <c r="U201" i="2"/>
  <c r="U135" i="2"/>
  <c r="U246" i="2"/>
  <c r="U91" i="2"/>
  <c r="U220" i="2"/>
  <c r="U338" i="2"/>
  <c r="U429" i="2"/>
  <c r="U227" i="2"/>
  <c r="U421" i="2"/>
  <c r="U369" i="2"/>
  <c r="U462" i="2"/>
  <c r="U365" i="2"/>
  <c r="U8" i="2"/>
  <c r="U418" i="2"/>
  <c r="U367" i="2"/>
  <c r="U186" i="2"/>
  <c r="U324" i="2"/>
  <c r="U237" i="2"/>
  <c r="U210" i="2"/>
  <c r="U57" i="2"/>
  <c r="U95" i="2"/>
  <c r="U45" i="2"/>
  <c r="U372" i="2"/>
  <c r="U228" i="2"/>
  <c r="U219" i="2"/>
  <c r="U234" i="2"/>
  <c r="U164" i="2"/>
  <c r="U339" i="2"/>
  <c r="U440" i="2"/>
  <c r="U424" i="2"/>
  <c r="U215" i="2"/>
  <c r="U351" i="2"/>
  <c r="U182" i="2"/>
  <c r="U214" i="2"/>
  <c r="U346" i="2"/>
  <c r="U286" i="2"/>
  <c r="U363" i="2"/>
  <c r="U287" i="2"/>
  <c r="U248" i="2"/>
  <c r="U413" i="2"/>
  <c r="U114" i="2"/>
  <c r="U66" i="2"/>
  <c r="U202" i="2"/>
  <c r="U115" i="2"/>
  <c r="U357" i="2"/>
  <c r="U277" i="2"/>
  <c r="U61" i="2"/>
  <c r="U46" i="2"/>
  <c r="U133" i="2"/>
  <c r="U341" i="2"/>
  <c r="U17" i="2"/>
  <c r="U177" i="2"/>
  <c r="U169" i="2"/>
  <c r="U238" i="2"/>
  <c r="U335" i="2"/>
  <c r="U185" i="2"/>
  <c r="U132" i="2"/>
  <c r="U74" i="2"/>
  <c r="U53" i="2"/>
  <c r="U426" i="2"/>
  <c r="U129" i="2"/>
  <c r="U155" i="2"/>
  <c r="U396" i="2"/>
  <c r="U278" i="2"/>
  <c r="U43" i="2"/>
  <c r="U456" i="2"/>
  <c r="U285" i="2"/>
  <c r="U362" i="2"/>
  <c r="U15" i="2"/>
  <c r="U156" i="2"/>
  <c r="U154" i="2"/>
  <c r="B5" i="1" l="1"/>
  <c r="B6" i="1" l="1"/>
  <c r="B7" i="1" l="1"/>
  <c r="B8" i="1" l="1"/>
  <c r="B9" i="1" l="1"/>
  <c r="B10" i="1" l="1"/>
  <c r="B11" i="1" l="1"/>
  <c r="B12" i="1" l="1"/>
  <c r="B13" i="1" l="1"/>
  <c r="B14" i="1" l="1"/>
  <c r="B15" i="1" l="1"/>
  <c r="B16" i="1" l="1"/>
  <c r="B17" i="1" l="1"/>
  <c r="B18" i="1" l="1"/>
  <c r="B19" i="1" l="1"/>
  <c r="B20" i="1" l="1"/>
  <c r="B21" i="1" l="1"/>
  <c r="B22" i="1" l="1"/>
  <c r="B23" i="1" l="1"/>
  <c r="B25" i="1" l="1"/>
  <c r="B24" i="1"/>
  <c r="B26" i="1" l="1"/>
  <c r="B27" i="1" l="1"/>
  <c r="B28" i="1" l="1"/>
  <c r="B29" i="1" l="1"/>
  <c r="B30" i="1" l="1"/>
  <c r="B31" i="1" l="1"/>
  <c r="B32" i="1" l="1"/>
  <c r="B33" i="1" l="1"/>
  <c r="B34" i="1" l="1"/>
  <c r="B35" i="1" l="1"/>
  <c r="B36" i="1" l="1"/>
  <c r="B37" i="1" l="1"/>
  <c r="B38" i="1" l="1"/>
  <c r="B39" i="1" l="1"/>
  <c r="B40" i="1" l="1"/>
  <c r="B41" i="1" l="1"/>
  <c r="B42" i="1" l="1"/>
  <c r="B43" i="1" l="1"/>
  <c r="B44" i="1" l="1"/>
  <c r="B45" i="1" l="1"/>
  <c r="B46" i="1" l="1"/>
  <c r="B47" i="1" l="1"/>
  <c r="B48" i="1" l="1"/>
  <c r="B49" i="1" l="1"/>
  <c r="B50" i="1" l="1"/>
  <c r="B51" i="1" l="1"/>
  <c r="B52" i="1" l="1"/>
  <c r="B53" i="1" l="1"/>
  <c r="B54" i="1" l="1"/>
  <c r="B55" i="1" l="1"/>
  <c r="B56" i="1" l="1"/>
  <c r="B57" i="1" l="1"/>
  <c r="B58" i="1" l="1"/>
  <c r="B59" i="1" l="1"/>
  <c r="B60" i="1" l="1"/>
  <c r="B61" i="1" l="1"/>
  <c r="B62" i="1" l="1"/>
  <c r="B63" i="1" l="1"/>
  <c r="B64" i="1" l="1"/>
  <c r="B65" i="1" l="1"/>
  <c r="B66" i="1" l="1"/>
  <c r="B67" i="1" l="1"/>
  <c r="B68" i="1" l="1"/>
  <c r="B69" i="1" l="1"/>
  <c r="B70" i="1" l="1"/>
  <c r="B71" i="1" l="1"/>
  <c r="B72" i="1" l="1"/>
  <c r="B73" i="1" l="1"/>
  <c r="B74" i="1" l="1"/>
  <c r="B75" i="1" l="1"/>
  <c r="B76" i="1" l="1"/>
  <c r="B77" i="1" l="1"/>
  <c r="B78" i="1" l="1"/>
  <c r="B79" i="1" l="1"/>
  <c r="B80" i="1" l="1"/>
  <c r="B81" i="1" l="1"/>
  <c r="B82" i="1" l="1"/>
  <c r="B83" i="1" l="1"/>
  <c r="B84" i="1" l="1"/>
  <c r="B85" i="1" l="1"/>
  <c r="B86" i="1" l="1"/>
  <c r="B87" i="1" l="1"/>
  <c r="B88" i="1" l="1"/>
  <c r="B89" i="1" l="1"/>
  <c r="B90" i="1" l="1"/>
  <c r="B91" i="1" l="1"/>
  <c r="B92" i="1" l="1"/>
  <c r="B93" i="1" l="1"/>
  <c r="B94" i="1" l="1"/>
  <c r="B95" i="1" l="1"/>
  <c r="B96" i="1" l="1"/>
  <c r="B97" i="1" l="1"/>
  <c r="B98" i="1" l="1"/>
  <c r="B99" i="1" l="1"/>
  <c r="B100" i="1" l="1"/>
  <c r="B101" i="1" l="1"/>
  <c r="B102" i="1" l="1"/>
  <c r="B103" i="1" l="1"/>
  <c r="B104" i="1" l="1"/>
  <c r="B105" i="1" l="1"/>
  <c r="B106" i="1" l="1"/>
  <c r="B107" i="1" l="1"/>
  <c r="B108" i="1" l="1"/>
  <c r="B109" i="1" l="1"/>
  <c r="B110" i="1" l="1"/>
  <c r="B111" i="1" l="1"/>
  <c r="B112" i="1" l="1"/>
  <c r="B113" i="1" l="1"/>
  <c r="B114" i="1" l="1"/>
  <c r="B115" i="1" l="1"/>
  <c r="B116" i="1" l="1"/>
  <c r="B117" i="1" l="1"/>
  <c r="B118" i="1" l="1"/>
  <c r="B119" i="1" l="1"/>
  <c r="B120" i="1" l="1"/>
  <c r="B121" i="1" l="1"/>
  <c r="B122" i="1" l="1"/>
  <c r="B123" i="1" l="1"/>
  <c r="B124" i="1" l="1"/>
  <c r="B125" i="1" l="1"/>
  <c r="B126" i="1" l="1"/>
  <c r="B127" i="1" l="1"/>
  <c r="B128" i="1" l="1"/>
  <c r="B129" i="1" l="1"/>
  <c r="B130" i="1" l="1"/>
  <c r="B131" i="1" l="1"/>
  <c r="B132" i="1" l="1"/>
  <c r="B133" i="1" l="1"/>
  <c r="B134" i="1" l="1"/>
  <c r="B135" i="1" l="1"/>
  <c r="B136" i="1" l="1"/>
  <c r="B137" i="1" l="1"/>
  <c r="B138" i="1" l="1"/>
  <c r="B139" i="1" l="1"/>
  <c r="B140" i="1" l="1"/>
  <c r="B141" i="1" l="1"/>
  <c r="B142" i="1" l="1"/>
  <c r="B143" i="1" l="1"/>
  <c r="B144" i="1" l="1"/>
  <c r="B145" i="1" l="1"/>
  <c r="B146" i="1" l="1"/>
  <c r="B147" i="1" l="1"/>
  <c r="B148" i="1" l="1"/>
  <c r="B149" i="1" l="1"/>
  <c r="B150" i="1" l="1"/>
  <c r="B151" i="1" l="1"/>
  <c r="B152" i="1" l="1"/>
  <c r="B153" i="1" l="1"/>
  <c r="B154" i="1" l="1"/>
  <c r="B155" i="1" l="1"/>
  <c r="B156" i="1" l="1"/>
  <c r="B157" i="1" l="1"/>
  <c r="B158" i="1" l="1"/>
  <c r="B159" i="1" l="1"/>
  <c r="B160" i="1" l="1"/>
  <c r="B161" i="1" l="1"/>
  <c r="B162" i="1" l="1"/>
  <c r="B163" i="1" l="1"/>
  <c r="B164" i="1" l="1"/>
  <c r="B165" i="1" l="1"/>
  <c r="B166" i="1" l="1"/>
  <c r="B167" i="1" l="1"/>
  <c r="B168" i="1" l="1"/>
  <c r="B169" i="1" l="1"/>
  <c r="B170" i="1" l="1"/>
  <c r="B171" i="1" l="1"/>
  <c r="B172" i="1" l="1"/>
  <c r="B173" i="1" l="1"/>
  <c r="B174" i="1" l="1"/>
  <c r="B175" i="1" l="1"/>
  <c r="B176" i="1" l="1"/>
  <c r="B177" i="1" l="1"/>
  <c r="B178" i="1" l="1"/>
  <c r="B179" i="1" l="1"/>
  <c r="B180" i="1" l="1"/>
  <c r="B181" i="1" l="1"/>
  <c r="B182" i="1" l="1"/>
  <c r="B183" i="1" l="1"/>
  <c r="B184" i="1" l="1"/>
  <c r="B185" i="1" l="1"/>
  <c r="B186" i="1" l="1"/>
  <c r="B187" i="1" l="1"/>
  <c r="B188" i="1" l="1"/>
  <c r="B189" i="1" l="1"/>
  <c r="B190" i="1" l="1"/>
  <c r="B191" i="1" l="1"/>
  <c r="B192" i="1" l="1"/>
  <c r="B193" i="1" l="1"/>
  <c r="B194" i="1" l="1"/>
  <c r="B195" i="1" l="1"/>
  <c r="B196" i="1" l="1"/>
  <c r="B197" i="1" l="1"/>
  <c r="B198" i="1" l="1"/>
  <c r="B199" i="1" l="1"/>
  <c r="B200" i="1" l="1"/>
  <c r="B201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2C69BB4-4818-1544-98E3-076752B77B42}" name="AUS_men_COMBINEDFILE" type="6" refreshedVersion="7" background="1" saveData="1">
    <textPr sourceFile="/Users/newmac/Desktop/Programs and Code/AUS_men_COMBINEDFILE.txt" tab="0" delimiter=":">
      <textFields count="15">
        <textField/>
        <textField/>
        <textField type="DMY"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3B751066-EECB-C94A-96F4-57D4ED5190A4}" name="AUS_women_COMBINEDFILE" type="6" refreshedVersion="7" background="1" saveData="1">
    <textPr sourceFile="/Users/newmac/Desktop/Programs and Code/AUS_women_COMBINEDFILE.txt" tab="0" delimiter=":">
      <textFields count="15">
        <textField/>
        <textField/>
        <textField type="DMY"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xr16:uid="{B195B050-2563-384A-8147-9CCB6E7B3343}" name="COMMS21_male_COMBINEDFILE" type="6" refreshedVersion="7" background="1" saveData="1">
    <textPr codePage="10000" sourceFile="/Users/newmac/Desktop/Programs and Code/COMMS21_male_COMBINEDFILE.txt" tab="0" delimiter=":">
      <textFields count="5">
        <textField/>
        <textField/>
        <textField type="DMY"/>
        <textField/>
        <textField/>
      </textFields>
    </textPr>
  </connection>
  <connection id="4" xr16:uid="{FFD5E9A3-6268-B048-BA68-AE23805F8F58}" name="COMMS21_women_COMBINEDFILE" type="6" refreshedVersion="7" background="1" saveData="1">
    <textPr codePage="10000" sourceFile="/Users/newmac/Desktop/Programs and Code/COMMS21_women_COMBINEDFILE.txt" tab="0" delimiter=":">
      <textFields count="5">
        <textField/>
        <textField/>
        <textField type="DMY"/>
        <textField/>
        <textField/>
      </textFields>
    </textPr>
  </connection>
  <connection id="5" xr16:uid="{18FDB015-E2BE-A04B-B09C-E3F31FFF1A3F}" name="COMMS22_male_COMBINEDFILE" type="6" refreshedVersion="7" background="1" saveData="1">
    <textPr codePage="10000" sourceFile="/Users/newmac/Desktop/Programs and Code/COMMS22_male_COMBINEDFILE.txt" tab="0" delimiter=":">
      <textFields count="5">
        <textField/>
        <textField/>
        <textField type="DMY"/>
        <textField/>
        <textField/>
      </textFields>
    </textPr>
  </connection>
  <connection id="6" xr16:uid="{09000960-BB89-414B-A6B7-A2D31567DDD6}" name="COMMS22_women_COMBINEDFILE" type="6" refreshedVersion="7" background="1" saveData="1">
    <textPr codePage="10000" sourceFile="/Users/newmac/Desktop/Programs and Code/COMMS22_women_COMBINEDFILE.txt" tab="0" delimiter=":">
      <textFields count="5">
        <textField type="DMY"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<sst xmlns="http://schemas.openxmlformats.org/spreadsheetml/2006/main" count="5762" uniqueCount="1291">
  <si>
    <t>DOB</t>
  </si>
  <si>
    <t>Age</t>
  </si>
  <si>
    <t>100m</t>
  </si>
  <si>
    <t>Athlete name</t>
  </si>
  <si>
    <t xml:space="preserve">Event </t>
  </si>
  <si>
    <t>Men</t>
  </si>
  <si>
    <t>Event</t>
  </si>
  <si>
    <t>Women</t>
  </si>
  <si>
    <t>13:13.50</t>
  </si>
  <si>
    <t>1:45.20</t>
  </si>
  <si>
    <t>Points</t>
  </si>
  <si>
    <t>27:28.00</t>
  </si>
  <si>
    <t>13.32</t>
  </si>
  <si>
    <t>48.90</t>
  </si>
  <si>
    <t>8:22.00</t>
  </si>
  <si>
    <t>39:30.00</t>
  </si>
  <si>
    <t>2.33</t>
  </si>
  <si>
    <t>5.80</t>
  </si>
  <si>
    <t>8.22</t>
  </si>
  <si>
    <t>17.14</t>
  </si>
  <si>
    <t>21.10</t>
  </si>
  <si>
    <t>66.00</t>
  </si>
  <si>
    <t>77.50</t>
  </si>
  <si>
    <t>85.00</t>
  </si>
  <si>
    <t>8350</t>
  </si>
  <si>
    <t>200m</t>
  </si>
  <si>
    <t>400m</t>
  </si>
  <si>
    <t>800m</t>
  </si>
  <si>
    <t>1500m</t>
  </si>
  <si>
    <t>5000m</t>
  </si>
  <si>
    <t>10000m</t>
  </si>
  <si>
    <t>110mh</t>
  </si>
  <si>
    <t>100mh</t>
  </si>
  <si>
    <t>400mh</t>
  </si>
  <si>
    <t>3000msc</t>
  </si>
  <si>
    <t>high-jump</t>
  </si>
  <si>
    <t>pole-vault</t>
  </si>
  <si>
    <t>long-jump</t>
  </si>
  <si>
    <t>triple-jump</t>
  </si>
  <si>
    <t>shot-put</t>
  </si>
  <si>
    <t>discus-throw</t>
  </si>
  <si>
    <t>javelin-throw</t>
  </si>
  <si>
    <t>hammer-throw</t>
  </si>
  <si>
    <t>heptathlon</t>
  </si>
  <si>
    <t>decathlon</t>
  </si>
  <si>
    <t>11.15</t>
  </si>
  <si>
    <t>22.80</t>
  </si>
  <si>
    <t>51.35</t>
  </si>
  <si>
    <t>1:59.50</t>
  </si>
  <si>
    <t>4:04.20</t>
  </si>
  <si>
    <t>15:10.00</t>
  </si>
  <si>
    <t>31:25.00</t>
  </si>
  <si>
    <t>12.84</t>
  </si>
  <si>
    <t>55.40</t>
  </si>
  <si>
    <t>9:30.00</t>
  </si>
  <si>
    <t>44:30.00</t>
  </si>
  <si>
    <t>1.96</t>
  </si>
  <si>
    <t>4.70</t>
  </si>
  <si>
    <t>6.82</t>
  </si>
  <si>
    <t>14.32</t>
  </si>
  <si>
    <t>18.50</t>
  </si>
  <si>
    <t>63.50</t>
  </si>
  <si>
    <t>72.50</t>
  </si>
  <si>
    <t>64.0</t>
  </si>
  <si>
    <t>=&gt; will qual</t>
  </si>
  <si>
    <t>3:35.00</t>
  </si>
  <si>
    <t>There could be instances where an athlete meets the qualifying standard though it is not shown in the table due to the 'point-performance' relationship in the WA scoring tables. In the above example a female 5k athlete could achieve the Qual standard of 15:10.00 and be awarded a score of 1144 which according to this calculator would return a non-qualifying performance</t>
  </si>
  <si>
    <t>Achieved Auto Qual</t>
  </si>
  <si>
    <t>Av. score</t>
  </si>
  <si>
    <t>Rank in AUS</t>
  </si>
  <si>
    <t>Perf_1</t>
  </si>
  <si>
    <t>Perf_2</t>
  </si>
  <si>
    <t>Perf_3</t>
  </si>
  <si>
    <t>Perf_4</t>
  </si>
  <si>
    <t>Perf_5</t>
  </si>
  <si>
    <t>Dt_1</t>
  </si>
  <si>
    <t>Dt_2</t>
  </si>
  <si>
    <t>Dt_3</t>
  </si>
  <si>
    <t>Dt_4</t>
  </si>
  <si>
    <t>Dt_5</t>
  </si>
  <si>
    <t>Auto_Standard</t>
  </si>
  <si>
    <t>Highest perf score</t>
  </si>
  <si>
    <t>20km-race-walking</t>
  </si>
  <si>
    <t>marathon</t>
  </si>
  <si>
    <t>Auto_Q_met</t>
  </si>
  <si>
    <t>Overall AUS Rank</t>
  </si>
  <si>
    <t>race-walking</t>
  </si>
  <si>
    <t>Pasting instructions to get data:</t>
  </si>
  <si>
    <t>Qual Dates</t>
  </si>
  <si>
    <t>Start</t>
  </si>
  <si>
    <t>End</t>
  </si>
  <si>
    <t xml:space="preserve">Rank in AUS </t>
  </si>
  <si>
    <t>*actually 10km</t>
  </si>
  <si>
    <t>Row Labels</t>
  </si>
  <si>
    <t>Average 'Av. score' by 'Event '</t>
  </si>
  <si>
    <t>Average of Av. score</t>
  </si>
  <si>
    <t>No. of Athletes in Event</t>
  </si>
  <si>
    <t>Average</t>
  </si>
  <si>
    <t>find using 'Analyse Data' - "Frequency of 'Event'"</t>
  </si>
  <si>
    <t>find using 'Analyse Data' - "Average 'Av. Score' by 'Event'"</t>
  </si>
  <si>
    <t>AUS MEN</t>
  </si>
  <si>
    <t>Discr.</t>
  </si>
  <si>
    <t>Hana BASIC</t>
  </si>
  <si>
    <t>Bree MASTERS</t>
  </si>
  <si>
    <t>Naa ANANG</t>
  </si>
  <si>
    <t>Torrie LEWIS</t>
  </si>
  <si>
    <t>Ebony LANE</t>
  </si>
  <si>
    <t>Taylah CRUTTENDEN</t>
  </si>
  <si>
    <t>Monique QUIRK</t>
  </si>
  <si>
    <t>Sophia FIGHERA</t>
  </si>
  <si>
    <t>Kristie EDWARDS</t>
  </si>
  <si>
    <t>Celeste MUCCI</t>
  </si>
  <si>
    <t>Maisie STEVENS</t>
  </si>
  <si>
    <t>Hayley REYNOLDS</t>
  </si>
  <si>
    <t>Tamara HOTTEN</t>
  </si>
  <si>
    <t>Mia GROSS</t>
  </si>
  <si>
    <t>Olivia MATZER</t>
  </si>
  <si>
    <t>Morgan GAFFNEY</t>
  </si>
  <si>
    <t>Larissa PASTERNATSKY</t>
  </si>
  <si>
    <t>Nana Adoma OWUSU-AFRIYIE</t>
  </si>
  <si>
    <t>Helen PRETORIUS</t>
  </si>
  <si>
    <t>Bronte CARROLL</t>
  </si>
  <si>
    <t>Aleksandra STOILOVA</t>
  </si>
  <si>
    <t>Ilana GRANDINE</t>
  </si>
  <si>
    <t>Samantha GEDDES</t>
  </si>
  <si>
    <t>Jessica LAURANCE</t>
  </si>
  <si>
    <t>Olivia DODDS</t>
  </si>
  <si>
    <t>Georgia HARRIS</t>
  </si>
  <si>
    <t>Kelly MCANDREW</t>
  </si>
  <si>
    <t>Danielle SHAW</t>
  </si>
  <si>
    <t>Tierney DUNNE</t>
  </si>
  <si>
    <t>Elly BUCKHOLZ</t>
  </si>
  <si>
    <t>Stephanie POWER</t>
  </si>
  <si>
    <t>Emma LEE</t>
  </si>
  <si>
    <t>Kiani ALLEN</t>
  </si>
  <si>
    <t>Christine WEARNE</t>
  </si>
  <si>
    <t>Sarah HEALEY</t>
  </si>
  <si>
    <t>Grace HEWITT</t>
  </si>
  <si>
    <t>Jessie ANDREW</t>
  </si>
  <si>
    <t>Mietta RUSSELL</t>
  </si>
  <si>
    <t>Francesca MCDONALD</t>
  </si>
  <si>
    <t>Lakara STALLAN</t>
  </si>
  <si>
    <t>Katie SMEE</t>
  </si>
  <si>
    <t>Jordan MCMILLAN</t>
  </si>
  <si>
    <t>Connie MURRAY</t>
  </si>
  <si>
    <t>Summah HARRISON</t>
  </si>
  <si>
    <t>Georgia MUNRO</t>
  </si>
  <si>
    <t>Shola ADENIRAN</t>
  </si>
  <si>
    <t>Chiara SANTIGLIA</t>
  </si>
  <si>
    <t>Gabrielle BINGHAM</t>
  </si>
  <si>
    <t>Amelia FINGER</t>
  </si>
  <si>
    <t>Grace KELLY</t>
  </si>
  <si>
    <t>Olivia HONEY</t>
  </si>
  <si>
    <t>Zara HAGAN</t>
  </si>
  <si>
    <t>Nicole BERRIDGE</t>
  </si>
  <si>
    <t>Morgan KELAHER</t>
  </si>
  <si>
    <t>Stephanie WELSH</t>
  </si>
  <si>
    <t>Bailee-Anne TEWAKE</t>
  </si>
  <si>
    <t>Sundance FULLER</t>
  </si>
  <si>
    <t>Chelsea SCOLYER</t>
  </si>
  <si>
    <t>Lucy TWIGG</t>
  </si>
  <si>
    <t>Delta AMIDZOVSKI</t>
  </si>
  <si>
    <t>Kyla KING</t>
  </si>
  <si>
    <t>Emma MATTHEWS</t>
  </si>
  <si>
    <t>Tuliana KABUYAWA</t>
  </si>
  <si>
    <t>Keira MCGREGOR</t>
  </si>
  <si>
    <t>Kayla LEMM</t>
  </si>
  <si>
    <t>Emma THREADINGHAM</t>
  </si>
  <si>
    <t>Emily DUVE</t>
  </si>
  <si>
    <t>Jessica MILAT</t>
  </si>
  <si>
    <t>Bec KOVACIC</t>
  </si>
  <si>
    <t>Tiahna SKELTON</t>
  </si>
  <si>
    <t>Kiara CALVERT</t>
  </si>
  <si>
    <t>Rebecca BAIN</t>
  </si>
  <si>
    <t>Kiara SPEECHLEY</t>
  </si>
  <si>
    <t>Madison WRIGHT</t>
  </si>
  <si>
    <t>Emelia SURCH</t>
  </si>
  <si>
    <t>Tomasin CLARK</t>
  </si>
  <si>
    <t>Liliana HACKETT</t>
  </si>
  <si>
    <t>Leah O'BRIEN</t>
  </si>
  <si>
    <t>Alessia WYNNE</t>
  </si>
  <si>
    <t>Shannon STATHAM</t>
  </si>
  <si>
    <t>Kiara FIORAVANTI</t>
  </si>
  <si>
    <t>Katie GUNN</t>
  </si>
  <si>
    <t>Cebile MPOFU</t>
  </si>
  <si>
    <t>Bronte PICKERING</t>
  </si>
  <si>
    <t>Annie PFEIFFER</t>
  </si>
  <si>
    <t>Isabellah WALKER</t>
  </si>
  <si>
    <t>Amelie BURGE</t>
  </si>
  <si>
    <t>Evelyn JOHN JIMMY</t>
  </si>
  <si>
    <t>Kayla MONTAGNER</t>
  </si>
  <si>
    <t>Jessica MEAD</t>
  </si>
  <si>
    <t>Lily NEILL</t>
  </si>
  <si>
    <t>Annalise DANIEL</t>
  </si>
  <si>
    <t>Rebecca DEL PUP</t>
  </si>
  <si>
    <t>Sienna FILLIS</t>
  </si>
  <si>
    <t>Tayla PHILIS</t>
  </si>
  <si>
    <t>Riley DAY</t>
  </si>
  <si>
    <t>Jacinta BEECHER</t>
  </si>
  <si>
    <t>Maddie COATES</t>
  </si>
  <si>
    <t>Caitlyn FERRIER</t>
  </si>
  <si>
    <t>Olivia Rose INKSTER</t>
  </si>
  <si>
    <t>Jessica PAYNE</t>
  </si>
  <si>
    <t>Justine RAMSAY</t>
  </si>
  <si>
    <t>Angeline BLACKBURN</t>
  </si>
  <si>
    <t>Marissa HANLON</t>
  </si>
  <si>
    <t>Damita BETHAM</t>
  </si>
  <si>
    <t>Amy BRAIMBRIDGE</t>
  </si>
  <si>
    <t>Elizabeth DINGELDEI</t>
  </si>
  <si>
    <t>Kendra HUBBARD</t>
  </si>
  <si>
    <t>Paige CAMPBELL</t>
  </si>
  <si>
    <t>Alysse PRIDDIS</t>
  </si>
  <si>
    <t>Dior SCHOLZ</t>
  </si>
  <si>
    <t>Nyajima JOCK</t>
  </si>
  <si>
    <t>Jess CALVERT</t>
  </si>
  <si>
    <t>Kate WAHBY</t>
  </si>
  <si>
    <t>Jessica WARDROBE</t>
  </si>
  <si>
    <t>Lily BAYES</t>
  </si>
  <si>
    <t>Elizabeth SCOTT</t>
  </si>
  <si>
    <t>Ella TOBIN</t>
  </si>
  <si>
    <t>Sienna KURDIAN</t>
  </si>
  <si>
    <t>Charlotte MCAULIFFE</t>
  </si>
  <si>
    <t>Piper CORNELIUS</t>
  </si>
  <si>
    <t>Bendere OBOYA</t>
  </si>
  <si>
    <t>Ellie BEER</t>
  </si>
  <si>
    <t>Anneliese RUBIE-RENSHAW</t>
  </si>
  <si>
    <t>Rebecca BENNETT</t>
  </si>
  <si>
    <t>Jessica THORNTON</t>
  </si>
  <si>
    <t>Catriona BISSET</t>
  </si>
  <si>
    <t>Jasmin GUTHRIE</t>
  </si>
  <si>
    <t>Caitlin SARGENT-JONES</t>
  </si>
  <si>
    <t>Alexia LOIZOU</t>
  </si>
  <si>
    <t>Sidney BURRELL</t>
  </si>
  <si>
    <t>Tess KIRSOPP-COLE</t>
  </si>
  <si>
    <t>Caitlin BANNER</t>
  </si>
  <si>
    <t>Txai ANGLIN</t>
  </si>
  <si>
    <t>Marli WILKINSON</t>
  </si>
  <si>
    <t>Grace GOLDSWORTHY</t>
  </si>
  <si>
    <t>Ashleigh GONCALVES</t>
  </si>
  <si>
    <t>Ivy BOOTHROYD</t>
  </si>
  <si>
    <t>Annamaria LESZCZYNSKA</t>
  </si>
  <si>
    <t>Bethany HALMY</t>
  </si>
  <si>
    <t>Cara JARDINE</t>
  </si>
  <si>
    <t>Jemma POLLARD</t>
  </si>
  <si>
    <t>Sophia HANLON</t>
  </si>
  <si>
    <t>Hannah WHITBREAD</t>
  </si>
  <si>
    <t>Bella PASQUALI</t>
  </si>
  <si>
    <t>Anna PLESSINGER</t>
  </si>
  <si>
    <t>Alma ROBB</t>
  </si>
  <si>
    <t>Natassia MESSENT</t>
  </si>
  <si>
    <t>Genevieve O'BRIEN</t>
  </si>
  <si>
    <t>Shahd MOHAMED</t>
  </si>
  <si>
    <t>Ruby WORRELL</t>
  </si>
  <si>
    <t>Emma O'REILLY</t>
  </si>
  <si>
    <t>Jazelle CARTER</t>
  </si>
  <si>
    <t>Lauren MCADAM</t>
  </si>
  <si>
    <t>Sally GUTHRIE</t>
  </si>
  <si>
    <t>Nyree HAMILTON</t>
  </si>
  <si>
    <t>Ashley SPENCER</t>
  </si>
  <si>
    <t>Emily MCLEAN</t>
  </si>
  <si>
    <t>Rowena CRAKER</t>
  </si>
  <si>
    <t>Isabella WATTS</t>
  </si>
  <si>
    <t>Emma COTTON</t>
  </si>
  <si>
    <t>Bridget OAKLEY</t>
  </si>
  <si>
    <t>Linden HALL</t>
  </si>
  <si>
    <t>Claudia HOLLINGSWORTH</t>
  </si>
  <si>
    <t>Ellie SANFORD</t>
  </si>
  <si>
    <t>Morgan MITCHELL</t>
  </si>
  <si>
    <t>Imogen BARRETT</t>
  </si>
  <si>
    <t>Matilda RYAN</t>
  </si>
  <si>
    <t>Hannah COX</t>
  </si>
  <si>
    <t>Jaylah HANCOCK-CAMERON</t>
  </si>
  <si>
    <t>Amy ROBINSON</t>
  </si>
  <si>
    <t>Gigi MACCAGNINI</t>
  </si>
  <si>
    <t>Carley THOMAS</t>
  </si>
  <si>
    <t>Jemima RUSSELL</t>
  </si>
  <si>
    <t>Montana MONK</t>
  </si>
  <si>
    <t>Hayley KITCHING</t>
  </si>
  <si>
    <t>Amy BENNETT</t>
  </si>
  <si>
    <t>Nicola HOGG</t>
  </si>
  <si>
    <t>Sarah PICKERING</t>
  </si>
  <si>
    <t>Leah SIMPSON</t>
  </si>
  <si>
    <t>Sayla DONNELLEY</t>
  </si>
  <si>
    <t>Rochelle KENNEDY</t>
  </si>
  <si>
    <t>Ella WILSON</t>
  </si>
  <si>
    <t>Tia BRADY</t>
  </si>
  <si>
    <t>Davina SMITH</t>
  </si>
  <si>
    <t>Briony NORTON</t>
  </si>
  <si>
    <t>Nieve WALSH</t>
  </si>
  <si>
    <t>Rachel O'BRIEN</t>
  </si>
  <si>
    <t>Tayissa BUCHANAN</t>
  </si>
  <si>
    <t>Ada RAND</t>
  </si>
  <si>
    <t>Ava HONORE</t>
  </si>
  <si>
    <t>Bridget MCCORMACK</t>
  </si>
  <si>
    <t>Kiara FLAVEL</t>
  </si>
  <si>
    <t>Nina YEATS</t>
  </si>
  <si>
    <t>Victoria CHOLSH</t>
  </si>
  <si>
    <t>Lucy HINCKSMAN</t>
  </si>
  <si>
    <t>Cleo RICHARDSON</t>
  </si>
  <si>
    <t>Grace DEACON</t>
  </si>
  <si>
    <t>Malaika MCLEOD</t>
  </si>
  <si>
    <t>Daisy SUDHOLZ</t>
  </si>
  <si>
    <t>Fleur COOPER</t>
  </si>
  <si>
    <t>Jessica MCMANUS</t>
  </si>
  <si>
    <t>Ellis SKYE</t>
  </si>
  <si>
    <t>Kareema WAKIM</t>
  </si>
  <si>
    <t>Emily MORDEN</t>
  </si>
  <si>
    <t>Sarah HYNES</t>
  </si>
  <si>
    <t>Jessica HULL</t>
  </si>
  <si>
    <t>Abbey CALDWELL</t>
  </si>
  <si>
    <t>Maudie SKYRING</t>
  </si>
  <si>
    <t>Lauren RYAN</t>
  </si>
  <si>
    <t>Melissa DUNCAN</t>
  </si>
  <si>
    <t>Isabella THORNTON-BOTT</t>
  </si>
  <si>
    <t>Sarah ECKEL</t>
  </si>
  <si>
    <t>Holly CAMPBELL</t>
  </si>
  <si>
    <t>Kate SPENCER</t>
  </si>
  <si>
    <t>Brielle ERBACHER</t>
  </si>
  <si>
    <t>Amy BUNNAGE</t>
  </si>
  <si>
    <t>Klara DESS</t>
  </si>
  <si>
    <t>Lucinda ROURKE</t>
  </si>
  <si>
    <t>Bethany ARENTZ</t>
  </si>
  <si>
    <t>Amy HARDING-DELOOZE</t>
  </si>
  <si>
    <t>Georgie PURCELL</t>
  </si>
  <si>
    <t>Karlie SWANSON</t>
  </si>
  <si>
    <t>Isabella HARTE</t>
  </si>
  <si>
    <t>Angie ROSS</t>
  </si>
  <si>
    <t>Danielle GRAHAM</t>
  </si>
  <si>
    <t>Lily WINWARD</t>
  </si>
  <si>
    <t>Gabrielle SCHMIDT</t>
  </si>
  <si>
    <t>Shayne HARGRAVES</t>
  </si>
  <si>
    <t>Molly SEWELL</t>
  </si>
  <si>
    <t>Lucy MAUVIEL</t>
  </si>
  <si>
    <t>Ashleigh CANDY</t>
  </si>
  <si>
    <t>Charli-Rose CARLYON</t>
  </si>
  <si>
    <t>Genevieve GREGSON</t>
  </si>
  <si>
    <t>Georgia WINKCUP</t>
  </si>
  <si>
    <t>Cara FEAIN-RYAN</t>
  </si>
  <si>
    <t>Amy CASHIN</t>
  </si>
  <si>
    <t>Stella RADFORD</t>
  </si>
  <si>
    <t>Annabelle EASTMAN</t>
  </si>
  <si>
    <t>Mackenzie ANDREWS</t>
  </si>
  <si>
    <t>Katherine DOWIE</t>
  </si>
  <si>
    <t>Brooke MULLINS</t>
  </si>
  <si>
    <t>Hannah PREEO</t>
  </si>
  <si>
    <t>Laura MCKILLOP</t>
  </si>
  <si>
    <t>Sophie COUGHLIN</t>
  </si>
  <si>
    <t>Abigail THOMAS</t>
  </si>
  <si>
    <t>Stephanie KONDOGONIS</t>
  </si>
  <si>
    <t>Ellaby HANSEN</t>
  </si>
  <si>
    <t>Isobel BATT-DOYLE</t>
  </si>
  <si>
    <t>Jenny BLUNDELL</t>
  </si>
  <si>
    <t>Rose DAVIES</t>
  </si>
  <si>
    <t>Caitlin ADAMS</t>
  </si>
  <si>
    <t>Eloise WELLINGS</t>
  </si>
  <si>
    <t>Clare O'BRIEN</t>
  </si>
  <si>
    <t>Amelia MAZZA-DOWNIE</t>
  </si>
  <si>
    <t>Leanne POMPEANI</t>
  </si>
  <si>
    <t>Ruby SMEE</t>
  </si>
  <si>
    <t>Lucinda CROUCH</t>
  </si>
  <si>
    <t>Sarah KLEIN</t>
  </si>
  <si>
    <t>Charlotte WILSON</t>
  </si>
  <si>
    <t>Gemma MAINI</t>
  </si>
  <si>
    <t>Eleanor BENSON</t>
  </si>
  <si>
    <t>Sinead DIVER</t>
  </si>
  <si>
    <t>Ellie PASHLEY</t>
  </si>
  <si>
    <t>Tara PALM</t>
  </si>
  <si>
    <t>Clio OZANNE-JAQUES</t>
  </si>
  <si>
    <t>Karinna FYFE</t>
  </si>
  <si>
    <t>Emily RYAN</t>
  </si>
  <si>
    <t>Josephine AUER</t>
  </si>
  <si>
    <t>Jessica NOBLE</t>
  </si>
  <si>
    <t>Rosie WEBER</t>
  </si>
  <si>
    <t>Annabel WHITE</t>
  </si>
  <si>
    <t>Regina JENSEN</t>
  </si>
  <si>
    <t>Vanessa WILSON</t>
  </si>
  <si>
    <t>Meriem DAOUI</t>
  </si>
  <si>
    <t>Shiloh WATTS</t>
  </si>
  <si>
    <t>Audrey HALL</t>
  </si>
  <si>
    <t>Liz CLAY</t>
  </si>
  <si>
    <t>Hannah JONES</t>
  </si>
  <si>
    <t>Brianna BEAHAN</t>
  </si>
  <si>
    <t>Abbie TADDEO</t>
  </si>
  <si>
    <t>Michelle JENNEKE</t>
  </si>
  <si>
    <t>Imogen BRESLIN</t>
  </si>
  <si>
    <t>Taneille CRASE</t>
  </si>
  <si>
    <t>Lateisha WILLIS</t>
  </si>
  <si>
    <t>Alanah YUKICH</t>
  </si>
  <si>
    <t>Nicolette D'ONOFRIO</t>
  </si>
  <si>
    <t>Annaliese BUSH</t>
  </si>
  <si>
    <t>Sophia CIBEI</t>
  </si>
  <si>
    <t>Margaret GAYEN</t>
  </si>
  <si>
    <t>Tara WYLLIE</t>
  </si>
  <si>
    <t>Abigail STEVANOVIC</t>
  </si>
  <si>
    <t>Keely BOYNE</t>
  </si>
  <si>
    <t>Lauren BODEN</t>
  </si>
  <si>
    <t>Sara KLEIN</t>
  </si>
  <si>
    <t>Sarah CARLI</t>
  </si>
  <si>
    <t>Genevieve COWIE</t>
  </si>
  <si>
    <t>Brodee MATE</t>
  </si>
  <si>
    <t>Ashleigh PALMER</t>
  </si>
  <si>
    <t>Isabella GUTHRIE</t>
  </si>
  <si>
    <t>Tessa CONSTANTINE</t>
  </si>
  <si>
    <t>Susie SEITARIDIS</t>
  </si>
  <si>
    <t>Stephanie LARKIN</t>
  </si>
  <si>
    <t>Susie DOUGLAS</t>
  </si>
  <si>
    <t>Natalie OTWAY</t>
  </si>
  <si>
    <t>Nicole REYNOLDS</t>
  </si>
  <si>
    <t>Scarlett PYE</t>
  </si>
  <si>
    <t>Paige ELVEY</t>
  </si>
  <si>
    <t>Claudia CHAPMAN</t>
  </si>
  <si>
    <t>Brooke STRATTON</t>
  </si>
  <si>
    <t>Annie MCGUIRE</t>
  </si>
  <si>
    <t>Samantha DALE</t>
  </si>
  <si>
    <t>Jessie HARPER</t>
  </si>
  <si>
    <t>Tomysha CLARK</t>
  </si>
  <si>
    <t>Bethany KRANENDONK</t>
  </si>
  <si>
    <t>Brittany CARROLL</t>
  </si>
  <si>
    <t>Chloe GRENADE</t>
  </si>
  <si>
    <t>Mia SCERRI</t>
  </si>
  <si>
    <t>Abbie FRENCH</t>
  </si>
  <si>
    <t>Caitlin BLACKMAN</t>
  </si>
  <si>
    <t>Tay-Leiha CLARK</t>
  </si>
  <si>
    <t>Alyssa LOWE</t>
  </si>
  <si>
    <t>Sienna BOND</t>
  </si>
  <si>
    <t>Corinna MINKO</t>
  </si>
  <si>
    <t>Brianna LEUNG</t>
  </si>
  <si>
    <t>Emilaya ELLIS</t>
  </si>
  <si>
    <t>Christine GAYEN</t>
  </si>
  <si>
    <t>Brittany BURKITT</t>
  </si>
  <si>
    <t>Claire ROBERTS</t>
  </si>
  <si>
    <t>Lara CHECK</t>
  </si>
  <si>
    <t>Zoe CHESTER</t>
  </si>
  <si>
    <t>Sinta WARDANA</t>
  </si>
  <si>
    <t>Montana DJATSCHENKO</t>
  </si>
  <si>
    <t>Francesca SUGIAMAN</t>
  </si>
  <si>
    <t>Sophie KAVANAGH</t>
  </si>
  <si>
    <t>Tiana BORAS</t>
  </si>
  <si>
    <t>Melissa FOSTER</t>
  </si>
  <si>
    <t>Aranya MANCHANAYAKE</t>
  </si>
  <si>
    <t>Charlotte BANKS</t>
  </si>
  <si>
    <t>Tiana MORRISON</t>
  </si>
  <si>
    <t>Desleigh OWUSU</t>
  </si>
  <si>
    <t>Annabelle PARMEGIANI</t>
  </si>
  <si>
    <t>Erin GUY</t>
  </si>
  <si>
    <t>Charlotte MCGILL</t>
  </si>
  <si>
    <t>Tierra EXUM</t>
  </si>
  <si>
    <t>Tahla PONT</t>
  </si>
  <si>
    <t>Jasmine FOUNTAS</t>
  </si>
  <si>
    <t>Geena DAVY</t>
  </si>
  <si>
    <t>Zara KECA</t>
  </si>
  <si>
    <t>Emily PORTARO</t>
  </si>
  <si>
    <t>Teresa ANTHONY</t>
  </si>
  <si>
    <t>Alexandra PETERSEN</t>
  </si>
  <si>
    <t>Isabella HARPER</t>
  </si>
  <si>
    <t>Zoe EDWARDS</t>
  </si>
  <si>
    <t>Oceana D'ABBS</t>
  </si>
  <si>
    <t>Kaelah ELVISH</t>
  </si>
  <si>
    <t>Nicola MCDERMOTT</t>
  </si>
  <si>
    <t>Eleanor PATTERSON</t>
  </si>
  <si>
    <t>Alysha BURNETT</t>
  </si>
  <si>
    <t>Erin SHAW</t>
  </si>
  <si>
    <t>Emily WHELAN</t>
  </si>
  <si>
    <t>Rosie TOZER</t>
  </si>
  <si>
    <t>Toby STOLBERG</t>
  </si>
  <si>
    <t>Alexandra HARRISON</t>
  </si>
  <si>
    <t>Tryphena HEWETT</t>
  </si>
  <si>
    <t>Chelsea FRIEDRICH</t>
  </si>
  <si>
    <t>Polly DEANE-JOHNS</t>
  </si>
  <si>
    <t>Annie STAPLETON</t>
  </si>
  <si>
    <t>Zahra AMOS</t>
  </si>
  <si>
    <t>Clare GIBSON</t>
  </si>
  <si>
    <t>Zoe PEACOCK</t>
  </si>
  <si>
    <t>Emily MALAKOVSKI</t>
  </si>
  <si>
    <t>Isahra RUSSELL</t>
  </si>
  <si>
    <t>Ella BLAZEVIC</t>
  </si>
  <si>
    <t>Olivia DIMECH</t>
  </si>
  <si>
    <t>Noa KINO</t>
  </si>
  <si>
    <t>Madison GAUNTLETT</t>
  </si>
  <si>
    <t>Nina KENNEDY</t>
  </si>
  <si>
    <t>Elizaveta PARNOVA</t>
  </si>
  <si>
    <t>Courtney SMALLACOMBE</t>
  </si>
  <si>
    <t>Elyssia KENSHOLE</t>
  </si>
  <si>
    <t>Lauren HYDE-COOLING</t>
  </si>
  <si>
    <t>Cassidy BRADSHAW</t>
  </si>
  <si>
    <t>Madeline LAWSON</t>
  </si>
  <si>
    <t>Raphaela CORNEY</t>
  </si>
  <si>
    <t>Olivia GROSS</t>
  </si>
  <si>
    <t>Ellie PARSONS</t>
  </si>
  <si>
    <t>Georgia TAYLER</t>
  </si>
  <si>
    <t>Grace BATH</t>
  </si>
  <si>
    <t>Alana GREEN</t>
  </si>
  <si>
    <t>Elizabeth BARAL</t>
  </si>
  <si>
    <t>Felicity JOUVELET</t>
  </si>
  <si>
    <t>Kate ABFALTER</t>
  </si>
  <si>
    <t>Lara WITTEY</t>
  </si>
  <si>
    <t>Jade ARNUTHNOT</t>
  </si>
  <si>
    <t>Haneefa RANE</t>
  </si>
  <si>
    <t>Dani STEVENS</t>
  </si>
  <si>
    <t>Taryn GOLLSHEWSKY</t>
  </si>
  <si>
    <t>Samantha LENTON</t>
  </si>
  <si>
    <t>Kimberly MULHALL</t>
  </si>
  <si>
    <t>Lyvante SU'EMAI</t>
  </si>
  <si>
    <t>Marley RAIKIWASA</t>
  </si>
  <si>
    <t>Sally SHOKRY</t>
  </si>
  <si>
    <t>Ashlyn BLACKSTOCK</t>
  </si>
  <si>
    <t>Hannah EDWARDS</t>
  </si>
  <si>
    <t>Laylani VA'AI</t>
  </si>
  <si>
    <t>Samantha PEACE</t>
  </si>
  <si>
    <t>Jessica SIVIOUR</t>
  </si>
  <si>
    <t>Sina WILDRAUT</t>
  </si>
  <si>
    <t>Isabella SIMONELLI</t>
  </si>
  <si>
    <t>Charlize GOODY</t>
  </si>
  <si>
    <t>Azariah TUALA</t>
  </si>
  <si>
    <t>Karina BELL</t>
  </si>
  <si>
    <t>Kajsa SHIELD</t>
  </si>
  <si>
    <t>Chelsy WAYNE</t>
  </si>
  <si>
    <t>Sinead DU TOIT</t>
  </si>
  <si>
    <t>Emma BERG</t>
  </si>
  <si>
    <t>Julia BOURKE</t>
  </si>
  <si>
    <t>Tafiti SIIVA</t>
  </si>
  <si>
    <t>Kaitlyn COULTER</t>
  </si>
  <si>
    <t>Alysha PEARSON</t>
  </si>
  <si>
    <t>Sarah THORPE</t>
  </si>
  <si>
    <t>Tahlee FERGUSON</t>
  </si>
  <si>
    <t>Tori WEST</t>
  </si>
  <si>
    <t>Alexandra HULLEY</t>
  </si>
  <si>
    <t>Stephanie RATCLIFFE</t>
  </si>
  <si>
    <t>Lara ROBERTS</t>
  </si>
  <si>
    <t>Caitlyn HESTER</t>
  </si>
  <si>
    <t>Aliyah CANEPA</t>
  </si>
  <si>
    <t>Renee HARDY</t>
  </si>
  <si>
    <t>Olivia GRAHAM</t>
  </si>
  <si>
    <t>Kelsey-Lee BARBER</t>
  </si>
  <si>
    <t>Kathryn MITCHELL</t>
  </si>
  <si>
    <t>Mackenzie LITTLE</t>
  </si>
  <si>
    <t>Alexandra ROBERTS</t>
  </si>
  <si>
    <t>Jess BELL</t>
  </si>
  <si>
    <t>Mackenzie MIELCZAREK</t>
  </si>
  <si>
    <t>Lianna DAVIDSON</t>
  </si>
  <si>
    <t>Katrina BLACKETT</t>
  </si>
  <si>
    <t>Salumi ROBBERTS</t>
  </si>
  <si>
    <t>Kiarna WOOLLEY-BLAIN</t>
  </si>
  <si>
    <t>Mia GORDON</t>
  </si>
  <si>
    <t>Rachel LIMBURG</t>
  </si>
  <si>
    <t>Andrea THOMPSON</t>
  </si>
  <si>
    <t>Camryn NEWTON-SMITH</t>
  </si>
  <si>
    <t>Hannah TAIT</t>
  </si>
  <si>
    <t>Madison WELLS</t>
  </si>
  <si>
    <t>Jemima MONTAG</t>
  </si>
  <si>
    <t>Katie HAYWARD</t>
  </si>
  <si>
    <t>Rebecca HENDERSON</t>
  </si>
  <si>
    <t>Lisa WEIGHTMAN</t>
  </si>
  <si>
    <t>Jessica STENSON</t>
  </si>
  <si>
    <t>Milly CLARK</t>
  </si>
  <si>
    <t>Michelle PEARSON</t>
  </si>
  <si>
    <t>Tamara CARVOLTH</t>
  </si>
  <si>
    <t>Marina WONG</t>
  </si>
  <si>
    <t>Debbie DONALD</t>
  </si>
  <si>
    <t>Erchana MURRAY-BARTLETT</t>
  </si>
  <si>
    <t>Greer WILSON</t>
  </si>
  <si>
    <t>Alexandra MEEK</t>
  </si>
  <si>
    <t>Rose DINGEMANSE</t>
  </si>
  <si>
    <t>Rohan BROWNING</t>
  </si>
  <si>
    <t>Jack HALE</t>
  </si>
  <si>
    <t>Jake PENNY</t>
  </si>
  <si>
    <t>Jake DORAN</t>
  </si>
  <si>
    <t>Will ROBERTS</t>
  </si>
  <si>
    <t>Simon GREIG</t>
  </si>
  <si>
    <t>Jacob DESPARD</t>
  </si>
  <si>
    <t>Joshua AZZOPARDI</t>
  </si>
  <si>
    <t>Alex HARTMANN</t>
  </si>
  <si>
    <t>Zach HOLDSWORTH</t>
  </si>
  <si>
    <t>Ashley MOLONEY</t>
  </si>
  <si>
    <t>Fejiro OMUVWIE</t>
  </si>
  <si>
    <t>Aidan MURPHY</t>
  </si>
  <si>
    <t>Michael ROMANIN</t>
  </si>
  <si>
    <t>Calab LAW</t>
  </si>
  <si>
    <t>Christopher IUS</t>
  </si>
  <si>
    <t>Jin Su JUNG</t>
  </si>
  <si>
    <t>Ashley WONG</t>
  </si>
  <si>
    <t>Lachlan KENNEDY</t>
  </si>
  <si>
    <t>Jagga PYBUS</t>
  </si>
  <si>
    <t>Sebastian SULTANA</t>
  </si>
  <si>
    <t>Matthew RIZZO</t>
  </si>
  <si>
    <t>Carl COOREY-EWINGS</t>
  </si>
  <si>
    <t>Jai GORDON</t>
  </si>
  <si>
    <t>Ryan TARRANT</t>
  </si>
  <si>
    <t>Andrew CLARE</t>
  </si>
  <si>
    <t>Christopher GEORDAS</t>
  </si>
  <si>
    <t>Kyle NICOLUSSI</t>
  </si>
  <si>
    <t>Kaleb CLARK</t>
  </si>
  <si>
    <t>Connor BOND</t>
  </si>
  <si>
    <t>Michael HANSFORD</t>
  </si>
  <si>
    <t>Mitchell O'NEILL</t>
  </si>
  <si>
    <t>Lawson POWER</t>
  </si>
  <si>
    <t>Joseph AYOADE</t>
  </si>
  <si>
    <t>Ryan COOPER</t>
  </si>
  <si>
    <t>Joshua LOVE</t>
  </si>
  <si>
    <t>Jackson BENNETT</t>
  </si>
  <si>
    <t>Nicholas BATE</t>
  </si>
  <si>
    <t>Rashid KABBA</t>
  </si>
  <si>
    <t>Tomas SEMMLER</t>
  </si>
  <si>
    <t>Jonty FLOTTMANN</t>
  </si>
  <si>
    <t>Sam TAYLOR</t>
  </si>
  <si>
    <t>Matthew FRIAR</t>
  </si>
  <si>
    <t>Sam ZUSTOVICH</t>
  </si>
  <si>
    <t>Toshi BUTLIN</t>
  </si>
  <si>
    <t>Jacob SESAR</t>
  </si>
  <si>
    <t>Michael KONOMANYI</t>
  </si>
  <si>
    <t>Cooper SHERMAN</t>
  </si>
  <si>
    <t>Rory EASTON</t>
  </si>
  <si>
    <t>Michael HANNA</t>
  </si>
  <si>
    <t>Phillip BAKER</t>
  </si>
  <si>
    <t>Julian LAY</t>
  </si>
  <si>
    <t>Connor DIFFEY</t>
  </si>
  <si>
    <t>Alex BECK</t>
  </si>
  <si>
    <t>Jordan SARMENTO</t>
  </si>
  <si>
    <t>Dhruv RODRIGUES-CHICO</t>
  </si>
  <si>
    <t>Will JOHNS</t>
  </si>
  <si>
    <t>Tyson BONNEY</t>
  </si>
  <si>
    <t>Tom WILLEMS</t>
  </si>
  <si>
    <t>Duncan CAMERON</t>
  </si>
  <si>
    <t>Cameron SEARLE</t>
  </si>
  <si>
    <t>Nicholas DONALDSON</t>
  </si>
  <si>
    <t>Shakti RATHORE</t>
  </si>
  <si>
    <t>Andrew GOSCHNIK</t>
  </si>
  <si>
    <t>Ryan ATKINS</t>
  </si>
  <si>
    <t>Max BERRY</t>
  </si>
  <si>
    <t>Cameron DE BRUIN</t>
  </si>
  <si>
    <t>Ace HASLAM</t>
  </si>
  <si>
    <t>Jaxon HAYMAN</t>
  </si>
  <si>
    <t>Jack BOULTON</t>
  </si>
  <si>
    <t>Ethan STRIEGHER</t>
  </si>
  <si>
    <t>Daniel BLEST</t>
  </si>
  <si>
    <t>Angus DEIGHTON</t>
  </si>
  <si>
    <t>Jayden CHAMBERS</t>
  </si>
  <si>
    <t>Alexander CREAK</t>
  </si>
  <si>
    <t>Adam KOPP</t>
  </si>
  <si>
    <t>Cailen HEJKA</t>
  </si>
  <si>
    <t>Luke GOSCHNIK</t>
  </si>
  <si>
    <t>Timothy SANKI</t>
  </si>
  <si>
    <t>Steven SOLOMON</t>
  </si>
  <si>
    <t>Tyler GUNN</t>
  </si>
  <si>
    <t>Ian HALPIN</t>
  </si>
  <si>
    <t>Louis STENMARK</t>
  </si>
  <si>
    <t>Joshua ATKINSON</t>
  </si>
  <si>
    <t>Reece HOLDER</t>
  </si>
  <si>
    <t>Thomas COREL</t>
  </si>
  <si>
    <t>Conor FRY</t>
  </si>
  <si>
    <t>Keegan BELL</t>
  </si>
  <si>
    <t>Jack GEARY</t>
  </si>
  <si>
    <t>Augustine NKETIA JUNIOR</t>
  </si>
  <si>
    <t>Harvey MURRANT</t>
  </si>
  <si>
    <t>Mark FOKAS</t>
  </si>
  <si>
    <t>Callum RORISON</t>
  </si>
  <si>
    <t>Daniel MINZ</t>
  </si>
  <si>
    <t>Conrad COUMAROS</t>
  </si>
  <si>
    <t>James KERMOND</t>
  </si>
  <si>
    <t>Thomas REYNOLDS</t>
  </si>
  <si>
    <t>Josh FABIANI</t>
  </si>
  <si>
    <t>Nathanael TAYLOR</t>
  </si>
  <si>
    <t>James MCPAUL</t>
  </si>
  <si>
    <t>Jack CLARKE</t>
  </si>
  <si>
    <t>Michael TSOTSOS</t>
  </si>
  <si>
    <t>Dominic PANOZZO</t>
  </si>
  <si>
    <t>Peter BOL</t>
  </si>
  <si>
    <t>Charlie HUNTER</t>
  </si>
  <si>
    <t>Jeffrey RISELEY</t>
  </si>
  <si>
    <t>Mason COHEN</t>
  </si>
  <si>
    <t>Jack LUNN</t>
  </si>
  <si>
    <t>Jared MICALLEF</t>
  </si>
  <si>
    <t>Lachlan RAPER</t>
  </si>
  <si>
    <t>Sam BLAKE</t>
  </si>
  <si>
    <t>Charlie JEFFRESON</t>
  </si>
  <si>
    <t>Jared WEST</t>
  </si>
  <si>
    <t>Obssa YOUSSOUF</t>
  </si>
  <si>
    <t>Archie WALLIS</t>
  </si>
  <si>
    <t>Hayden COBBE</t>
  </si>
  <si>
    <t>Benjamin QUINN</t>
  </si>
  <si>
    <t>Thomas MOORCROFT</t>
  </si>
  <si>
    <t>Luke SHAW</t>
  </si>
  <si>
    <t>Jye PERROTT</t>
  </si>
  <si>
    <t>Jack ANSTEY</t>
  </si>
  <si>
    <t>Max ROSIN</t>
  </si>
  <si>
    <t>Hayden TODD</t>
  </si>
  <si>
    <t>Riley MCGOWN</t>
  </si>
  <si>
    <t>Dylan STENSON</t>
  </si>
  <si>
    <t>Angus BEER</t>
  </si>
  <si>
    <t>Dylan BURROWS</t>
  </si>
  <si>
    <t>Jack ATHERTON</t>
  </si>
  <si>
    <t>Harry MAY</t>
  </si>
  <si>
    <t>James HEALEY</t>
  </si>
  <si>
    <t>Anthony VLATKO</t>
  </si>
  <si>
    <t>Adam PYKE</t>
  </si>
  <si>
    <t>Robert DICKINSON</t>
  </si>
  <si>
    <t>DeGras AMEKATA</t>
  </si>
  <si>
    <t>Cameron MUSGROVE</t>
  </si>
  <si>
    <t>Jake STEVENS</t>
  </si>
  <si>
    <t>Kang NYOAK</t>
  </si>
  <si>
    <t>Benjamin JAGGER</t>
  </si>
  <si>
    <t>Toby COOK</t>
  </si>
  <si>
    <t>Tom MARCH</t>
  </si>
  <si>
    <t>Casey BUCHANAN</t>
  </si>
  <si>
    <t>Ethan BROUW</t>
  </si>
  <si>
    <t>Sam WILLIAMS</t>
  </si>
  <si>
    <t>Wolfgang COTRA-NEMESI</t>
  </si>
  <si>
    <t>Luke CUNNINGHAM</t>
  </si>
  <si>
    <t>Gus TOMLINSON SMITH</t>
  </si>
  <si>
    <t>Cameron GILL</t>
  </si>
  <si>
    <t>Geordie HORE</t>
  </si>
  <si>
    <t>Mitchel LANGBORNE</t>
  </si>
  <si>
    <t>Daniel MCEWAN</t>
  </si>
  <si>
    <t>Rohan LAURENDET</t>
  </si>
  <si>
    <t>Joshua TRAM</t>
  </si>
  <si>
    <t>Stewart MCSWEYN</t>
  </si>
  <si>
    <t>Oliver HOARE</t>
  </si>
  <si>
    <t>Jye EDWARDS</t>
  </si>
  <si>
    <t>Matthew RAMSDEN</t>
  </si>
  <si>
    <t>Rorey HUNTER</t>
  </si>
  <si>
    <t>Ryan GREGSON</t>
  </si>
  <si>
    <t>Callum DAVIES</t>
  </si>
  <si>
    <t>Jackson SHARP</t>
  </si>
  <si>
    <t>Adam SPENCER</t>
  </si>
  <si>
    <t>Jesse HUNT</t>
  </si>
  <si>
    <t>Duncan MILLER</t>
  </si>
  <si>
    <t>Andre WARING</t>
  </si>
  <si>
    <t>Jaryd CLIFFORD</t>
  </si>
  <si>
    <t>Oliver RAIMOND</t>
  </si>
  <si>
    <t>Matthew HUSSEY</t>
  </si>
  <si>
    <t>Samuel FIELD</t>
  </si>
  <si>
    <t>Alexander STITT</t>
  </si>
  <si>
    <t>Stefan MUSIC</t>
  </si>
  <si>
    <t>Liam CASHIN</t>
  </si>
  <si>
    <t>Drew FRYER</t>
  </si>
  <si>
    <t>Matthew SCARR</t>
  </si>
  <si>
    <t>Adam GODDARD</t>
  </si>
  <si>
    <t>Max WHITEOAK</t>
  </si>
  <si>
    <t>Joe BURGESS</t>
  </si>
  <si>
    <t>Joseph RYAN</t>
  </si>
  <si>
    <t>Edward BEISCHER</t>
  </si>
  <si>
    <t>Ethan MCMINIMEE</t>
  </si>
  <si>
    <t>Douglas BUCKERIDGE</t>
  </si>
  <si>
    <t>Tim LOGAN</t>
  </si>
  <si>
    <t>Callum BURNS</t>
  </si>
  <si>
    <t>Harrison MARTINENKO</t>
  </si>
  <si>
    <t>Tom BOWERS</t>
  </si>
  <si>
    <t>Ben BUCKINGHAM</t>
  </si>
  <si>
    <t>Matthew CLARKE</t>
  </si>
  <si>
    <t>James NIPPERESS</t>
  </si>
  <si>
    <t>Edward TRIPPAS</t>
  </si>
  <si>
    <t>Max STEVENS</t>
  </si>
  <si>
    <t>Ky ROBINSON</t>
  </si>
  <si>
    <t>Aidan HOBBS</t>
  </si>
  <si>
    <t>Harvey CHILCOTT</t>
  </si>
  <si>
    <t>Christopher DALE</t>
  </si>
  <si>
    <t>Ben DREW</t>
  </si>
  <si>
    <t>Will ATKINSON</t>
  </si>
  <si>
    <t>Morgan MCDONALD</t>
  </si>
  <si>
    <t>David MCNEILL</t>
  </si>
  <si>
    <t>Zachary FACIONI</t>
  </si>
  <si>
    <t>Andrew BUCHANAN</t>
  </si>
  <si>
    <t>Jude THOMAS</t>
  </si>
  <si>
    <t>Haftu STRINTZOS</t>
  </si>
  <si>
    <t>Isaac HEYNE</t>
  </si>
  <si>
    <t>Joshua PHILLIPS</t>
  </si>
  <si>
    <t>Daniel CANALA</t>
  </si>
  <si>
    <t>Kieren TALL</t>
  </si>
  <si>
    <t>Adrian POTTER</t>
  </si>
  <si>
    <t>Ben CHAMBERLAIN</t>
  </si>
  <si>
    <t>Tim VINCENT</t>
  </si>
  <si>
    <t>Matt SMITH</t>
  </si>
  <si>
    <t>Timothy LEFROY</t>
  </si>
  <si>
    <t>Sam CLIFFORD</t>
  </si>
  <si>
    <t>Kieren PERKINS</t>
  </si>
  <si>
    <t>Jack TIERNAN</t>
  </si>
  <si>
    <t>Edward MARKS</t>
  </si>
  <si>
    <t>Brandon FORD</t>
  </si>
  <si>
    <t>Alastair CHRISTY</t>
  </si>
  <si>
    <t>Liam BOUDIN</t>
  </si>
  <si>
    <t>Patrick TIERNAN</t>
  </si>
  <si>
    <t>Jack RAYNER</t>
  </si>
  <si>
    <t>Brett ROBINSON</t>
  </si>
  <si>
    <t>Jack BRUCE</t>
  </si>
  <si>
    <t>Liam ADAMS</t>
  </si>
  <si>
    <t>Ben ST. LAWRENCE</t>
  </si>
  <si>
    <t>Thomas DO CANTO</t>
  </si>
  <si>
    <t>Riley COCKS</t>
  </si>
  <si>
    <t>Louis MCAFEE</t>
  </si>
  <si>
    <t>Jacob COCKS</t>
  </si>
  <si>
    <t>Archie REID</t>
  </si>
  <si>
    <t>Guy WALTERS</t>
  </si>
  <si>
    <t>Michael KERNAHAN</t>
  </si>
  <si>
    <t>Dean MENZIES</t>
  </si>
  <si>
    <t>Matthew COX</t>
  </si>
  <si>
    <t>Nicholas HOUGH</t>
  </si>
  <si>
    <t>Nicholas ANDREWS</t>
  </si>
  <si>
    <t>Jacob MCCORRY</t>
  </si>
  <si>
    <t>Cedric DUBLER</t>
  </si>
  <si>
    <t>Daniel GOLUBOVIC</t>
  </si>
  <si>
    <t>Ryan NEALE</t>
  </si>
  <si>
    <t>Jascha Paulus COETSER</t>
  </si>
  <si>
    <t>Alec DIAMOND</t>
  </si>
  <si>
    <t>Chris DOUGLAS</t>
  </si>
  <si>
    <t>Angus PROUDFOOT</t>
  </si>
  <si>
    <t>Luke MAJOR</t>
  </si>
  <si>
    <t>Bryce COLLINS</t>
  </si>
  <si>
    <t>Thomas HUNT</t>
  </si>
  <si>
    <t>Kyle BENNETT</t>
  </si>
  <si>
    <t>Christopher MITREVSKI</t>
  </si>
  <si>
    <t>Henry FRAYNE</t>
  </si>
  <si>
    <t>Joshua COWLEY</t>
  </si>
  <si>
    <t>Zane BRANCO</t>
  </si>
  <si>
    <t>Jalen RUCKER</t>
  </si>
  <si>
    <t>Jeremy ANDREWS</t>
  </si>
  <si>
    <t>William FREYER</t>
  </si>
  <si>
    <t>Zachary NUNIS</t>
  </si>
  <si>
    <t>Amiru CHANDRASENA</t>
  </si>
  <si>
    <t>Dylan JAMES</t>
  </si>
  <si>
    <t>Liam FAIRWEATHER</t>
  </si>
  <si>
    <t>Blake SHAW</t>
  </si>
  <si>
    <t>Oli CALLAHAN</t>
  </si>
  <si>
    <t>Aiden HINSON</t>
  </si>
  <si>
    <t>Mackenzie LIDDELOW</t>
  </si>
  <si>
    <t>Jacob HRISTIANOPOULOS</t>
  </si>
  <si>
    <t>Benan OZTORUN</t>
  </si>
  <si>
    <t>Felix JACKSON-KING</t>
  </si>
  <si>
    <t>Kyle MURPHY</t>
  </si>
  <si>
    <t>Nicholas VAN GELDER</t>
  </si>
  <si>
    <t>Liam MULLEN</t>
  </si>
  <si>
    <t>Brandon CLARK</t>
  </si>
  <si>
    <t>Takeru TAKAHASHI</t>
  </si>
  <si>
    <t>Ayo ORE</t>
  </si>
  <si>
    <t>Julian KONLE</t>
  </si>
  <si>
    <t>Shemaiah JAMES</t>
  </si>
  <si>
    <t>Connor MURPHY</t>
  </si>
  <si>
    <t>Emmanuel FAKIYE</t>
  </si>
  <si>
    <t>Grant SZALEK</t>
  </si>
  <si>
    <t>Angus WOOD</t>
  </si>
  <si>
    <t>Ryan MARSHALL</t>
  </si>
  <si>
    <t>Brandon STARC</t>
  </si>
  <si>
    <t>Joel BADEN</t>
  </si>
  <si>
    <t>Oscar MIERS</t>
  </si>
  <si>
    <t>Yual REATH</t>
  </si>
  <si>
    <t>Simioluwa THOMSEN-AJAYI</t>
  </si>
  <si>
    <t>Matthew TILLEY</t>
  </si>
  <si>
    <t>Angus CLARK</t>
  </si>
  <si>
    <t>Nicholas KOLLIAS</t>
  </si>
  <si>
    <t>Sean SZALEK</t>
  </si>
  <si>
    <t>Alex PERIN</t>
  </si>
  <si>
    <t>Darcy HOLMES</t>
  </si>
  <si>
    <t>Lachlan O'KEEFE</t>
  </si>
  <si>
    <t>Lochlan CURRY</t>
  </si>
  <si>
    <t>Kurtis MARSCHALL</t>
  </si>
  <si>
    <t>Angus ARMSTRONG</t>
  </si>
  <si>
    <t>Jack DOWNEY</t>
  </si>
  <si>
    <t>Lachlan BURNS</t>
  </si>
  <si>
    <t>Dalton DI MEDIO</t>
  </si>
  <si>
    <t>Triston VINCENT</t>
  </si>
  <si>
    <t>Liam HARRIS</t>
  </si>
  <si>
    <t>Wilson CRAM</t>
  </si>
  <si>
    <t>Liam GEORGILOPOULOS</t>
  </si>
  <si>
    <t>Joel POCKLINGTON</t>
  </si>
  <si>
    <t>James WOODS</t>
  </si>
  <si>
    <t>Matt HOSIE</t>
  </si>
  <si>
    <t>Matthew DENNY</t>
  </si>
  <si>
    <t>Mitchell COOPER</t>
  </si>
  <si>
    <t>Lachlan PAGE</t>
  </si>
  <si>
    <t>Declan CARMAN</t>
  </si>
  <si>
    <t>Nicholas DYSON</t>
  </si>
  <si>
    <t>Damien BIRKINHEAD</t>
  </si>
  <si>
    <t>Alexander KOLESNIKOFF</t>
  </si>
  <si>
    <t>Aiden HARVEY</t>
  </si>
  <si>
    <t>Matt COWIE</t>
  </si>
  <si>
    <t>Daniel GREEN</t>
  </si>
  <si>
    <t>Shane CARSTAIRS</t>
  </si>
  <si>
    <t>Todd HODGETTS</t>
  </si>
  <si>
    <t>Costa KOUSPARIS</t>
  </si>
  <si>
    <t>Ned WEATHERLY</t>
  </si>
  <si>
    <t>James JOYCEY</t>
  </si>
  <si>
    <t>Timothy HEYES</t>
  </si>
  <si>
    <t>William BROWN</t>
  </si>
  <si>
    <t>Huw PEACOCK</t>
  </si>
  <si>
    <t>Liam O'BRIEN</t>
  </si>
  <si>
    <t>Cameron MCENTYRE</t>
  </si>
  <si>
    <t>Cruz HOGAN</t>
  </si>
  <si>
    <t>Nash LOWIS</t>
  </si>
  <si>
    <t>Michael CRITICOS</t>
  </si>
  <si>
    <t>Hamish PEACOCK</t>
  </si>
  <si>
    <t>Oliver BLACKBURN</t>
  </si>
  <si>
    <t>Thomas HILDITCH</t>
  </si>
  <si>
    <t>Christian PAYNTER</t>
  </si>
  <si>
    <t>David BROCK</t>
  </si>
  <si>
    <t>Sebastian REYNEKE</t>
  </si>
  <si>
    <t>Matthew WECKER</t>
  </si>
  <si>
    <t>Martin CLARK</t>
  </si>
  <si>
    <t>Rhydian COWLEY</t>
  </si>
  <si>
    <t>Declan TINGAY</t>
  </si>
  <si>
    <t>Kyle SWAN</t>
  </si>
  <si>
    <t>Carl GIBBONS</t>
  </si>
  <si>
    <t>Tim FRASER</t>
  </si>
  <si>
    <t>Dylan RICHARDSON</t>
  </si>
  <si>
    <t>Reece EDWARDS</t>
  </si>
  <si>
    <t>Michael ROEGER</t>
  </si>
  <si>
    <t>Brett ELLIS</t>
  </si>
  <si>
    <t>Tom MIDDLETON</t>
  </si>
  <si>
    <t>Daniel HART</t>
  </si>
  <si>
    <t>Nicholas LEE</t>
  </si>
  <si>
    <t>Lachlan OAKES</t>
  </si>
  <si>
    <t>Chris RANCIE</t>
  </si>
  <si>
    <t>Wayne SPIES</t>
  </si>
  <si>
    <t>Derrick LEAHY</t>
  </si>
  <si>
    <t>Peter BRACKEN</t>
  </si>
  <si>
    <t>1. Data will refresh when xls is open</t>
  </si>
  <si>
    <t>2. As long as AUS_men/woman_COMBINEFILE is available the data will populate</t>
  </si>
  <si>
    <t>3. reorder the rows by selecting the Av. Score column and sort descending</t>
  </si>
  <si>
    <t>Rank in AUS in Event</t>
  </si>
  <si>
    <t>Top perf. Score</t>
  </si>
  <si>
    <t>0 = Duplicate</t>
  </si>
  <si>
    <t>Rank in Commonwealth</t>
  </si>
  <si>
    <t>STRING</t>
  </si>
  <si>
    <t>RANK</t>
  </si>
  <si>
    <t>Exact point/performance</t>
  </si>
  <si>
    <t>Y</t>
  </si>
  <si>
    <t>N</t>
  </si>
  <si>
    <t>Actual</t>
  </si>
  <si>
    <r>
      <t xml:space="preserve">1167 = </t>
    </r>
    <r>
      <rPr>
        <sz val="12"/>
        <color rgb="FFC00000"/>
        <rFont val="Calibri (Body)"/>
      </rPr>
      <t>1:45.22</t>
    </r>
  </si>
  <si>
    <r>
      <t xml:space="preserve">1161 = </t>
    </r>
    <r>
      <rPr>
        <sz val="12"/>
        <color rgb="FFC00000"/>
        <rFont val="Calibri (Body)"/>
      </rPr>
      <t>3:13.52</t>
    </r>
  </si>
  <si>
    <r>
      <t xml:space="preserve">1182 = </t>
    </r>
    <r>
      <rPr>
        <sz val="12"/>
        <color rgb="FFC00000"/>
        <rFont val="Calibri (Body)"/>
      </rPr>
      <t>27:28.09</t>
    </r>
  </si>
  <si>
    <r>
      <t xml:space="preserve">1185 = </t>
    </r>
    <r>
      <rPr>
        <sz val="12"/>
        <color rgb="FFC00000"/>
        <rFont val="Calibri (Body)"/>
      </rPr>
      <t>8:22.01</t>
    </r>
  </si>
  <si>
    <r>
      <t xml:space="preserve">1185 = </t>
    </r>
    <r>
      <rPr>
        <sz val="12"/>
        <color rgb="FFC00000"/>
        <rFont val="Calibri (Body)"/>
      </rPr>
      <t>48.91</t>
    </r>
  </si>
  <si>
    <r>
      <t xml:space="preserve">1171 = </t>
    </r>
    <r>
      <rPr>
        <sz val="12"/>
        <color rgb="FFC00000"/>
        <rFont val="Calibri (Body)"/>
      </rPr>
      <t>65.99</t>
    </r>
  </si>
  <si>
    <r>
      <t xml:space="preserve">1164 = </t>
    </r>
    <r>
      <rPr>
        <sz val="12"/>
        <color rgb="FFC00000"/>
        <rFont val="Calibri (Body)"/>
      </rPr>
      <t>77.49</t>
    </r>
  </si>
  <si>
    <r>
      <t xml:space="preserve">1181 = </t>
    </r>
    <r>
      <rPr>
        <sz val="12"/>
        <color rgb="FF00B050"/>
        <rFont val="Calibri (Body)"/>
      </rPr>
      <t>8351</t>
    </r>
  </si>
  <si>
    <r>
      <t xml:space="preserve">1173 = </t>
    </r>
    <r>
      <rPr>
        <sz val="12"/>
        <color rgb="FF00B050"/>
        <rFont val="Calibri (Body)"/>
      </rPr>
      <t>85.01</t>
    </r>
  </si>
  <si>
    <r>
      <t xml:space="preserve">1149 = </t>
    </r>
    <r>
      <rPr>
        <sz val="12"/>
        <color rgb="FFC00000"/>
        <rFont val="Calibri (Body)"/>
      </rPr>
      <t>39:31</t>
    </r>
  </si>
  <si>
    <t>=IF(AND(T2 = "Q", OR(C2 = Quals!$A$6, C2 = Quals!$A$8, C2 = Quals!$A$9, C2 = Quals!$A$11, C2 = Quals!$A$12, C2 = Quals!$A$13, C2 = Quals!$A$19, C2 = Quals!$A$20, C2 = Quals!$A$21, C2 = Quals!$A$23, C2 = Quals!$A$45)),"Check","No need")</t>
  </si>
  <si>
    <t>=IF(AND(T2 = "Q", OR(C2 = Quals!$A$6, C2 = Quals!$A$8, C2 = Quals!$A$9, C2 = Quals!$A$11, C2 = Quals!$A$12, C2 = Quals!$A$13, C2 = Quals!$A$19, C2 = Quals!$A$20, C2 = Quals!$A$21, C2 = Quals!$A$23, C2 = Quals!$A$45), OR(AND(F2&lt;R2+3,F2&gt;R2-3, OR(AND(G2&lt;R2+3,G2&gt;R2-3), OR(AND(H2&lt;R2+3,H2&gt;R2-3), OR(AND(I2&lt;R2+3,I2&gt;R2-3), OR(AND(J2&lt;R2+3,J2&gt;R2-3)))))))), "Check","No need")</t>
  </si>
  <si>
    <t>Name</t>
  </si>
  <si>
    <t>Tupple Name</t>
  </si>
  <si>
    <t>=IF(AND(S2 = "Q", OR(B2 = Quals!$A$6, B2 = Quals!$A$8, B2 = Quals!$A$9, B2 = Quals!$A$11, B2 = Quals!$A$12, B2 = Quals!$A$13, B2 = Quals!$A$19, B2 = Quals!$A$20, B2 = Quals!$A$21, B2 = Quals!$A$23, B2 = Quals!$A$45), (OR(AND(F2&lt;R2+3,F2&gt;R2-3), AND(G2&lt;R2+3,G2&gt;R2-3), AND(H2&lt;R2+3,H2&gt;R2-3), AND(I2&lt;R2+3,I2&gt;R2-3), AND(J2&lt;R2+3,J2&gt;R2-3))), NOT(MATCH((A2&amp;B2),Autos!C:C,0))), "Check","No need")</t>
  </si>
  <si>
    <t>National Champ</t>
  </si>
  <si>
    <t>Av. Total score</t>
  </si>
  <si>
    <t>Tupple</t>
  </si>
  <si>
    <t>Blank nums</t>
  </si>
  <si>
    <t>Overall Rank</t>
  </si>
  <si>
    <t>Cooper JENKINS</t>
  </si>
  <si>
    <t>Jamie KARABESINIS</t>
  </si>
  <si>
    <t>Luke BURROWS</t>
  </si>
  <si>
    <t>Jordan MCLENNAN</t>
  </si>
  <si>
    <t>Charles SPROTT</t>
  </si>
  <si>
    <t>Harry NORMAN</t>
  </si>
  <si>
    <t>Seth O'DONNELL</t>
  </si>
  <si>
    <t>Sam HURWOOD</t>
  </si>
  <si>
    <t>Tyler JONES</t>
  </si>
  <si>
    <t>Mitchell BAKER</t>
  </si>
  <si>
    <t>Ella CONNOLLY</t>
  </si>
  <si>
    <t>Jade JOHNSTON-MITREVSKA</t>
  </si>
  <si>
    <t>Eliza DA SILVA</t>
  </si>
  <si>
    <t>Olivia CASON</t>
  </si>
  <si>
    <t>Caitlin MCQUILKIN-BELL</t>
  </si>
  <si>
    <t>Gabrielle TOTH</t>
  </si>
  <si>
    <t>Brigitte HUMPHREY</t>
  </si>
  <si>
    <t>Julie FITT</t>
  </si>
  <si>
    <t>Lily MATHER</t>
  </si>
  <si>
    <t>Jessica PASCOE</t>
  </si>
  <si>
    <t>Isobel HUME</t>
  </si>
  <si>
    <t>Anna SMEE</t>
  </si>
  <si>
    <t>Marianna KONOPKA</t>
  </si>
  <si>
    <t>Olivia YACONO</t>
  </si>
  <si>
    <t>Katherine BAYNES</t>
  </si>
  <si>
    <t>Sophie LILLICRAP</t>
  </si>
  <si>
    <t>Denise SNYDER</t>
  </si>
  <si>
    <t>Sydney KANIA</t>
  </si>
  <si>
    <t>Alla PARNOVA</t>
  </si>
  <si>
    <t>Leila BARKER</t>
  </si>
  <si>
    <t>Isabella HIPPEL</t>
  </si>
  <si>
    <t>Melissah GIBSON</t>
  </si>
  <si>
    <t>(blank)</t>
  </si>
  <si>
    <t>*Apply filters by selecting C to K then 'Sort' then 'OK'</t>
  </si>
  <si>
    <t>*Adjust Overall rank column by putting '1' in top row then copy from row 2 down</t>
  </si>
  <si>
    <t>*Paste in the websheet then move age column and find and replace duplicates in column 1 with 'Event #2'</t>
  </si>
  <si>
    <t>Auto Test</t>
  </si>
  <si>
    <t>Checked Error Auto Athletes</t>
  </si>
  <si>
    <t xml:space="preserve">NO Qual </t>
  </si>
  <si>
    <t>*copy and paste top 70 for both male and female in C2:G2</t>
  </si>
  <si>
    <t>*move age column across in the web print sheet later!</t>
  </si>
  <si>
    <t>* Review Auto tester column in male and female lists, if an untrue auto found put (="") in the cell</t>
  </si>
  <si>
    <t>Leonard KING</t>
  </si>
  <si>
    <t>Liam MOSS</t>
  </si>
  <si>
    <t>Jesse MCKENNA</t>
  </si>
  <si>
    <t>Harry FULLERTON</t>
  </si>
  <si>
    <t>Cedric NGOTHO</t>
  </si>
  <si>
    <t>Luke VAN RATINGEN</t>
  </si>
  <si>
    <t>Blake JONES</t>
  </si>
  <si>
    <t>Daniel REEVES</t>
  </si>
  <si>
    <t>Gus SIMPFENDORFER</t>
  </si>
  <si>
    <t>Corey FURMINGER</t>
  </si>
  <si>
    <t>Max GREEN</t>
  </si>
  <si>
    <t>Kai METZNER</t>
  </si>
  <si>
    <t>James HANSEN</t>
  </si>
  <si>
    <t>Williams LEWIS</t>
  </si>
  <si>
    <t>Tom DAVIES</t>
  </si>
  <si>
    <t>Cameron MYERS</t>
  </si>
  <si>
    <t>Ben GIBSON</t>
  </si>
  <si>
    <t>Patrick CANTLON</t>
  </si>
  <si>
    <t>Hamish HART</t>
  </si>
  <si>
    <t>Michael MARANTELLI</t>
  </si>
  <si>
    <t>Jonathan BELL</t>
  </si>
  <si>
    <t>Rebecca LODGE</t>
  </si>
  <si>
    <t>Isabel DAINES</t>
  </si>
  <si>
    <t>Britney INGR</t>
  </si>
  <si>
    <t>Kysha PRACIAK</t>
  </si>
  <si>
    <t>Emma PHILIPPE</t>
  </si>
  <si>
    <t>Georgia GRIFFITH</t>
  </si>
  <si>
    <t>Sarah BILLINGS</t>
  </si>
  <si>
    <t>Rose PITTMAN</t>
  </si>
  <si>
    <t>Lora ROFF</t>
  </si>
  <si>
    <t>Maddison CAULFIELD</t>
  </si>
  <si>
    <t>Janae MACKRELL</t>
  </si>
  <si>
    <t>Ella COLUSSO</t>
  </si>
  <si>
    <t>Keira MOORE</t>
  </si>
  <si>
    <t>Jaime BRENNAN</t>
  </si>
  <si>
    <t>Ella ATKINS</t>
  </si>
  <si>
    <t>Matisse LAZZARI</t>
  </si>
  <si>
    <t>Gabrielle VINCENT</t>
  </si>
  <si>
    <t>Sarah SCHIFFMANN</t>
  </si>
  <si>
    <t>Rosie DONEGAN</t>
  </si>
  <si>
    <t>Emma HOGAN</t>
  </si>
  <si>
    <t>Brooke HINES</t>
  </si>
  <si>
    <t>Aspen ANDERSON</t>
  </si>
  <si>
    <t>Emma JEFFCOAT</t>
  </si>
  <si>
    <t>Violet OWEN</t>
  </si>
  <si>
    <t>Annabel KITTO</t>
  </si>
  <si>
    <t>Zoe TOLAND</t>
  </si>
  <si>
    <t>Keely WATERS</t>
  </si>
  <si>
    <t>Bridie HILL</t>
  </si>
  <si>
    <t>Georgie GILROY</t>
  </si>
  <si>
    <t>Harriett LLOYD-JONES</t>
  </si>
  <si>
    <t>Asha MARTIN</t>
  </si>
  <si>
    <t>Kyah ANDERSON</t>
  </si>
  <si>
    <t>Kobi WALKER</t>
  </si>
  <si>
    <t>Sienna HANIKERI</t>
  </si>
  <si>
    <t>Olivia O'DONNELL</t>
  </si>
  <si>
    <t>Jessica JASON</t>
  </si>
  <si>
    <t>Lily OVERTON</t>
  </si>
  <si>
    <t>Victoria MITCHELL</t>
  </si>
  <si>
    <t>Kelsie Jae VICKERY</t>
  </si>
  <si>
    <t>Abbie BUTLER</t>
  </si>
  <si>
    <t>Allegra MCGIVERN</t>
  </si>
  <si>
    <t>Caitlin SLOBEDMAN</t>
  </si>
  <si>
    <t>Olivia TWINING</t>
  </si>
  <si>
    <t>Ellie Rose GLANDS</t>
  </si>
  <si>
    <t>Sophie GOCHER</t>
  </si>
  <si>
    <t>Matilda STRUGNELL</t>
  </si>
  <si>
    <t>Marnie PONTON</t>
  </si>
  <si>
    <t>Cara WOOLNOUGH</t>
  </si>
  <si>
    <t>Laura RODERICK</t>
  </si>
  <si>
    <t>Heidi DEMEO</t>
  </si>
  <si>
    <t>Amy CARRIG</t>
  </si>
  <si>
    <t>Ella HIGGINS</t>
  </si>
  <si>
    <t>Laura SIMON</t>
  </si>
  <si>
    <t>Hannah ANDERSON</t>
  </si>
  <si>
    <t>Amelia GORMAN</t>
  </si>
  <si>
    <t>Rachel MCCORMICK</t>
  </si>
  <si>
    <t>Sophie HLIPALA</t>
  </si>
  <si>
    <t>Whitney SHARPE</t>
  </si>
  <si>
    <t>Brooke WILLIAMS</t>
  </si>
  <si>
    <t>Emily BRITTON</t>
  </si>
  <si>
    <t>Alexandra RICHARDS</t>
  </si>
  <si>
    <t>Georgia FICHARDT</t>
  </si>
  <si>
    <t>Ebony NEWTON</t>
  </si>
  <si>
    <t>Abbey BADROCK</t>
  </si>
  <si>
    <t>Shauna HERBST</t>
  </si>
  <si>
    <t>Daniela ROMAN</t>
  </si>
  <si>
    <t>Siena FARRELL</t>
  </si>
  <si>
    <t>Fletcher DAY</t>
  </si>
  <si>
    <t>Grace BRENNAN</t>
  </si>
  <si>
    <t>Kaitlin LIM</t>
  </si>
  <si>
    <t>Leila CROKER</t>
  </si>
  <si>
    <t>Petra EDWARDS</t>
  </si>
  <si>
    <t>Sophie ZARAFA</t>
  </si>
  <si>
    <t>Eleanor COONEY-HUNT</t>
  </si>
  <si>
    <t>Nakeisha BRIMBLE</t>
  </si>
  <si>
    <t>Charlotte WOODWARD</t>
  </si>
  <si>
    <t>Jamison TOWERS</t>
  </si>
  <si>
    <t>Linda LEVERTON</t>
  </si>
  <si>
    <t>Eloise MILLINGTON</t>
  </si>
  <si>
    <t>Nancy AGOSTINO</t>
  </si>
  <si>
    <t>Tiana SOLLEY</t>
  </si>
  <si>
    <t>Elizabeth STAPLES</t>
  </si>
  <si>
    <t>Jamie SCROOP</t>
  </si>
  <si>
    <t>Tamara MANCUSO</t>
  </si>
  <si>
    <t>Isabella MURRELL</t>
  </si>
  <si>
    <t>Megan SEVE</t>
  </si>
  <si>
    <t>Anais FITZPATRICK</t>
  </si>
  <si>
    <t>Xylavene BEALE</t>
  </si>
  <si>
    <t>Lucy REIMER</t>
  </si>
  <si>
    <t>Zoe DANIELS</t>
  </si>
  <si>
    <t>Amy POLIKOWSKI</t>
  </si>
  <si>
    <t>Natalia LESZCZYNSKI</t>
  </si>
  <si>
    <t>Jessica STEFANOVIC</t>
  </si>
  <si>
    <t>Alyssa KAPRANOV</t>
  </si>
  <si>
    <t>Taylor LARSSON</t>
  </si>
  <si>
    <t>Ateca Grace ULUIBUROTU</t>
  </si>
  <si>
    <t>Penny GIDDY</t>
  </si>
  <si>
    <t>Emma POLIKOWSKI</t>
  </si>
  <si>
    <t>Amber LAWLESS</t>
  </si>
  <si>
    <t>Rachel HOSIE</t>
  </si>
  <si>
    <t>Natalie DEBELJUH</t>
  </si>
  <si>
    <t>Julia DIREEN</t>
  </si>
  <si>
    <t>Christina GRUN</t>
  </si>
  <si>
    <t>Teya SAVILLE</t>
  </si>
  <si>
    <t>Karen CLARKE</t>
  </si>
  <si>
    <t>Angelina TIGNANI</t>
  </si>
  <si>
    <t>Jade PATCHING</t>
  </si>
  <si>
    <t>Emma COTGROVE</t>
  </si>
  <si>
    <t>Phoebe MARSH</t>
  </si>
  <si>
    <t>Claudia LEGGE</t>
  </si>
  <si>
    <t>Tiana PAVLOVICH</t>
  </si>
  <si>
    <t>Elly READ</t>
  </si>
  <si>
    <t>Emma BUTLER</t>
  </si>
  <si>
    <t>Chloe METCALF</t>
  </si>
  <si>
    <t>Amie BOWREY</t>
  </si>
  <si>
    <t>Olivia SANDERY</t>
  </si>
  <si>
    <t>Clara SMITH</t>
  </si>
  <si>
    <t>Alanna PEART</t>
  </si>
  <si>
    <t>Allanah PITCHER</t>
  </si>
  <si>
    <t>Hannah MISON</t>
  </si>
  <si>
    <t>Emma BLANCH</t>
  </si>
  <si>
    <t>Samantha FINDLAY</t>
  </si>
  <si>
    <t>Nellie LANGFORD</t>
  </si>
  <si>
    <t>Hannah BOLTON</t>
  </si>
  <si>
    <t>Rank in Commonwealth 2022</t>
  </si>
  <si>
    <t>Male 2022 Outdoor rankings</t>
  </si>
  <si>
    <t>Male 2021 Outdoor rankings</t>
  </si>
  <si>
    <t>Top Score</t>
  </si>
  <si>
    <t>Female 2022 Commonwealth Outdoor rankings</t>
  </si>
  <si>
    <t>Female 2021 Commonwealth Outdoor rankings</t>
  </si>
  <si>
    <t>Keely SMALL</t>
  </si>
  <si>
    <t>Brittany KAAN</t>
  </si>
  <si>
    <t>Heidi SEE</t>
  </si>
  <si>
    <t>Georgia HANSEN</t>
  </si>
  <si>
    <t>Lauren REID</t>
  </si>
  <si>
    <t>Natalie RULE</t>
  </si>
  <si>
    <t>Sinead NOONAN</t>
  </si>
  <si>
    <t>Aliyah PARKER</t>
  </si>
  <si>
    <t>Kayla CUBA</t>
  </si>
  <si>
    <t>Elizabeth MOSS</t>
  </si>
  <si>
    <t>Sophie CROWLEY</t>
  </si>
  <si>
    <t>Eloise TOLSTOFF</t>
  </si>
  <si>
    <t>Francesca PEACOCK</t>
  </si>
  <si>
    <t>Katherine IANNELLO</t>
  </si>
  <si>
    <t>Amelia MCDONALD</t>
  </si>
  <si>
    <t>Zoe LAURENSON</t>
  </si>
  <si>
    <t>Sarah MELSOM</t>
  </si>
  <si>
    <t>Zoe AYRES</t>
  </si>
  <si>
    <t>Lara ILIEVSKI</t>
  </si>
  <si>
    <t>Kathryn BROOKS</t>
  </si>
  <si>
    <t>Ashleigh SITCHEFF</t>
  </si>
  <si>
    <t>Charlotte HAY</t>
  </si>
  <si>
    <t>Melissa LEWIS</t>
  </si>
  <si>
    <t>Gabriella HILL</t>
  </si>
  <si>
    <t>Hannah PARKER</t>
  </si>
  <si>
    <t>Rank in Commonwealth 2021</t>
  </si>
  <si>
    <t>Checking for best event</t>
  </si>
  <si>
    <t>Harrison HUNT</t>
  </si>
  <si>
    <t>Aaron BRESLAND</t>
  </si>
  <si>
    <t>Lewis CLABBURN</t>
  </si>
  <si>
    <t>Jacob ASTON</t>
  </si>
  <si>
    <t>Anas ABU-GANABA</t>
  </si>
  <si>
    <t>Tyson GENT</t>
  </si>
  <si>
    <t>Aaron STUBBS</t>
  </si>
  <si>
    <t>Nathan RIALI</t>
  </si>
  <si>
    <t>Thomas WILSON</t>
  </si>
  <si>
    <t>Preston DEGARNHAM</t>
  </si>
  <si>
    <t>Jack PAYNE</t>
  </si>
  <si>
    <t>Oscar PINTARIC</t>
  </si>
  <si>
    <t>Sebastien MOIR</t>
  </si>
  <si>
    <t>Joshua HOOK</t>
  </si>
  <si>
    <t>Harry CALLOW</t>
  </si>
  <si>
    <t>Jamee SMITH</t>
  </si>
  <si>
    <t>Matthew CROWE</t>
  </si>
  <si>
    <t>Tomas PALFREY</t>
  </si>
  <si>
    <t>Joseph DENG</t>
  </si>
  <si>
    <t>Luke YOUNG</t>
  </si>
  <si>
    <t>Maris TRANQUILLE</t>
  </si>
  <si>
    <t>Luke GRAVES</t>
  </si>
  <si>
    <t>Bailey HABLER</t>
  </si>
  <si>
    <t>Ciaran RUSHTON</t>
  </si>
  <si>
    <t>Connor WHITELEY</t>
  </si>
  <si>
    <t>Archie NOAKES</t>
  </si>
  <si>
    <t>Zak PATTERSON</t>
  </si>
  <si>
    <t>Thomas DIAMOND</t>
  </si>
  <si>
    <t>Nathan PEARCE</t>
  </si>
  <si>
    <t>Ben THOMAS</t>
  </si>
  <si>
    <t>Kane SHIELDS</t>
  </si>
  <si>
    <t>Griffin KELLY</t>
  </si>
  <si>
    <t>Reece LANGDON</t>
  </si>
  <si>
    <t>Jacob BELL</t>
  </si>
  <si>
    <t>Jordan WILLIAMSZ</t>
  </si>
  <si>
    <t>Toby O'BRIEN</t>
  </si>
  <si>
    <t>Alexander KWA</t>
  </si>
  <si>
    <t>Sam MCENTEE</t>
  </si>
  <si>
    <t>Joel TOBIN-WHITE</t>
  </si>
  <si>
    <t>Joshua JOHNSON</t>
  </si>
  <si>
    <t>Bailey MURZECKI-HINCE</t>
  </si>
  <si>
    <t>Tim FISK</t>
  </si>
  <si>
    <t>Liam WOOLLETT</t>
  </si>
  <si>
    <t>Nathan STOATE</t>
  </si>
  <si>
    <t>Arron SPIESSBERGER-PARKER</t>
  </si>
  <si>
    <t>Benjamin BEISCHER</t>
  </si>
  <si>
    <t>Nick BAGGOTT</t>
  </si>
  <si>
    <t>Jesse DUNSMORE</t>
  </si>
  <si>
    <t>Matthew SCHAUMBERG</t>
  </si>
  <si>
    <t>Dean PASTRELLO</t>
  </si>
  <si>
    <t>Hugo HANAK</t>
  </si>
  <si>
    <t>Jack MCFADDEN</t>
  </si>
  <si>
    <t>Jarrod SANSOM</t>
  </si>
  <si>
    <t>Blake DOBAY</t>
  </si>
  <si>
    <t>Lyndon KENWORTHY-GROEN</t>
  </si>
  <si>
    <t>Thomas BYRNE</t>
  </si>
  <si>
    <t>Liam ADCOCK</t>
  </si>
  <si>
    <t>Tristan SCHEIRS</t>
  </si>
  <si>
    <t>Thomas PITTS</t>
  </si>
  <si>
    <t>Ryan HATCH</t>
  </si>
  <si>
    <t>Angus GOULD</t>
  </si>
  <si>
    <t>Ethan PETCOS</t>
  </si>
  <si>
    <t>Oluwapemi AKIN OJELABI</t>
  </si>
  <si>
    <t>Kipchumba LANGAT</t>
  </si>
  <si>
    <t>Finn MURPHY</t>
  </si>
  <si>
    <t>Joshua HWABA</t>
  </si>
  <si>
    <t>Cameron PAPPAS</t>
  </si>
  <si>
    <t>Devesh SRI DEENATHAYALAN</t>
  </si>
  <si>
    <t>Nathan TAVERNER</t>
  </si>
  <si>
    <t>Michael CHRISTIE</t>
  </si>
  <si>
    <t>Zane PATERSON</t>
  </si>
  <si>
    <t>Jackson MCMENAMIN</t>
  </si>
  <si>
    <t>Liam TULLY</t>
  </si>
  <si>
    <t>Jordan KILDARE</t>
  </si>
  <si>
    <t>Andre DI MEDIO</t>
  </si>
  <si>
    <t>Samuel MCDONALD</t>
  </si>
  <si>
    <t>Tom COGHLAN</t>
  </si>
  <si>
    <t>Ben JAMES</t>
  </si>
  <si>
    <t>Jack WHITESIDE</t>
  </si>
  <si>
    <t>Ethan PRINCENA-WHITE</t>
  </si>
  <si>
    <t>Jade GUGLIELMINO</t>
  </si>
  <si>
    <t>Etienne ROUSSEAU</t>
  </si>
  <si>
    <t>Darcy MILLER</t>
  </si>
  <si>
    <t>Courtney HEINZE</t>
  </si>
  <si>
    <t>Fox OBST</t>
  </si>
  <si>
    <t>Robert MARCHESI-SCOTT</t>
  </si>
  <si>
    <t>Jason PARMAXIDIS</t>
  </si>
  <si>
    <t>Howard MCDONALD</t>
  </si>
  <si>
    <t>Neil JANSE</t>
  </si>
  <si>
    <t>Saxon WARD</t>
  </si>
  <si>
    <t>William WHITE</t>
  </si>
  <si>
    <t>Oscar SULLIVAN</t>
  </si>
  <si>
    <t>Rhys STEIN</t>
  </si>
  <si>
    <t>Janno VAN DER LINDE</t>
  </si>
  <si>
    <t>Jesse SCHELFHOUT</t>
  </si>
  <si>
    <t>Jack GREAVES</t>
  </si>
  <si>
    <t>Luke CANN</t>
  </si>
  <si>
    <t>Haddi EL SHORBAGY</t>
  </si>
  <si>
    <t>Morgan WARD</t>
  </si>
  <si>
    <t>Will THOMPSON</t>
  </si>
  <si>
    <t>Tristan CAMILLERI</t>
  </si>
  <si>
    <t>Corey DICKSON</t>
  </si>
  <si>
    <t>Kim MOTTROM</t>
  </si>
  <si>
    <t>Will NEWTON</t>
  </si>
  <si>
    <t>Cameron GRIFFITH</t>
  </si>
  <si>
    <t>William AUSTIN-CRAY</t>
  </si>
  <si>
    <t>Edward GODDARD</t>
  </si>
  <si>
    <t>Adriaan PELSER</t>
  </si>
  <si>
    <t>Colby EDDOWES</t>
  </si>
  <si>
    <t>Fraser SYMONS</t>
  </si>
  <si>
    <t>Darcy ROPER</t>
  </si>
  <si>
    <t>Henry SMITH</t>
  </si>
  <si>
    <t>Brenton FOSTER</t>
  </si>
  <si>
    <t>Jonathan TITMARSH</t>
  </si>
  <si>
    <t>Brodie CROSS</t>
  </si>
  <si>
    <t>Nickolai SIMMONS</t>
  </si>
  <si>
    <t>Alexander CHAN</t>
  </si>
  <si>
    <t>Anthony SYMONS</t>
  </si>
  <si>
    <t>Aiden PRINCENA-WHITE</t>
  </si>
  <si>
    <t>Guy HENLY</t>
  </si>
  <si>
    <t>Jack DALTON</t>
  </si>
  <si>
    <t>Jett CARLIN</t>
  </si>
  <si>
    <t>Jared TALLENT</t>
  </si>
  <si>
    <t>Gwyllym YOUNG</t>
  </si>
  <si>
    <t>Jason KOZICA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</si>
</sst>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i/>
      <sz val="11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C00000"/>
      <name val="Calibri (Body)"/>
    </font>
    <font>
      <sz val="12"/>
      <color rgb="FF00B050"/>
      <name val="Calibri (Body)"/>
    </font>
    <font>
      <sz val="12"/>
      <color rgb="FFC00000"/>
      <name val="Calibri"/>
      <family val="2"/>
      <scheme val="minor"/>
    </font>
    <font>
      <b/>
      <sz val="16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E699"/>
        <bgColor rgb="FF000000"/>
      </patternFill>
    </fill>
  </fills>
  <borders count="2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theme="1"/>
      </right>
      <top/>
      <bottom/>
      <diagonal/>
    </border>
  </borders>
  <cellStyleXfs count="1">
    <xf numFmtId="0" fontId="0" fillId="0" borderId="0"/>
  </cellStyleXfs>
  <cellXfs count="89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1" fillId="2" borderId="2" xfId="0" applyFont="1" applyFill="1" applyBorder="1" applyAlignment="1">
      <alignment horizontal="center" vertical="center" wrapText="1"/>
    </xf>
    <xf numFmtId="0" fontId="0" fillId="0" borderId="0" xfId="0" applyNumberFormat="1"/>
    <xf numFmtId="15" fontId="0" fillId="0" borderId="0" xfId="0" applyNumberFormat="1"/>
    <xf numFmtId="16" fontId="0" fillId="0" borderId="0" xfId="0" applyNumberFormat="1"/>
    <xf numFmtId="0" fontId="0" fillId="0" borderId="0" xfId="0" quotePrefix="1"/>
    <xf numFmtId="0" fontId="1" fillId="0" borderId="0" xfId="0" applyFont="1"/>
    <xf numFmtId="0" fontId="0" fillId="0" borderId="4" xfId="0" applyBorder="1" applyAlignment="1">
      <alignment horizontal="center"/>
    </xf>
    <xf numFmtId="49" fontId="0" fillId="0" borderId="5" xfId="0" applyNumberFormat="1" applyBorder="1" applyAlignment="1">
      <alignment horizontal="center"/>
    </xf>
    <xf numFmtId="49" fontId="0" fillId="0" borderId="7" xfId="0" applyNumberFormat="1" applyBorder="1" applyAlignment="1">
      <alignment horizontal="center"/>
    </xf>
    <xf numFmtId="0" fontId="0" fillId="3" borderId="0" xfId="0" applyFill="1" applyAlignment="1">
      <alignment vertical="center"/>
    </xf>
    <xf numFmtId="0" fontId="0" fillId="3" borderId="0" xfId="0" applyFill="1" applyAlignment="1">
      <alignment vertical="center" wrapText="1"/>
    </xf>
    <xf numFmtId="0" fontId="0" fillId="0" borderId="0" xfId="0" applyAlignment="1">
      <alignment vertical="center"/>
    </xf>
    <xf numFmtId="0" fontId="0" fillId="3" borderId="0" xfId="0" applyFill="1" applyAlignment="1">
      <alignment horizontal="center" vertical="center" wrapText="1"/>
    </xf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/>
    <xf numFmtId="0" fontId="1" fillId="0" borderId="3" xfId="0" applyFont="1" applyBorder="1" applyAlignment="1">
      <alignment horizontal="center"/>
    </xf>
    <xf numFmtId="0" fontId="0" fillId="2" borderId="0" xfId="0" applyFill="1" applyAlignment="1">
      <alignment vertical="center" wrapText="1"/>
    </xf>
    <xf numFmtId="0" fontId="0" fillId="0" borderId="0" xfId="0" applyAlignment="1">
      <alignment horizontal="left"/>
    </xf>
    <xf numFmtId="0" fontId="0" fillId="2" borderId="0" xfId="0" applyFill="1" applyAlignment="1">
      <alignment horizontal="left" vertical="center" wrapText="1"/>
    </xf>
    <xf numFmtId="1" fontId="0" fillId="0" borderId="6" xfId="0" applyNumberForma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1" fontId="0" fillId="0" borderId="0" xfId="0" applyNumberFormat="1"/>
    <xf numFmtId="0" fontId="0" fillId="0" borderId="6" xfId="0" applyNumberFormat="1" applyBorder="1" applyAlignment="1">
      <alignment horizontal="center"/>
    </xf>
    <xf numFmtId="0" fontId="0" fillId="0" borderId="6" xfId="0" applyNumberFormat="1" applyFill="1" applyBorder="1" applyAlignment="1">
      <alignment horizontal="center"/>
    </xf>
    <xf numFmtId="0" fontId="0" fillId="0" borderId="8" xfId="0" applyNumberFormat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0" borderId="0" xfId="0" applyBorder="1"/>
    <xf numFmtId="0" fontId="0" fillId="3" borderId="6" xfId="0" applyFill="1" applyBorder="1" applyAlignment="1">
      <alignment horizontal="center"/>
    </xf>
    <xf numFmtId="14" fontId="1" fillId="0" borderId="7" xfId="0" applyNumberFormat="1" applyFont="1" applyBorder="1"/>
    <xf numFmtId="0" fontId="0" fillId="0" borderId="1" xfId="0" applyBorder="1"/>
    <xf numFmtId="14" fontId="1" fillId="0" borderId="8" xfId="0" applyNumberFormat="1" applyFont="1" applyBorder="1"/>
    <xf numFmtId="0" fontId="3" fillId="0" borderId="0" xfId="0" applyFont="1" applyAlignment="1">
      <alignment horizontal="left" vertical="center"/>
    </xf>
    <xf numFmtId="0" fontId="0" fillId="0" borderId="0" xfId="0" pivotButton="1"/>
    <xf numFmtId="0" fontId="1" fillId="4" borderId="13" xfId="0" applyFont="1" applyFill="1" applyBorder="1"/>
    <xf numFmtId="1" fontId="1" fillId="4" borderId="14" xfId="0" applyNumberFormat="1" applyFont="1" applyFill="1" applyBorder="1"/>
    <xf numFmtId="0" fontId="0" fillId="0" borderId="0" xfId="0" applyNumberFormat="1" applyAlignment="1">
      <alignment horizontal="center"/>
    </xf>
    <xf numFmtId="0" fontId="1" fillId="3" borderId="2" xfId="0" applyFont="1" applyFill="1" applyBorder="1" applyAlignment="1">
      <alignment horizontal="center" vertical="center" wrapText="1"/>
    </xf>
    <xf numFmtId="0" fontId="0" fillId="0" borderId="0" xfId="0" applyNumberFormat="1" applyFill="1" applyAlignment="1">
      <alignment horizontal="center"/>
    </xf>
    <xf numFmtId="0" fontId="0" fillId="0" borderId="0" xfId="0" quotePrefix="1" applyAlignment="1">
      <alignment horizontal="center"/>
    </xf>
    <xf numFmtId="0" fontId="0" fillId="2" borderId="0" xfId="0" applyFill="1" applyAlignment="1">
      <alignment vertical="center"/>
    </xf>
    <xf numFmtId="0" fontId="4" fillId="0" borderId="0" xfId="0" applyFont="1"/>
    <xf numFmtId="0" fontId="0" fillId="6" borderId="0" xfId="0" applyFill="1"/>
    <xf numFmtId="0" fontId="1" fillId="6" borderId="0" xfId="0" applyFont="1" applyFill="1" applyAlignment="1">
      <alignment horizontal="left"/>
    </xf>
    <xf numFmtId="49" fontId="0" fillId="0" borderId="0" xfId="0" quotePrefix="1" applyNumberFormat="1" applyBorder="1" applyAlignment="1">
      <alignment horizontal="left"/>
    </xf>
    <xf numFmtId="0" fontId="0" fillId="0" borderId="0" xfId="0" quotePrefix="1" applyAlignment="1">
      <alignment horizontal="left"/>
    </xf>
    <xf numFmtId="0" fontId="1" fillId="5" borderId="11" xfId="0" applyFont="1" applyFill="1" applyBorder="1"/>
    <xf numFmtId="0" fontId="0" fillId="0" borderId="0" xfId="0" quotePrefix="1" applyAlignment="1">
      <alignment vertical="center"/>
    </xf>
    <xf numFmtId="0" fontId="0" fillId="0" borderId="19" xfId="0" applyBorder="1"/>
    <xf numFmtId="0" fontId="0" fillId="3" borderId="19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0" fillId="2" borderId="0" xfId="0" quotePrefix="1" applyFill="1" applyAlignment="1">
      <alignment vertical="center" wrapText="1"/>
    </xf>
    <xf numFmtId="0" fontId="0" fillId="3" borderId="19" xfId="0" applyFill="1" applyBorder="1" applyAlignment="1">
      <alignment horizontal="center" vertical="center" wrapText="1"/>
    </xf>
    <xf numFmtId="15" fontId="0" fillId="0" borderId="19" xfId="0" applyNumberFormat="1" applyBorder="1"/>
    <xf numFmtId="0" fontId="0" fillId="2" borderId="0" xfId="0" applyFill="1" applyAlignment="1">
      <alignment horizontal="center" vertical="center" wrapText="1"/>
    </xf>
    <xf numFmtId="0" fontId="0" fillId="7" borderId="0" xfId="0" applyFill="1"/>
    <xf numFmtId="0" fontId="7" fillId="0" borderId="0" xfId="0" applyFont="1"/>
    <xf numFmtId="0" fontId="7" fillId="7" borderId="0" xfId="0" applyFont="1" applyFill="1"/>
    <xf numFmtId="0" fontId="1" fillId="8" borderId="2" xfId="0" applyFont="1" applyFill="1" applyBorder="1" applyAlignment="1">
      <alignment horizontal="center" vertical="center" wrapText="1"/>
    </xf>
    <xf numFmtId="0" fontId="1" fillId="5" borderId="18" xfId="0" quotePrefix="1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0" fillId="0" borderId="20" xfId="0" applyBorder="1"/>
    <xf numFmtId="0" fontId="7" fillId="0" borderId="20" xfId="0" applyFont="1" applyBorder="1"/>
    <xf numFmtId="16" fontId="0" fillId="0" borderId="20" xfId="0" applyNumberFormat="1" applyBorder="1"/>
    <xf numFmtId="15" fontId="0" fillId="0" borderId="20" xfId="0" applyNumberFormat="1" applyBorder="1"/>
    <xf numFmtId="0" fontId="0" fillId="0" borderId="3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1" fillId="3" borderId="0" xfId="0" quotePrefix="1" applyFont="1" applyFill="1" applyAlignment="1">
      <alignment horizontal="center"/>
    </xf>
    <xf numFmtId="0" fontId="1" fillId="3" borderId="3" xfId="0" quotePrefix="1" applyFont="1" applyFill="1" applyBorder="1" applyAlignment="1">
      <alignment horizontal="center"/>
    </xf>
    <xf numFmtId="0" fontId="1" fillId="3" borderId="9" xfId="0" quotePrefix="1" applyFont="1" applyFill="1" applyBorder="1" applyAlignment="1">
      <alignment horizontal="center"/>
    </xf>
    <xf numFmtId="0" fontId="1" fillId="3" borderId="4" xfId="0" quotePrefix="1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8" fillId="9" borderId="0" xfId="0" applyFont="1" applyFill="1" applyAlignment="1">
      <alignment horizontal="center"/>
    </xf>
    <xf numFmtId="0" fontId="0" fillId="2" borderId="0" xfId="0" applyFill="1" applyAlignment="1">
      <alignment horizontal="center" vertical="center"/>
    </xf>
  </cellXfs>
  <cellStyles count="1">
    <cellStyle name="Normal" xfId="0" builtinId="0"/>
  </cellStyles>
  <dxfs count="51"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[Commonwealth Ranking Variables.xlsx]Men_STATS!PivotTable1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'Av. score' by 'Event 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Men_STATS!$D$4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Men_STATS!$C$5:$C$27</c:f>
              <c:strCache>
                <c:ptCount val="22"/>
                <c:pt idx="0">
                  <c:v>decathlon</c:v>
                </c:pt>
                <c:pt idx="1">
                  <c:v>20km-race-walking</c:v>
                </c:pt>
                <c:pt idx="2">
                  <c:v>3000msc</c:v>
                </c:pt>
                <c:pt idx="3">
                  <c:v>400mh</c:v>
                </c:pt>
                <c:pt idx="4">
                  <c:v>110mh</c:v>
                </c:pt>
                <c:pt idx="5">
                  <c:v>1500m</c:v>
                </c:pt>
                <c:pt idx="6">
                  <c:v>5000m</c:v>
                </c:pt>
                <c:pt idx="7">
                  <c:v>high-jump</c:v>
                </c:pt>
                <c:pt idx="8">
                  <c:v>long-jump</c:v>
                </c:pt>
                <c:pt idx="9">
                  <c:v>pole-vault</c:v>
                </c:pt>
                <c:pt idx="10">
                  <c:v>discus-throw</c:v>
                </c:pt>
                <c:pt idx="11">
                  <c:v>triple-jump</c:v>
                </c:pt>
                <c:pt idx="12">
                  <c:v>10000m</c:v>
                </c:pt>
                <c:pt idx="13">
                  <c:v>shot-put</c:v>
                </c:pt>
                <c:pt idx="14">
                  <c:v>100m</c:v>
                </c:pt>
                <c:pt idx="15">
                  <c:v>800m</c:v>
                </c:pt>
                <c:pt idx="16">
                  <c:v>hammer-throw</c:v>
                </c:pt>
                <c:pt idx="17">
                  <c:v>400m</c:v>
                </c:pt>
                <c:pt idx="18">
                  <c:v>200m</c:v>
                </c:pt>
                <c:pt idx="19">
                  <c:v>javelin-throw</c:v>
                </c:pt>
                <c:pt idx="20">
                  <c:v>marathon</c:v>
                </c:pt>
                <c:pt idx="21">
                  <c:v>(blank)</c:v>
                </c:pt>
              </c:strCache>
            </c:strRef>
          </c:cat>
          <c:val>
            <c:numRef>
              <c:f>Men_STATS!$D$5:$D$27</c:f>
              <c:numCache>
                <c:formatCode>0</c:formatCode>
                <c:ptCount val="22"/>
                <c:pt idx="0">
                  <c:v>1091.4000000000001</c:v>
                </c:pt>
                <c:pt idx="1">
                  <c:v>1087.125</c:v>
                </c:pt>
                <c:pt idx="2">
                  <c:v>1076.3333333333333</c:v>
                </c:pt>
                <c:pt idx="3">
                  <c:v>1056.5999999999999</c:v>
                </c:pt>
                <c:pt idx="4">
                  <c:v>1053.4000000000001</c:v>
                </c:pt>
                <c:pt idx="5">
                  <c:v>1043.8139534883721</c:v>
                </c:pt>
                <c:pt idx="6">
                  <c:v>1038.7567567567567</c:v>
                </c:pt>
                <c:pt idx="7">
                  <c:v>1035.125</c:v>
                </c:pt>
                <c:pt idx="8">
                  <c:v>1034.5384615384614</c:v>
                </c:pt>
                <c:pt idx="9">
                  <c:v>1033.9285714285713</c:v>
                </c:pt>
                <c:pt idx="10">
                  <c:v>1030.5</c:v>
                </c:pt>
                <c:pt idx="11">
                  <c:v>1029.1666666666667</c:v>
                </c:pt>
                <c:pt idx="12">
                  <c:v>1009.4516129032259</c:v>
                </c:pt>
                <c:pt idx="13">
                  <c:v>1009.2857142857143</c:v>
                </c:pt>
                <c:pt idx="14">
                  <c:v>1008.6296296296297</c:v>
                </c:pt>
                <c:pt idx="15">
                  <c:v>1005.7083333333334</c:v>
                </c:pt>
                <c:pt idx="16">
                  <c:v>1005</c:v>
                </c:pt>
                <c:pt idx="17">
                  <c:v>1002.2444444444444</c:v>
                </c:pt>
                <c:pt idx="18">
                  <c:v>990.89583333333337</c:v>
                </c:pt>
                <c:pt idx="19">
                  <c:v>985.66666666666663</c:v>
                </c:pt>
                <c:pt idx="20">
                  <c:v>913.86666666666667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55-6048-92B1-424BD8A6E8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1235827359"/>
        <c:axId val="1235829007"/>
      </c:barChart>
      <c:catAx>
        <c:axId val="1235827359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Event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5829007"/>
        <c:crosses val="autoZero"/>
        <c:auto val="1"/>
        <c:lblAlgn val="ctr"/>
        <c:lblOffset val="100"/>
        <c:noMultiLvlLbl val="0"/>
      </c:catAx>
      <c:valAx>
        <c:axId val="1235829007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Av.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5827359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Distribution of 'Event 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21"/>
              <c:pt idx="0">
                <c:v>200m</c:v>
              </c:pt>
              <c:pt idx="1">
                <c:v>100m</c:v>
              </c:pt>
              <c:pt idx="2">
                <c:v>800m</c:v>
              </c:pt>
              <c:pt idx="3">
                <c:v>1500m</c:v>
              </c:pt>
              <c:pt idx="4">
                <c:v>400m</c:v>
              </c:pt>
              <c:pt idx="5">
                <c:v>5000m</c:v>
              </c:pt>
              <c:pt idx="6">
                <c:v>10000m</c:v>
              </c:pt>
              <c:pt idx="7">
                <c:v>long-jump</c:v>
              </c:pt>
              <c:pt idx="8">
                <c:v>high-jump</c:v>
              </c:pt>
              <c:pt idx="9">
                <c:v>marathon</c:v>
              </c:pt>
              <c:pt idx="10">
                <c:v>pole-vault</c:v>
              </c:pt>
              <c:pt idx="11">
                <c:v>triple-jump</c:v>
              </c:pt>
              <c:pt idx="12">
                <c:v>3000msc</c:v>
              </c:pt>
              <c:pt idx="13">
                <c:v>400mh</c:v>
              </c:pt>
              <c:pt idx="14">
                <c:v>javelin-throw</c:v>
              </c:pt>
              <c:pt idx="15">
                <c:v>decathlon</c:v>
              </c:pt>
              <c:pt idx="16">
                <c:v>110mh</c:v>
              </c:pt>
              <c:pt idx="17">
                <c:v>shot-put</c:v>
              </c:pt>
              <c:pt idx="18">
                <c:v>hammer-throw</c:v>
              </c:pt>
              <c:pt idx="19">
                <c:v>20km-race-walking</c:v>
              </c:pt>
              <c:pt idx="20">
                <c:v>discus-throw</c:v>
              </c:pt>
            </c:strLit>
          </c:cat>
          <c:val>
            <c:numLit>
              <c:formatCode>General</c:formatCode>
              <c:ptCount val="21"/>
              <c:pt idx="0">
                <c:v>50</c:v>
              </c:pt>
              <c:pt idx="1">
                <c:v>49</c:v>
              </c:pt>
              <c:pt idx="2">
                <c:v>48</c:v>
              </c:pt>
              <c:pt idx="3">
                <c:v>46</c:v>
              </c:pt>
              <c:pt idx="4">
                <c:v>44</c:v>
              </c:pt>
              <c:pt idx="5">
                <c:v>38</c:v>
              </c:pt>
              <c:pt idx="6">
                <c:v>38</c:v>
              </c:pt>
              <c:pt idx="7">
                <c:v>29</c:v>
              </c:pt>
              <c:pt idx="8">
                <c:v>16</c:v>
              </c:pt>
              <c:pt idx="9">
                <c:v>15</c:v>
              </c:pt>
              <c:pt idx="10">
                <c:v>14</c:v>
              </c:pt>
              <c:pt idx="11">
                <c:v>12</c:v>
              </c:pt>
              <c:pt idx="12">
                <c:v>12</c:v>
              </c:pt>
              <c:pt idx="13">
                <c:v>10</c:v>
              </c:pt>
              <c:pt idx="14">
                <c:v>10</c:v>
              </c:pt>
              <c:pt idx="15">
                <c:v>10</c:v>
              </c:pt>
              <c:pt idx="16">
                <c:v>9</c:v>
              </c:pt>
              <c:pt idx="17">
                <c:v>7</c:v>
              </c:pt>
              <c:pt idx="18">
                <c:v>7</c:v>
              </c:pt>
              <c:pt idx="19">
                <c:v>6</c:v>
              </c:pt>
              <c:pt idx="20">
                <c:v>6</c:v>
              </c:pt>
            </c:numLit>
          </c:val>
          <c:extLst>
            <c:ext xmlns:c16="http://schemas.microsoft.com/office/drawing/2014/chart" uri="{C3380CC4-5D6E-409C-BE32-E72D297353CC}">
              <c16:uniqueId val="{00000000-6880-7B45-A41B-2012AC12B6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1155235935"/>
        <c:axId val="1236725247"/>
      </c:barChart>
      <c:catAx>
        <c:axId val="1155235935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Event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6725247"/>
        <c:crosses val="autoZero"/>
        <c:auto val="1"/>
        <c:lblAlgn val="ctr"/>
        <c:lblOffset val="100"/>
        <c:noMultiLvlLbl val="0"/>
      </c:catAx>
      <c:valAx>
        <c:axId val="1236725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Event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235935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12700</xdr:colOff>
      <xdr:row>23</xdr:row>
      <xdr:rowOff>38100</xdr:rowOff>
    </xdr:from>
    <xdr:to>
      <xdr:col>9</xdr:col>
      <xdr:colOff>38100</xdr:colOff>
      <xdr:row>32</xdr:row>
      <xdr:rowOff>152400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C437132-EF7D-5440-8564-67C0DCB131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43400" y="4762500"/>
          <a:ext cx="3327400" cy="19431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2</xdr:row>
      <xdr:rowOff>139700</xdr:rowOff>
    </xdr:from>
    <xdr:to>
      <xdr:col>14</xdr:col>
      <xdr:colOff>190500</xdr:colOff>
      <xdr:row>23</xdr:row>
      <xdr:rowOff>139700</xdr:rowOff>
    </xdr:to>
    <xdr:graphicFrame macro="">
      <xdr:nvGraphicFramePr>
        <xdr:cNvPr id="2" name="Chart 1" descr="Chart type: Clustered Bar. 'Av. score' by 'Event '&#10;&#10;Description automatically generated">
          <a:extLst>
            <a:ext uri="{FF2B5EF4-FFF2-40B4-BE49-F238E27FC236}">
              <a16:creationId xmlns:a16="http://schemas.microsoft.com/office/drawing/2014/main" id="{93CD67E5-01DD-F945-9BFE-9753F622FB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457200</xdr:colOff>
      <xdr:row>26</xdr:row>
      <xdr:rowOff>50800</xdr:rowOff>
    </xdr:from>
    <xdr:to>
      <xdr:col>14</xdr:col>
      <xdr:colOff>190500</xdr:colOff>
      <xdr:row>42</xdr:row>
      <xdr:rowOff>190500</xdr:rowOff>
    </xdr:to>
    <xdr:graphicFrame macro="">
      <xdr:nvGraphicFramePr>
        <xdr:cNvPr id="3" name="Chart 2" descr="Chart type: Clustered Bar. Distribution of 'Event '&#10;&#10;Description automatically generated">
          <a:extLst>
            <a:ext uri="{FF2B5EF4-FFF2-40B4-BE49-F238E27FC236}">
              <a16:creationId xmlns:a16="http://schemas.microsoft.com/office/drawing/2014/main" id="{2D31F947-41D1-1B41-ACDE-506227729D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invalid="1" refreshedBy="Microsoft Office User" refreshedDate="44609.786502546296" createdVersion="7" refreshedVersion="7" minRefreshableVersion="3" recordCount="476" xr:uid="{404D1E19-F33B-984B-9423-53F80DB4C3AD}">
  <cacheSource type="worksheet">
    <worksheetSource ref="B1:T477" sheet="AUS_male_list"/>
  </cacheSource>
  <cacheFields count="19">
    <cacheField name="Athlete name" numFmtId="0">
      <sharedItems containsBlank="1"/>
    </cacheField>
    <cacheField name="Event " numFmtId="0">
      <sharedItems containsBlank="1" count="43">
        <s v="100m"/>
        <s v="200m"/>
        <s v="400m"/>
        <s v="800m"/>
        <s v="1500m"/>
        <s v="3000msc"/>
        <s v="5000m"/>
        <s v="10000m"/>
        <s v="110mh"/>
        <s v="400mh"/>
        <s v="long-jump"/>
        <s v="triple-jump"/>
        <s v="high-jump"/>
        <s v="pole-vault"/>
        <s v="discus-throw"/>
        <s v="shot-put"/>
        <s v="hammer-throw"/>
        <s v="javelin-throw"/>
        <s v="decathlon"/>
        <s v="20km-race-walking"/>
        <s v="marathon"/>
        <m/>
        <s v=" marathon " u="1"/>
        <s v=" 100m " u="1"/>
        <s v=" 20km-race-walking " u="1"/>
        <s v=" 3000msc " u="1"/>
        <s v=" 400mh " u="1"/>
        <s v=" pole-vault " u="1"/>
        <s v=" 10000m " u="1"/>
        <s v=" shot-put " u="1"/>
        <s v=" 5000m " u="1"/>
        <s v=" 1500m " u="1"/>
        <s v=" long-jump " u="1"/>
        <s v=" discus-throw " u="1"/>
        <s v=" 200m " u="1"/>
        <s v=" 110mh " u="1"/>
        <s v=" decathlon " u="1"/>
        <s v=" 400m " u="1"/>
        <s v=" javelin-throw " u="1"/>
        <s v=" 800m " u="1"/>
        <s v=" hammer-throw " u="1"/>
        <s v=" high-jump " u="1"/>
        <s v=" triple-jump " u="1"/>
      </sharedItems>
    </cacheField>
    <cacheField name="DOB" numFmtId="15">
      <sharedItems containsNonDate="0" containsDate="1" containsString="0" containsBlank="1" minDate="1905-06-06T00:00:00" maxDate="2005-06-30T00:00:00"/>
    </cacheField>
    <cacheField name="Av. score" numFmtId="0">
      <sharedItems containsString="0" containsBlank="1" containsNumber="1" containsInteger="1" minValue="726" maxValue="1406"/>
    </cacheField>
    <cacheField name="Rank in AUS" numFmtId="0">
      <sharedItems containsString="0" containsBlank="1" containsNumber="1" containsInteger="1" minValue="1" maxValue="54"/>
    </cacheField>
    <cacheField name="Perf_1" numFmtId="0">
      <sharedItems containsString="0" containsBlank="1" containsNumber="1" containsInteger="1" minValue="740" maxValue="1251"/>
    </cacheField>
    <cacheField name="Perf_2" numFmtId="0">
      <sharedItems containsString="0" containsBlank="1" containsNumber="1" containsInteger="1" minValue="712" maxValue="1218"/>
    </cacheField>
    <cacheField name="Perf_3" numFmtId="0">
      <sharedItems containsString="0" containsBlank="1" containsNumber="1" containsInteger="1" minValue="843" maxValue="1200"/>
    </cacheField>
    <cacheField name="Perf_4" numFmtId="0">
      <sharedItems containsString="0" containsBlank="1" containsNumber="1" containsInteger="1" minValue="827" maxValue="1214"/>
    </cacheField>
    <cacheField name="Perf_5" numFmtId="0">
      <sharedItems containsString="0" containsBlank="1" containsNumber="1" containsInteger="1" minValue="816" maxValue="1252"/>
    </cacheField>
    <cacheField name="Dt_1" numFmtId="15">
      <sharedItems containsNonDate="0" containsDate="1" containsString="0" containsBlank="1" minDate="2019-06-25T00:00:00" maxDate="2022-02-14T00:00:00"/>
    </cacheField>
    <cacheField name="Dt_2" numFmtId="15">
      <sharedItems containsNonDate="0" containsDate="1" containsString="0" containsBlank="1" minDate="2019-06-25T00:00:00" maxDate="2022-02-14T00:00:00"/>
    </cacheField>
    <cacheField name="Dt_3" numFmtId="15">
      <sharedItems containsNonDate="0" containsDate="1" containsString="0" containsBlank="1" minDate="2019-06-25T00:00:00" maxDate="2022-02-15T00:00:00"/>
    </cacheField>
    <cacheField name="Dt_4" numFmtId="15">
      <sharedItems containsNonDate="0" containsDate="1" containsString="0" containsBlank="1" minDate="2019-06-25T00:00:00" maxDate="2022-02-14T00:00:00"/>
    </cacheField>
    <cacheField name="Dt_5" numFmtId="15">
      <sharedItems containsNonDate="0" containsDate="1" containsString="0" containsBlank="1" minDate="2019-06-25T00:00:00" maxDate="2022-02-13T00:00:00"/>
    </cacheField>
    <cacheField name="Overall AUS Rank" numFmtId="0">
      <sharedItems containsMixedTypes="1" containsNumber="1" containsInteger="1" minValue="1" maxValue="467"/>
    </cacheField>
    <cacheField name="Highest perf score" numFmtId="0">
      <sharedItems containsMixedTypes="1" containsNumber="1" containsInteger="1" minValue="740" maxValue="1252"/>
    </cacheField>
    <cacheField name="Auto_Standard" numFmtId="0">
      <sharedItems containsMixedTypes="1" containsNumber="1" containsInteger="1" minValue="1149" maxValue="1212"/>
    </cacheField>
    <cacheField name="Auto_Q_met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E8B041-CD9B-C04C-BBAB-9DAF68EE6C94}" name="PivotTable1" cacheId="61" applyNumberFormats="0" applyBorderFormats="0" applyFontFormats="0" applyPatternFormats="0" applyAlignmentFormats="0" applyWidthHeightFormats="1" dataCaption="Values" grandTotalCaption="Average" updatedVersion="7" minRefreshableVersion="3" useAutoFormatting="1" itemPrintTitles="1" createdVersion="7" indent="0" outline="1" outlineData="1" multipleFieldFilters="0" chartFormat="1">
  <location ref="C4:D27" firstHeaderRow="1" firstDataRow="1" firstDataCol="1"/>
  <pivotFields count="19">
    <pivotField showAll="0"/>
    <pivotField axis="axisRow" showAll="0" sortType="descending">
      <items count="44">
        <item x="7"/>
        <item x="0"/>
        <item x="8"/>
        <item x="4"/>
        <item x="1"/>
        <item x="19"/>
        <item x="5"/>
        <item x="2"/>
        <item x="9"/>
        <item x="6"/>
        <item x="3"/>
        <item x="18"/>
        <item x="14"/>
        <item x="16"/>
        <item x="12"/>
        <item x="17"/>
        <item x="10"/>
        <item x="20"/>
        <item x="13"/>
        <item x="15"/>
        <item x="11"/>
        <item m="1" x="23"/>
        <item m="1" x="34"/>
        <item m="1" x="37"/>
        <item m="1" x="39"/>
        <item m="1" x="31"/>
        <item m="1" x="25"/>
        <item m="1" x="30"/>
        <item m="1" x="28"/>
        <item m="1" x="35"/>
        <item m="1" x="26"/>
        <item m="1" x="32"/>
        <item m="1" x="42"/>
        <item m="1" x="41"/>
        <item m="1" x="27"/>
        <item m="1" x="33"/>
        <item m="1" x="29"/>
        <item m="1" x="40"/>
        <item m="1" x="38"/>
        <item m="1" x="36"/>
        <item m="1" x="24"/>
        <item m="1" x="22"/>
        <item x="2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numFmtId="15" showAll="0"/>
    <pivotField numFmtId="15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23">
    <i>
      <x v="11"/>
    </i>
    <i>
      <x v="5"/>
    </i>
    <i>
      <x v="6"/>
    </i>
    <i>
      <x v="8"/>
    </i>
    <i>
      <x v="2"/>
    </i>
    <i>
      <x v="3"/>
    </i>
    <i>
      <x v="9"/>
    </i>
    <i>
      <x v="14"/>
    </i>
    <i>
      <x v="16"/>
    </i>
    <i>
      <x v="18"/>
    </i>
    <i>
      <x v="12"/>
    </i>
    <i>
      <x v="20"/>
    </i>
    <i>
      <x/>
    </i>
    <i>
      <x v="19"/>
    </i>
    <i>
      <x v="1"/>
    </i>
    <i>
      <x v="10"/>
    </i>
    <i>
      <x v="13"/>
    </i>
    <i>
      <x v="7"/>
    </i>
    <i>
      <x v="4"/>
    </i>
    <i>
      <x v="15"/>
    </i>
    <i>
      <x v="17"/>
    </i>
    <i>
      <x v="42"/>
    </i>
    <i t="grand">
      <x/>
    </i>
  </rowItems>
  <colItems count="1">
    <i/>
  </colItems>
  <dataFields count="1">
    <dataField name="Average of Av. score" fld="3" subtotal="average" baseField="0" baseItem="0"/>
  </dataFields>
  <formats count="2">
    <format dxfId="50">
      <pivotArea collapsedLevelsAreSubtotals="1" fieldPosition="0">
        <references count="1">
          <reference field="1" count="0"/>
        </references>
      </pivotArea>
    </format>
    <format dxfId="49">
      <pivotArea grandRow="1"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US_men_COMBINEDFILE" connectionId="1" xr16:uid="{2C2EED9B-2876-734A-A57E-D7A3523F52EB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US_women_COMBINEDFILE" connectionId="2" xr16:uid="{2BD51BEF-6F01-A34E-A480-47098E21FBB3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MMS22_male_COMBINEDFILE_1" connectionId="5" xr16:uid="{AB1B4D7A-2A96-454B-B2F6-B9AE6794D5DB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MMS21_male_COMBINEDFILE" connectionId="3" xr16:uid="{930143F7-EAAC-784A-A955-DBB2C3097ADD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MMS22_women_COMBINEDFILE" connectionId="6" xr16:uid="{9AA486D7-301C-074C-90D8-964156F05BD4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MMS21_women_COMBINEDFILE" connectionId="4" xr16:uid="{FB9E43C5-4EAE-B643-A674-B44E7F80A509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9BA4F-3E88-BF48-9EAA-DDC4045A4B8C}">
  <dimension ref="A1:Q201"/>
  <sheetViews>
    <sheetView tabSelected="1" zoomScaleNormal="100" workbookViewId="0">
      <pane ySplit="1" topLeftCell="A2" activePane="bottomLeft" state="frozen"/>
      <selection pane="bottomLeft" activeCell="K2" sqref="K2"/>
    </sheetView>
  </sheetViews>
  <sheetFormatPr baseColWidth="10" defaultRowHeight="16" x14ac:dyDescent="0.2"/>
  <cols>
    <col min="1" max="1" width="5.1640625" style="2" customWidth="1"/>
    <col min="2" max="2" width="10.83203125" style="2"/>
    <col min="3" max="3" width="25.5" style="1" customWidth="1"/>
    <col min="4" max="4" width="16.33203125" style="6" customWidth="1"/>
    <col min="5" max="5" width="12.5" style="22" customWidth="1"/>
    <col min="6" max="6" width="10.33203125" style="2" customWidth="1"/>
    <col min="7" max="7" width="10" style="2" customWidth="1"/>
    <col min="8" max="8" width="10.5" style="2" customWidth="1"/>
    <col min="9" max="9" width="8.5" customWidth="1"/>
    <col min="10" max="11" width="14.6640625" style="2" customWidth="1"/>
    <col min="12" max="12" width="10" style="2" customWidth="1"/>
    <col min="13" max="13" width="4.33203125" style="2" bestFit="1" customWidth="1"/>
    <col min="14" max="14" width="9" style="2" bestFit="1" customWidth="1"/>
    <col min="15" max="15" width="14.33203125" style="2" bestFit="1" customWidth="1"/>
  </cols>
  <sheetData>
    <row r="1" spans="1:17" ht="47" customHeight="1" thickBot="1" x14ac:dyDescent="0.25">
      <c r="A1" s="63" t="s">
        <v>944</v>
      </c>
      <c r="B1" s="41" t="s">
        <v>945</v>
      </c>
      <c r="C1" s="4" t="s">
        <v>3</v>
      </c>
      <c r="D1" s="4" t="s">
        <v>6</v>
      </c>
      <c r="E1" s="4" t="s">
        <v>0</v>
      </c>
      <c r="F1" s="4" t="s">
        <v>942</v>
      </c>
      <c r="G1" s="4" t="s">
        <v>916</v>
      </c>
      <c r="H1" s="41" t="s">
        <v>67</v>
      </c>
      <c r="I1" s="41" t="s">
        <v>941</v>
      </c>
      <c r="J1" s="41" t="s">
        <v>1164</v>
      </c>
      <c r="K1" s="41" t="s">
        <v>1133</v>
      </c>
      <c r="L1" s="41" t="s">
        <v>917</v>
      </c>
      <c r="M1" s="41" t="s">
        <v>1</v>
      </c>
      <c r="N1" s="64" t="s">
        <v>918</v>
      </c>
      <c r="O1" s="65" t="s">
        <v>1165</v>
      </c>
    </row>
    <row r="2" spans="1:17" x14ac:dyDescent="0.2">
      <c r="A2" s="2">
        <v>1</v>
      </c>
      <c r="B2" s="2">
        <v>1</v>
      </c>
      <c r="C2" t="s">
        <v>458</v>
      </c>
      <c r="D2" s="6" t="s">
        <v>35</v>
      </c>
      <c r="E2" s="6">
        <v>35427</v>
      </c>
      <c r="F2">
        <v>1426</v>
      </c>
      <c r="G2" s="2">
        <v>1</v>
      </c>
      <c r="H2" s="43" t="str">
        <f>IFERROR(VLOOKUP(C2&amp;D2,AUS_male_list!$A$2:$T$1048576,20,FALSE), IFERROR(VLOOKUP(C2&amp;D2,'AUS_female-list'!$A$2:$T$1048576,20,FALSE),"Not found"))</f>
        <v>Q</v>
      </c>
      <c r="J2" s="3">
        <f>IFERROR(VLOOKUP(C2&amp;D2,Comms_male_list_21!$F$3:$G$1048576,2,FALSE),IFERROR(VLOOKUP(C2&amp;D2,Comms_female_list_21!$F$3:$G$1048576,2,FALSE),"Not in top 100"))</f>
        <v>1</v>
      </c>
      <c r="K2" s="3" t="str">
        <f>IFERROR(VLOOKUP(C2&amp;D2,Comms_male_list_22!$F$3:$G$1048576,2,FALSE),IFERROR(VLOOKUP(C2&amp;D2,Comms_female_list_22!$F$3:$G$1048576,2,FALSE),"Not in top 100"))</f>
        <v>Not in top 100</v>
      </c>
      <c r="L2" s="2">
        <f>IFERROR(VLOOKUP(C2&amp;D2,AUS_male_list!$A$2:$R$1048576,18,FALSE), IFERROR(VLOOKUP(C2&amp;D2,'AUS_female-list'!$A$2:$R$1048576,18,FALSE),"Not found"))</f>
        <v>1239</v>
      </c>
      <c r="M2" s="42">
        <f t="shared" ref="M2:M33" ca="1" si="0">DATEDIF(E2,TODAY(),"y")</f>
        <v>25</v>
      </c>
      <c r="N2" s="2">
        <f>(COUNTIF($C$2:$C2,$C2)=1)+0</f>
        <v>1</v>
      </c>
      <c r="O2" s="2">
        <f t="shared" ref="O2:O33" si="1">IF(N2=1,RANK(F2,$F$2:$F$202,0),"Alternate event")</f>
        <v>1</v>
      </c>
      <c r="Q2" s="8"/>
    </row>
    <row r="3" spans="1:17" x14ac:dyDescent="0.2">
      <c r="A3" s="2">
        <v>2</v>
      </c>
      <c r="B3" s="2">
        <f>IF(N3=1,B2+1,B2)</f>
        <v>2</v>
      </c>
      <c r="C3" t="s">
        <v>840</v>
      </c>
      <c r="D3" s="6" t="s">
        <v>35</v>
      </c>
      <c r="E3" s="6">
        <v>34297</v>
      </c>
      <c r="F3">
        <v>1330</v>
      </c>
      <c r="G3" s="2">
        <v>1</v>
      </c>
      <c r="H3" s="43" t="str">
        <f>IFERROR(VLOOKUP(C3&amp;D3,AUS_male_list!$A$2:$T$1048576,20,FALSE), IFERROR(VLOOKUP(C3&amp;D3,'AUS_female-list'!$A$2:$T$1048576,20,FALSE),"Not found"))</f>
        <v>Q</v>
      </c>
      <c r="J3" s="3">
        <f>IFERROR(VLOOKUP(C3&amp;D3,Comms_male_list_21!$F$3:$G$1048576,2,FALSE),IFERROR(VLOOKUP(C3&amp;D3,Comms_female_list_21!$F$3:$G$1048576,2,FALSE),"Not in top 100"))</f>
        <v>1</v>
      </c>
      <c r="K3" s="3" t="str">
        <f>IFERROR(VLOOKUP(C3&amp;D3,Comms_male_list_22!$F$3:$G$1048576,2,FALSE),IFERROR(VLOOKUP(C3&amp;D3,Comms_female_list_22!$F$3:$G$1048576,2,FALSE),"Not in top 100"))</f>
        <v>Not in top 100</v>
      </c>
      <c r="L3" s="2">
        <f>IFERROR(VLOOKUP(C3&amp;D3,AUS_male_list!$A$2:$R$1048576,18,FALSE), IFERROR(VLOOKUP(C3&amp;D3,'AUS_female-list'!$A$2:$R$1048576,18,FALSE),"Not found"))</f>
        <v>1224</v>
      </c>
      <c r="M3" s="42">
        <f t="shared" ca="1" si="0"/>
        <v>28</v>
      </c>
      <c r="N3" s="2">
        <f>(COUNTIF($C$2:$C3,$C3)=1)+0</f>
        <v>1</v>
      </c>
      <c r="O3" s="2">
        <f t="shared" si="1"/>
        <v>6</v>
      </c>
    </row>
    <row r="4" spans="1:17" x14ac:dyDescent="0.2">
      <c r="A4" s="2">
        <v>3</v>
      </c>
      <c r="B4" s="2">
        <f t="shared" ref="B4:B67" si="2">IF(N4=1,B3+1,B3)</f>
        <v>3</v>
      </c>
      <c r="C4" t="s">
        <v>533</v>
      </c>
      <c r="D4" s="6" t="s">
        <v>41</v>
      </c>
      <c r="E4" s="6">
        <v>33501</v>
      </c>
      <c r="F4">
        <v>1321</v>
      </c>
      <c r="G4" s="2">
        <v>1</v>
      </c>
      <c r="H4" s="43" t="str">
        <f>IFERROR(VLOOKUP(C4&amp;D4,AUS_male_list!$A$2:$T$1048576,20,FALSE), IFERROR(VLOOKUP(C4&amp;D4,'AUS_female-list'!$A$2:$T$1048576,20,FALSE),"Not found"))</f>
        <v>Q</v>
      </c>
      <c r="J4" s="3">
        <f>IFERROR(VLOOKUP(C4&amp;D4,Comms_male_list_21!$F$3:$G$1048576,2,FALSE),IFERROR(VLOOKUP(C4&amp;D4,Comms_female_list_21!$F$3:$G$1048576,2,FALSE),"Not in top 100"))</f>
        <v>1</v>
      </c>
      <c r="K4" s="3" t="str">
        <f>IFERROR(VLOOKUP(C4&amp;D4,Comms_male_list_22!$F$3:$G$1048576,2,FALSE),IFERROR(VLOOKUP(C4&amp;D4,Comms_female_list_22!$F$3:$G$1048576,2,FALSE),"Not in top 100"))</f>
        <v>Not in top 100</v>
      </c>
      <c r="L4" s="2">
        <f>IFERROR(VLOOKUP(C4&amp;D4,AUS_male_list!$A$2:$R$1048576,18,FALSE), IFERROR(VLOOKUP(C4&amp;D4,'AUS_female-list'!$A$2:$R$1048576,18,FALSE),"Not found"))</f>
        <v>1182</v>
      </c>
      <c r="M4" s="42">
        <f t="shared" ca="1" si="0"/>
        <v>30</v>
      </c>
      <c r="N4" s="2">
        <f>(COUNTIF($C$2:$C4,$C4)=1)+0</f>
        <v>1</v>
      </c>
      <c r="O4" s="2">
        <f t="shared" si="1"/>
        <v>9</v>
      </c>
      <c r="Q4" t="s">
        <v>985</v>
      </c>
    </row>
    <row r="5" spans="1:17" x14ac:dyDescent="0.2">
      <c r="A5" s="2">
        <v>4</v>
      </c>
      <c r="B5" s="2">
        <f t="shared" si="2"/>
        <v>4</v>
      </c>
      <c r="C5" t="s">
        <v>853</v>
      </c>
      <c r="D5" s="6" t="s">
        <v>36</v>
      </c>
      <c r="E5" s="6">
        <v>35545</v>
      </c>
      <c r="F5">
        <v>1292</v>
      </c>
      <c r="G5" s="2">
        <v>1</v>
      </c>
      <c r="H5" s="43" t="str">
        <f>IFERROR(VLOOKUP(C5&amp;D5,AUS_male_list!$A$2:$T$1048576,20,FALSE), IFERROR(VLOOKUP(C5&amp;D5,'AUS_female-list'!$A$2:$T$1048576,20,FALSE),"Not found"))</f>
        <v>Q</v>
      </c>
      <c r="J5" s="3">
        <f>IFERROR(VLOOKUP(C5&amp;D5,Comms_male_list_21!$F$3:$G$1048576,2,FALSE),IFERROR(VLOOKUP(C5&amp;D5,Comms_female_list_21!$F$3:$G$1048576,2,FALSE),"Not in top 100"))</f>
        <v>1</v>
      </c>
      <c r="K5" s="3">
        <f>IFERROR(VLOOKUP(C5&amp;D5,Comms_male_list_22!$F$3:$G$1048576,2,FALSE),IFERROR(VLOOKUP(C5&amp;D5,Comms_female_list_22!$F$3:$G$1048576,2,FALSE),"Not in top 100"))</f>
        <v>1</v>
      </c>
      <c r="L5" s="2">
        <f>IFERROR(VLOOKUP(C5&amp;D5,AUS_male_list!$A$2:$R$1048576,18,FALSE), IFERROR(VLOOKUP(C5&amp;D5,'AUS_female-list'!$A$2:$R$1048576,18,FALSE),"Not found"))</f>
        <v>1217</v>
      </c>
      <c r="M5" s="42">
        <f t="shared" ca="1" si="0"/>
        <v>24</v>
      </c>
      <c r="N5" s="2">
        <f>(COUNTIF($C$2:$C5,$C5)=1)+0</f>
        <v>1</v>
      </c>
      <c r="O5" s="2">
        <f t="shared" si="1"/>
        <v>11</v>
      </c>
    </row>
    <row r="6" spans="1:17" x14ac:dyDescent="0.2">
      <c r="A6" s="2">
        <v>5</v>
      </c>
      <c r="B6" s="2">
        <f t="shared" si="2"/>
        <v>5</v>
      </c>
      <c r="C6" t="s">
        <v>549</v>
      </c>
      <c r="D6" s="6" t="s">
        <v>86</v>
      </c>
      <c r="E6" s="6">
        <v>35841</v>
      </c>
      <c r="F6">
        <v>1282</v>
      </c>
      <c r="G6" s="2">
        <v>1</v>
      </c>
      <c r="H6" s="43" t="str">
        <f>IFERROR(VLOOKUP(C6&amp;D6,AUS_male_list!$A$2:$T$1048576,20,FALSE), IFERROR(VLOOKUP(C6&amp;D6,'AUS_female-list'!$A$2:$T$1048576,20,FALSE),"Not found"))</f>
        <v>Q</v>
      </c>
      <c r="J6" s="3">
        <f>IFERROR(VLOOKUP(C6&amp;D6,Comms_male_list_21!$F$3:$G$1048576,2,FALSE),IFERROR(VLOOKUP(C6&amp;D6,Comms_female_list_21!$F$3:$G$1048576,2,FALSE),"Not in top 100"))</f>
        <v>1</v>
      </c>
      <c r="K6" s="3">
        <f>IFERROR(VLOOKUP(C6&amp;D6,Comms_male_list_22!$F$3:$G$1048576,2,FALSE),IFERROR(VLOOKUP(C6&amp;D6,Comms_female_list_22!$F$3:$G$1048576,2,FALSE),"Not in top 100"))</f>
        <v>1</v>
      </c>
      <c r="L6" s="2">
        <f>IFERROR(VLOOKUP(C6&amp;D6,AUS_male_list!$A$2:$R$1048576,18,FALSE), IFERROR(VLOOKUP(C6&amp;D6,'AUS_female-list'!$A$2:$R$1048576,18,FALSE),"Not found"))</f>
        <v>1182</v>
      </c>
      <c r="M6" s="42">
        <f t="shared" ca="1" si="0"/>
        <v>24</v>
      </c>
      <c r="N6" s="2">
        <f>(COUNTIF($C$2:$C6,$C6)=1)+0</f>
        <v>1</v>
      </c>
      <c r="O6" s="2">
        <f t="shared" si="1"/>
        <v>12</v>
      </c>
      <c r="Q6" s="8" t="s">
        <v>986</v>
      </c>
    </row>
    <row r="7" spans="1:17" x14ac:dyDescent="0.2">
      <c r="A7" s="2">
        <v>6</v>
      </c>
      <c r="B7" s="2">
        <f t="shared" si="2"/>
        <v>6</v>
      </c>
      <c r="C7" t="s">
        <v>715</v>
      </c>
      <c r="D7" s="6" t="s">
        <v>28</v>
      </c>
      <c r="E7" s="6">
        <v>34851</v>
      </c>
      <c r="F7">
        <v>1406</v>
      </c>
      <c r="G7" s="2">
        <v>1</v>
      </c>
      <c r="H7" s="43" t="str">
        <f>IFERROR(VLOOKUP(C7&amp;D7,AUS_male_list!$A$2:$T$1048576,20,FALSE), IFERROR(VLOOKUP(C7&amp;D7,'AUS_female-list'!$A$2:$T$1048576,20,FALSE),"Not found"))</f>
        <v>Q</v>
      </c>
      <c r="J7" s="3">
        <f>IFERROR(VLOOKUP(C7&amp;D7,Comms_male_list_21!$F$3:$G$1048576,2,FALSE),IFERROR(VLOOKUP(C7&amp;D7,Comms_female_list_21!$F$3:$G$1048576,2,FALSE),"Not in top 100"))</f>
        <v>3</v>
      </c>
      <c r="K7" s="3" t="str">
        <f>IFERROR(VLOOKUP(C7&amp;D7,Comms_male_list_22!$F$3:$G$1048576,2,FALSE),IFERROR(VLOOKUP(C7&amp;D7,Comms_female_list_22!$F$3:$G$1048576,2,FALSE),"Not in top 100"))</f>
        <v>Not in top 100</v>
      </c>
      <c r="L7" s="2">
        <f>IFERROR(VLOOKUP(C7&amp;D7,AUS_male_list!$A$2:$R$1048576,18,FALSE), IFERROR(VLOOKUP(C7&amp;D7,'AUS_female-list'!$A$2:$R$1048576,18,FALSE),"Not found"))</f>
        <v>1252</v>
      </c>
      <c r="M7" s="42">
        <f t="shared" ca="1" si="0"/>
        <v>26</v>
      </c>
      <c r="N7" s="2">
        <f>(COUNTIF($C$2:$C7,$C7)=1)+0</f>
        <v>1</v>
      </c>
      <c r="O7" s="2">
        <f t="shared" si="1"/>
        <v>2</v>
      </c>
    </row>
    <row r="8" spans="1:17" x14ac:dyDescent="0.2">
      <c r="A8" s="2">
        <v>7</v>
      </c>
      <c r="B8" s="2">
        <f t="shared" si="2"/>
        <v>7</v>
      </c>
      <c r="C8" t="s">
        <v>573</v>
      </c>
      <c r="D8" s="6" t="s">
        <v>44</v>
      </c>
      <c r="E8" s="6">
        <v>36598</v>
      </c>
      <c r="F8">
        <v>1347</v>
      </c>
      <c r="G8" s="2">
        <v>1</v>
      </c>
      <c r="H8" s="43" t="str">
        <f>IFERROR(VLOOKUP(C8&amp;D8,AUS_male_list!$A$2:$T$1048576,20,FALSE), IFERROR(VLOOKUP(C8&amp;D8,'AUS_female-list'!$A$2:$T$1048576,20,FALSE),"Not found"))</f>
        <v>Q</v>
      </c>
      <c r="J8" s="3" t="str">
        <f>IFERROR(VLOOKUP(C8&amp;D8,Comms_male_list_21!$F$3:$G$1048576,2,FALSE),IFERROR(VLOOKUP(C8&amp;D8,Comms_female_list_21!$F$3:$G$1048576,2,FALSE),"Not in top 100"))</f>
        <v>Not in top 100</v>
      </c>
      <c r="K8" s="3" t="str">
        <f>IFERROR(VLOOKUP(C8&amp;D8,Comms_male_list_22!$F$3:$G$1048576,2,FALSE),IFERROR(VLOOKUP(C8&amp;D8,Comms_female_list_22!$F$3:$G$1048576,2,FALSE),"Not in top 100"))</f>
        <v>Not in top 100</v>
      </c>
      <c r="L8" s="2">
        <f>IFERROR(VLOOKUP(C8&amp;D8,AUS_male_list!$A$2:$R$1048576,18,FALSE), IFERROR(VLOOKUP(C8&amp;D8,'AUS_female-list'!$A$2:$R$1048576,18,FALSE),"Not found"))</f>
        <v>1227</v>
      </c>
      <c r="M8" s="42">
        <f t="shared" ca="1" si="0"/>
        <v>21</v>
      </c>
      <c r="N8" s="2">
        <f>(COUNTIF($C$2:$C8,$C8)=1)+0</f>
        <v>1</v>
      </c>
      <c r="O8" s="2">
        <f t="shared" si="1"/>
        <v>5</v>
      </c>
      <c r="Q8" s="8" t="s">
        <v>987</v>
      </c>
    </row>
    <row r="9" spans="1:17" x14ac:dyDescent="0.2">
      <c r="A9" s="2">
        <v>8</v>
      </c>
      <c r="B9" s="2">
        <f t="shared" si="2"/>
        <v>8</v>
      </c>
      <c r="C9" t="s">
        <v>865</v>
      </c>
      <c r="D9" s="6" t="s">
        <v>40</v>
      </c>
      <c r="E9" s="6">
        <v>35218</v>
      </c>
      <c r="F9">
        <v>1265</v>
      </c>
      <c r="G9" s="2">
        <v>1</v>
      </c>
      <c r="H9" s="43" t="str">
        <f>IFERROR(VLOOKUP(C9&amp;D9,AUS_male_list!$A$2:$T$1048576,20,FALSE), IFERROR(VLOOKUP(C9&amp;D9,'AUS_female-list'!$A$2:$T$1048576,20,FALSE),"Not found"))</f>
        <v>Q</v>
      </c>
      <c r="J9" s="3">
        <f>IFERROR(VLOOKUP(C9&amp;D9,Comms_male_list_21!$F$3:$G$1048576,2,FALSE),IFERROR(VLOOKUP(C9&amp;D9,Comms_female_list_21!$F$3:$G$1048576,2,FALSE),"Not in top 100"))</f>
        <v>3</v>
      </c>
      <c r="K9" s="3" t="str">
        <f>IFERROR(VLOOKUP(C9&amp;D9,Comms_male_list_22!$F$3:$G$1048576,2,FALSE),IFERROR(VLOOKUP(C9&amp;D9,Comms_female_list_22!$F$3:$G$1048576,2,FALSE),"Not in top 100"))</f>
        <v>Not in top 100</v>
      </c>
      <c r="L9" s="2">
        <f>IFERROR(VLOOKUP(C9&amp;D9,AUS_male_list!$A$2:$R$1048576,18,FALSE), IFERROR(VLOOKUP(C9&amp;D9,'AUS_female-list'!$A$2:$R$1048576,18,FALSE),"Not found"))</f>
        <v>1190</v>
      </c>
      <c r="M9" s="42">
        <f t="shared" ca="1" si="0"/>
        <v>25</v>
      </c>
      <c r="N9" s="2">
        <f>(COUNTIF($C$2:$C9,$C9)=1)+0</f>
        <v>1</v>
      </c>
      <c r="O9" s="2">
        <f t="shared" si="1"/>
        <v>17</v>
      </c>
    </row>
    <row r="10" spans="1:17" x14ac:dyDescent="0.2">
      <c r="A10" s="2">
        <v>9</v>
      </c>
      <c r="B10" s="2">
        <f t="shared" si="2"/>
        <v>9</v>
      </c>
      <c r="C10" t="s">
        <v>479</v>
      </c>
      <c r="D10" s="6" t="s">
        <v>36</v>
      </c>
      <c r="E10" s="6">
        <v>35525</v>
      </c>
      <c r="F10">
        <v>1250</v>
      </c>
      <c r="G10" s="2">
        <v>1</v>
      </c>
      <c r="H10" s="43" t="str">
        <f>IFERROR(VLOOKUP(C10&amp;D10,AUS_male_list!$A$2:$T$1048576,20,FALSE), IFERROR(VLOOKUP(C10&amp;D10,'AUS_female-list'!$A$2:$T$1048576,20,FALSE),"Not found"))</f>
        <v>Q</v>
      </c>
      <c r="J10" s="3">
        <f>IFERROR(VLOOKUP(C10&amp;D10,Comms_male_list_21!$F$3:$G$1048576,2,FALSE),IFERROR(VLOOKUP(C10&amp;D10,Comms_female_list_21!$F$3:$G$1048576,2,FALSE),"Not in top 100"))</f>
        <v>2</v>
      </c>
      <c r="K10" s="3">
        <f>IFERROR(VLOOKUP(C10&amp;D10,Comms_male_list_22!$F$3:$G$1048576,2,FALSE),IFERROR(VLOOKUP(C10&amp;D10,Comms_female_list_22!$F$3:$G$1048576,2,FALSE),"Not in top 100"))</f>
        <v>1</v>
      </c>
      <c r="L10" s="2">
        <f>IFERROR(VLOOKUP(C10&amp;D10,AUS_male_list!$A$2:$R$1048576,18,FALSE), IFERROR(VLOOKUP(C10&amp;D10,'AUS_female-list'!$A$2:$R$1048576,18,FALSE),"Not found"))</f>
        <v>1214</v>
      </c>
      <c r="M10" s="42">
        <f t="shared" ca="1" si="0"/>
        <v>24</v>
      </c>
      <c r="N10" s="2">
        <f>(COUNTIF($C$2:$C10,$C10)=1)+0</f>
        <v>1</v>
      </c>
      <c r="O10" s="2">
        <f t="shared" si="1"/>
        <v>21</v>
      </c>
      <c r="Q10" s="8" t="s">
        <v>979</v>
      </c>
    </row>
    <row r="11" spans="1:17" x14ac:dyDescent="0.2">
      <c r="A11" s="2">
        <v>10</v>
      </c>
      <c r="B11" s="2">
        <f t="shared" si="2"/>
        <v>10</v>
      </c>
      <c r="C11" t="s">
        <v>459</v>
      </c>
      <c r="D11" s="6" t="s">
        <v>35</v>
      </c>
      <c r="E11" s="6">
        <v>35207</v>
      </c>
      <c r="F11">
        <v>1329</v>
      </c>
      <c r="G11" s="2">
        <v>2</v>
      </c>
      <c r="H11" s="43" t="str">
        <f>IFERROR(VLOOKUP(C11&amp;D11,AUS_male_list!$A$2:$T$1048576,20,FALSE), IFERROR(VLOOKUP(C11&amp;D11,'AUS_female-list'!$A$2:$T$1048576,20,FALSE),"Not found"))</f>
        <v>Q</v>
      </c>
      <c r="J11" s="3">
        <f>IFERROR(VLOOKUP(C11&amp;D11,Comms_male_list_21!$F$3:$G$1048576,2,FALSE),IFERROR(VLOOKUP(C11&amp;D11,Comms_female_list_21!$F$3:$G$1048576,2,FALSE),"Not in top 100"))</f>
        <v>2</v>
      </c>
      <c r="K11" s="3">
        <f>IFERROR(VLOOKUP(C11&amp;D11,Comms_male_list_22!$F$3:$G$1048576,2,FALSE),IFERROR(VLOOKUP(C11&amp;D11,Comms_female_list_22!$F$3:$G$1048576,2,FALSE),"Not in top 100"))</f>
        <v>1</v>
      </c>
      <c r="L11" s="2">
        <f>IFERROR(VLOOKUP(C11&amp;D11,AUS_male_list!$A$2:$R$1048576,18,FALSE), IFERROR(VLOOKUP(C11&amp;D11,'AUS_female-list'!$A$2:$R$1048576,18,FALSE),"Not found"))</f>
        <v>1209</v>
      </c>
      <c r="M11" s="42">
        <f t="shared" ca="1" si="0"/>
        <v>25</v>
      </c>
      <c r="N11" s="2">
        <f>(COUNTIF($C$2:$C11,$C11)=1)+0</f>
        <v>1</v>
      </c>
      <c r="O11" s="2">
        <f t="shared" si="1"/>
        <v>7</v>
      </c>
    </row>
    <row r="12" spans="1:17" x14ac:dyDescent="0.2">
      <c r="A12" s="2">
        <v>11</v>
      </c>
      <c r="B12" s="2">
        <f t="shared" si="2"/>
        <v>11</v>
      </c>
      <c r="C12" t="s">
        <v>551</v>
      </c>
      <c r="D12" s="6" t="s">
        <v>86</v>
      </c>
      <c r="E12" s="6">
        <v>37076</v>
      </c>
      <c r="F12">
        <v>1175</v>
      </c>
      <c r="G12" s="2">
        <v>2</v>
      </c>
      <c r="H12" s="43" t="str">
        <f>IFERROR(VLOOKUP(C12&amp;D12,AUS_male_list!$A$2:$T$1048576,20,FALSE), IFERROR(VLOOKUP(C12&amp;D12,'AUS_female-list'!$A$2:$T$1048576,20,FALSE),"Not found"))</f>
        <v>Q</v>
      </c>
      <c r="J12" s="3">
        <f>IFERROR(VLOOKUP(C12&amp;D12,Comms_male_list_21!$F$3:$G$1048576,2,FALSE),IFERROR(VLOOKUP(C12&amp;D12,Comms_female_list_21!$F$3:$G$1048576,2,FALSE),"Not in top 100"))</f>
        <v>3</v>
      </c>
      <c r="K12" s="3">
        <f>IFERROR(VLOOKUP(C12&amp;D12,Comms_male_list_22!$F$3:$G$1048576,2,FALSE),IFERROR(VLOOKUP(C12&amp;D12,Comms_female_list_22!$F$3:$G$1048576,2,FALSE),"Not in top 100"))</f>
        <v>2</v>
      </c>
      <c r="L12" s="2">
        <f>IFERROR(VLOOKUP(C12&amp;D12,AUS_male_list!$A$2:$R$1048576,18,FALSE), IFERROR(VLOOKUP(C12&amp;D12,'AUS_female-list'!$A$2:$R$1048576,18,FALSE),"Not found"))</f>
        <v>1107</v>
      </c>
      <c r="M12" s="42">
        <f t="shared" ca="1" si="0"/>
        <v>20</v>
      </c>
      <c r="N12" s="2">
        <f>(COUNTIF($C$2:$C12,$C12)=1)+0</f>
        <v>1</v>
      </c>
      <c r="O12" s="2">
        <f t="shared" si="1"/>
        <v>63</v>
      </c>
      <c r="Q12" s="8" t="s">
        <v>980</v>
      </c>
    </row>
    <row r="13" spans="1:17" x14ac:dyDescent="0.2">
      <c r="A13" s="2">
        <v>12</v>
      </c>
      <c r="B13" s="2">
        <f t="shared" si="2"/>
        <v>12</v>
      </c>
      <c r="C13" t="s">
        <v>264</v>
      </c>
      <c r="D13" s="6" t="s">
        <v>28</v>
      </c>
      <c r="E13" s="6">
        <v>33409</v>
      </c>
      <c r="F13">
        <v>1362</v>
      </c>
      <c r="G13" s="2">
        <v>1</v>
      </c>
      <c r="H13" s="43" t="str">
        <f>IFERROR(VLOOKUP(C13&amp;D13,AUS_male_list!$A$2:$T$1048576,20,FALSE), IFERROR(VLOOKUP(C13&amp;D13,'AUS_female-list'!$A$2:$T$1048576,20,FALSE),"Not found"))</f>
        <v>Q</v>
      </c>
      <c r="J13" s="3">
        <f>IFERROR(VLOOKUP(C13&amp;D13,Comms_male_list_21!$F$3:$G$1048576,2,FALSE),IFERROR(VLOOKUP(C13&amp;D13,Comms_female_list_21!$F$3:$G$1048576,2,FALSE),"Not in top 100"))</f>
        <v>5</v>
      </c>
      <c r="K13" s="3" t="str">
        <f>IFERROR(VLOOKUP(C13&amp;D13,Comms_male_list_22!$F$3:$G$1048576,2,FALSE),IFERROR(VLOOKUP(C13&amp;D13,Comms_female_list_22!$F$3:$G$1048576,2,FALSE),"Not in top 100"))</f>
        <v>Not in top 100</v>
      </c>
      <c r="L13" s="2">
        <f>IFERROR(VLOOKUP(C13&amp;D13,AUS_male_list!$A$2:$R$1048576,18,FALSE), IFERROR(VLOOKUP(C13&amp;D13,'AUS_female-list'!$A$2:$R$1048576,18,FALSE),"Not found"))</f>
        <v>1213</v>
      </c>
      <c r="M13" s="42">
        <f t="shared" ca="1" si="0"/>
        <v>30</v>
      </c>
      <c r="N13" s="2">
        <f>(COUNTIF($C$2:$C13,$C13)=1)+0</f>
        <v>1</v>
      </c>
      <c r="O13" s="2">
        <f t="shared" si="1"/>
        <v>3</v>
      </c>
    </row>
    <row r="14" spans="1:17" x14ac:dyDescent="0.2">
      <c r="A14" s="2">
        <v>13</v>
      </c>
      <c r="B14" s="2">
        <f t="shared" si="2"/>
        <v>13</v>
      </c>
      <c r="C14" t="s">
        <v>411</v>
      </c>
      <c r="D14" s="6" t="s">
        <v>37</v>
      </c>
      <c r="E14" s="6">
        <v>34162</v>
      </c>
      <c r="F14">
        <v>1276</v>
      </c>
      <c r="G14" s="2">
        <v>1</v>
      </c>
      <c r="H14" s="43" t="str">
        <f>IFERROR(VLOOKUP(C14&amp;D14,AUS_male_list!$A$2:$T$1048576,20,FALSE), IFERROR(VLOOKUP(C14&amp;D14,'AUS_female-list'!$A$2:$T$1048576,20,FALSE),"Not found"))</f>
        <v>Q</v>
      </c>
      <c r="J14" s="3">
        <f>IFERROR(VLOOKUP(C14&amp;D14,Comms_male_list_21!$F$3:$G$1048576,2,FALSE),IFERROR(VLOOKUP(C14&amp;D14,Comms_female_list_21!$F$3:$G$1048576,2,FALSE),"Not in top 100"))</f>
        <v>6</v>
      </c>
      <c r="K14" s="3" t="str">
        <f>IFERROR(VLOOKUP(C14&amp;D14,Comms_male_list_22!$F$3:$G$1048576,2,FALSE),IFERROR(VLOOKUP(C14&amp;D14,Comms_female_list_22!$F$3:$G$1048576,2,FALSE),"Not in top 100"))</f>
        <v>Not in top 100</v>
      </c>
      <c r="L14" s="2">
        <f>IFERROR(VLOOKUP(C14&amp;D14,AUS_male_list!$A$2:$R$1048576,18,FALSE), IFERROR(VLOOKUP(C14&amp;D14,'AUS_female-list'!$A$2:$R$1048576,18,FALSE),"Not found"))</f>
        <v>1183</v>
      </c>
      <c r="M14" s="42">
        <f t="shared" ca="1" si="0"/>
        <v>28</v>
      </c>
      <c r="N14" s="2">
        <f>(COUNTIF($C$2:$C14,$C14)=1)+0</f>
        <v>1</v>
      </c>
      <c r="O14" s="2">
        <f t="shared" si="1"/>
        <v>15</v>
      </c>
      <c r="Q14" s="8" t="s">
        <v>981</v>
      </c>
    </row>
    <row r="15" spans="1:17" x14ac:dyDescent="0.2">
      <c r="A15" s="2">
        <v>14</v>
      </c>
      <c r="B15" s="2">
        <f t="shared" si="2"/>
        <v>14</v>
      </c>
      <c r="C15" t="s">
        <v>897</v>
      </c>
      <c r="D15" s="6" t="s">
        <v>82</v>
      </c>
      <c r="E15" s="6">
        <v>36197</v>
      </c>
      <c r="F15">
        <v>1202</v>
      </c>
      <c r="G15" s="2">
        <v>2</v>
      </c>
      <c r="H15" s="43" t="str">
        <f>IFERROR(VLOOKUP(C15&amp;D15,AUS_male_list!$A$2:$T$1048576,20,FALSE), IFERROR(VLOOKUP(C15&amp;D15,'AUS_female-list'!$A$2:$T$1048576,20,FALSE),"Not found"))</f>
        <v>Q</v>
      </c>
      <c r="J15" s="3">
        <f>IFERROR(VLOOKUP(C15&amp;D15,Comms_male_list_21!$F$3:$G$1048576,2,FALSE),IFERROR(VLOOKUP(C15&amp;D15,Comms_female_list_21!$F$3:$G$1048576,2,FALSE),"Not in top 100"))</f>
        <v>4</v>
      </c>
      <c r="K15" s="3">
        <f>IFERROR(VLOOKUP(C15&amp;D15,Comms_male_list_22!$F$3:$G$1048576,2,FALSE),IFERROR(VLOOKUP(C15&amp;D15,Comms_female_list_22!$F$3:$G$1048576,2,FALSE),"Not in top 100"))</f>
        <v>1</v>
      </c>
      <c r="L15" s="2">
        <f>IFERROR(VLOOKUP(C15&amp;D15,AUS_male_list!$A$2:$R$1048576,18,FALSE), IFERROR(VLOOKUP(C15&amp;D15,'AUS_female-list'!$A$2:$R$1048576,18,FALSE),"Not found"))</f>
        <v>1175</v>
      </c>
      <c r="M15" s="42">
        <f t="shared" ca="1" si="0"/>
        <v>23</v>
      </c>
      <c r="N15" s="2">
        <f>(COUNTIF($C$2:$C15,$C15)=1)+0</f>
        <v>1</v>
      </c>
      <c r="O15" s="2">
        <f t="shared" si="1"/>
        <v>39</v>
      </c>
    </row>
    <row r="16" spans="1:17" x14ac:dyDescent="0.2">
      <c r="A16" s="2">
        <v>15</v>
      </c>
      <c r="B16" s="2">
        <f t="shared" si="2"/>
        <v>15</v>
      </c>
      <c r="C16" t="s">
        <v>716</v>
      </c>
      <c r="D16" s="6" t="s">
        <v>28</v>
      </c>
      <c r="E16" s="6">
        <v>35459</v>
      </c>
      <c r="F16">
        <v>1360</v>
      </c>
      <c r="G16" s="2">
        <v>2</v>
      </c>
      <c r="H16" s="43" t="str">
        <f>IFERROR(VLOOKUP(C16&amp;D16,AUS_male_list!$A$2:$T$1048576,20,FALSE), IFERROR(VLOOKUP(C16&amp;D16,'AUS_female-list'!$A$2:$T$1048576,20,FALSE),"Not found"))</f>
        <v>Q</v>
      </c>
      <c r="J16" s="3">
        <f>IFERROR(VLOOKUP(C16&amp;D16,Comms_male_list_21!$F$3:$G$1048576,2,FALSE),IFERROR(VLOOKUP(C16&amp;D16,Comms_female_list_21!$F$3:$G$1048576,2,FALSE),"Not in top 100"))</f>
        <v>6</v>
      </c>
      <c r="K16" s="3" t="str">
        <f>IFERROR(VLOOKUP(C16&amp;D16,Comms_male_list_22!$F$3:$G$1048576,2,FALSE),IFERROR(VLOOKUP(C16&amp;D16,Comms_female_list_22!$F$3:$G$1048576,2,FALSE),"Not in top 100"))</f>
        <v>Not in top 100</v>
      </c>
      <c r="L16" s="2">
        <f>IFERROR(VLOOKUP(C16&amp;D16,AUS_male_list!$A$2:$R$1048576,18,FALSE), IFERROR(VLOOKUP(C16&amp;D16,'AUS_female-list'!$A$2:$R$1048576,18,FALSE),"Not found"))</f>
        <v>1251</v>
      </c>
      <c r="M16" s="42">
        <f t="shared" ca="1" si="0"/>
        <v>25</v>
      </c>
      <c r="N16" s="2">
        <f>(COUNTIF($C$2:$C16,$C16)=1)+0</f>
        <v>1</v>
      </c>
      <c r="O16" s="2">
        <f t="shared" si="1"/>
        <v>4</v>
      </c>
    </row>
    <row r="17" spans="1:16" x14ac:dyDescent="0.2">
      <c r="A17" s="2">
        <v>16</v>
      </c>
      <c r="B17" s="2">
        <f t="shared" si="2"/>
        <v>16</v>
      </c>
      <c r="C17" t="s">
        <v>898</v>
      </c>
      <c r="D17" s="6" t="s">
        <v>82</v>
      </c>
      <c r="E17" s="6">
        <v>36247</v>
      </c>
      <c r="F17">
        <v>1187</v>
      </c>
      <c r="G17" s="2">
        <v>3</v>
      </c>
      <c r="H17" s="43" t="str">
        <f>IFERROR(VLOOKUP(C17&amp;D17,AUS_male_list!$A$2:$T$1048576,20,FALSE), IFERROR(VLOOKUP(C17&amp;D17,'AUS_female-list'!$A$2:$T$1048576,20,FALSE),"Not found"))</f>
        <v>Q</v>
      </c>
      <c r="J17" s="3">
        <f>IFERROR(VLOOKUP(C17&amp;D17,Comms_male_list_21!$F$3:$G$1048576,2,FALSE),IFERROR(VLOOKUP(C17&amp;D17,Comms_female_list_21!$F$3:$G$1048576,2,FALSE),"Not in top 100"))</f>
        <v>5</v>
      </c>
      <c r="K17" s="3">
        <f>IFERROR(VLOOKUP(C17&amp;D17,Comms_male_list_22!$F$3:$G$1048576,2,FALSE),IFERROR(VLOOKUP(C17&amp;D17,Comms_female_list_22!$F$3:$G$1048576,2,FALSE),"Not in top 100"))</f>
        <v>2</v>
      </c>
      <c r="L17" s="2">
        <f>IFERROR(VLOOKUP(C17&amp;D17,AUS_male_list!$A$2:$R$1048576,18,FALSE), IFERROR(VLOOKUP(C17&amp;D17,'AUS_female-list'!$A$2:$R$1048576,18,FALSE),"Not found"))</f>
        <v>1155</v>
      </c>
      <c r="M17" s="42">
        <f t="shared" ca="1" si="0"/>
        <v>22</v>
      </c>
      <c r="N17" s="2">
        <f>(COUNTIF($C$2:$C17,$C17)=1)+0</f>
        <v>1</v>
      </c>
      <c r="O17" s="2">
        <f t="shared" si="1"/>
        <v>49</v>
      </c>
    </row>
    <row r="18" spans="1:16" x14ac:dyDescent="0.2">
      <c r="A18" s="2">
        <v>17</v>
      </c>
      <c r="B18" s="2">
        <f t="shared" si="2"/>
        <v>17</v>
      </c>
      <c r="C18" t="s">
        <v>228</v>
      </c>
      <c r="D18" s="6" t="s">
        <v>27</v>
      </c>
      <c r="E18" s="6">
        <v>34394</v>
      </c>
      <c r="F18">
        <v>1302</v>
      </c>
      <c r="G18" s="2">
        <v>1</v>
      </c>
      <c r="H18" s="43" t="str">
        <f>IFERROR(VLOOKUP(C18&amp;D18,AUS_male_list!$A$2:$T$1048576,20,FALSE), IFERROR(VLOOKUP(C18&amp;D18,'AUS_female-list'!$A$2:$T$1048576,20,FALSE),"Not found"))</f>
        <v>Q</v>
      </c>
      <c r="J18" s="3">
        <f>IFERROR(VLOOKUP(C18&amp;D18,Comms_male_list_21!$F$3:$G$1048576,2,FALSE),IFERROR(VLOOKUP(C18&amp;D18,Comms_female_list_21!$F$3:$G$1048576,2,FALSE),"Not in top 100"))</f>
        <v>7</v>
      </c>
      <c r="K18" s="3">
        <f>IFERROR(VLOOKUP(C18&amp;D18,Comms_male_list_22!$F$3:$G$1048576,2,FALSE),IFERROR(VLOOKUP(C18&amp;D18,Comms_female_list_22!$F$3:$G$1048576,2,FALSE),"Not in top 100"))</f>
        <v>1</v>
      </c>
      <c r="L18" s="2">
        <f>IFERROR(VLOOKUP(C18&amp;D18,AUS_male_list!$A$2:$R$1048576,18,FALSE), IFERROR(VLOOKUP(C18&amp;D18,'AUS_female-list'!$A$2:$R$1048576,18,FALSE),"Not found"))</f>
        <v>1191</v>
      </c>
      <c r="M18" s="42">
        <f t="shared" ca="1" si="0"/>
        <v>27</v>
      </c>
      <c r="N18" s="2">
        <f>(COUNTIF($C$2:$C18,$C18)=1)+0</f>
        <v>1</v>
      </c>
      <c r="O18" s="2">
        <f t="shared" si="1"/>
        <v>10</v>
      </c>
    </row>
    <row r="19" spans="1:16" x14ac:dyDescent="0.2">
      <c r="A19" s="2">
        <v>18</v>
      </c>
      <c r="B19" s="2">
        <f t="shared" si="2"/>
        <v>18</v>
      </c>
      <c r="C19" t="s">
        <v>563</v>
      </c>
      <c r="D19" s="6" t="s">
        <v>2</v>
      </c>
      <c r="E19" s="6">
        <v>35795</v>
      </c>
      <c r="F19">
        <v>1281</v>
      </c>
      <c r="G19" s="2">
        <v>1</v>
      </c>
      <c r="H19" s="43" t="str">
        <f>IFERROR(VLOOKUP(C19&amp;D19,AUS_male_list!$A$2:$T$1048576,20,FALSE), IFERROR(VLOOKUP(C19&amp;D19,'AUS_female-list'!$A$2:$T$1048576,20,FALSE),"Not found"))</f>
        <v>Q</v>
      </c>
      <c r="J19" s="3">
        <f>IFERROR(VLOOKUP(C19&amp;D19,Comms_male_list_21!$F$3:$G$1048576,2,FALSE),IFERROR(VLOOKUP(C19&amp;D19,Comms_female_list_21!$F$3:$G$1048576,2,FALSE),"Not in top 100"))</f>
        <v>11</v>
      </c>
      <c r="K19" s="3">
        <f>IFERROR(VLOOKUP(C19&amp;D19,Comms_male_list_22!$F$3:$G$1048576,2,FALSE),IFERROR(VLOOKUP(C19&amp;D19,Comms_female_list_22!$F$3:$G$1048576,2,FALSE),"Not in top 100"))</f>
        <v>2</v>
      </c>
      <c r="L19" s="2">
        <f>IFERROR(VLOOKUP(C19&amp;D19,AUS_male_list!$A$2:$R$1048576,18,FALSE), IFERROR(VLOOKUP(C19&amp;D19,'AUS_female-list'!$A$2:$R$1048576,18,FALSE),"Not found"))</f>
        <v>1189</v>
      </c>
      <c r="M19" s="42">
        <f t="shared" ca="1" si="0"/>
        <v>24</v>
      </c>
      <c r="N19" s="2">
        <f>(COUNTIF($C$2:$C19,$C19)=1)+0</f>
        <v>1</v>
      </c>
      <c r="O19" s="2">
        <f t="shared" si="1"/>
        <v>13</v>
      </c>
      <c r="P19" s="45"/>
    </row>
    <row r="20" spans="1:16" x14ac:dyDescent="0.2">
      <c r="A20" s="2">
        <v>19</v>
      </c>
      <c r="B20" s="2">
        <f t="shared" si="2"/>
        <v>19</v>
      </c>
      <c r="C20" t="s">
        <v>666</v>
      </c>
      <c r="D20" s="6" t="s">
        <v>27</v>
      </c>
      <c r="E20" s="6">
        <v>34387</v>
      </c>
      <c r="F20">
        <v>1327</v>
      </c>
      <c r="G20" s="2">
        <v>1</v>
      </c>
      <c r="H20" s="43" t="str">
        <f>IFERROR(VLOOKUP(C20&amp;D20,AUS_male_list!$A$2:$T$1048576,20,FALSE), IFERROR(VLOOKUP(C20&amp;D20,'AUS_female-list'!$A$2:$T$1048576,20,FALSE),"Not found"))</f>
        <v>Q</v>
      </c>
      <c r="J20" s="3">
        <f>IFERROR(VLOOKUP(C20&amp;D20,Comms_male_list_21!$F$3:$G$1048576,2,FALSE),IFERROR(VLOOKUP(C20&amp;D20,Comms_female_list_21!$F$3:$G$1048576,2,FALSE),"Not in top 100"))</f>
        <v>12</v>
      </c>
      <c r="K20" s="3">
        <f>IFERROR(VLOOKUP(C20&amp;D20,Comms_male_list_22!$F$3:$G$1048576,2,FALSE),IFERROR(VLOOKUP(C20&amp;D20,Comms_female_list_22!$F$3:$G$1048576,2,FALSE),"Not in top 100"))</f>
        <v>2</v>
      </c>
      <c r="L20" s="2">
        <f>IFERROR(VLOOKUP(C20&amp;D20,AUS_male_list!$A$2:$R$1048576,18,FALSE), IFERROR(VLOOKUP(C20&amp;D20,'AUS_female-list'!$A$2:$R$1048576,18,FALSE),"Not found"))</f>
        <v>1201</v>
      </c>
      <c r="M20" s="42">
        <f t="shared" ca="1" si="0"/>
        <v>28</v>
      </c>
      <c r="N20" s="2">
        <f>(COUNTIF($C$2:$C20,$C20)=1)+0</f>
        <v>1</v>
      </c>
      <c r="O20" s="2">
        <f t="shared" si="1"/>
        <v>8</v>
      </c>
    </row>
    <row r="21" spans="1:16" x14ac:dyDescent="0.2">
      <c r="A21" s="2">
        <v>20</v>
      </c>
      <c r="B21" s="2">
        <f t="shared" si="2"/>
        <v>20</v>
      </c>
      <c r="C21" t="s">
        <v>335</v>
      </c>
      <c r="D21" s="6" t="s">
        <v>34</v>
      </c>
      <c r="E21" s="6">
        <v>32724</v>
      </c>
      <c r="F21">
        <v>1277</v>
      </c>
      <c r="G21" s="2">
        <v>1</v>
      </c>
      <c r="H21" s="43" t="str">
        <f>IFERROR(VLOOKUP(C21&amp;D21,AUS_male_list!$A$2:$T$1048576,20,FALSE), IFERROR(VLOOKUP(C21&amp;D21,'AUS_female-list'!$A$2:$T$1048576,20,FALSE),"Not found"))</f>
        <v>Q</v>
      </c>
      <c r="J21" s="3">
        <f>IFERROR(VLOOKUP(C21&amp;D21,Comms_male_list_21!$F$3:$G$1048576,2,FALSE),IFERROR(VLOOKUP(C21&amp;D21,Comms_female_list_21!$F$3:$G$1048576,2,FALSE),"Not in top 100"))</f>
        <v>7</v>
      </c>
      <c r="K21" s="3" t="str">
        <f>IFERROR(VLOOKUP(C21&amp;D21,Comms_male_list_22!$F$3:$G$1048576,2,FALSE),IFERROR(VLOOKUP(C21&amp;D21,Comms_female_list_22!$F$3:$G$1048576,2,FALSE),"Not in top 100"))</f>
        <v>Not in top 100</v>
      </c>
      <c r="L21" s="2">
        <f>IFERROR(VLOOKUP(C21&amp;D21,AUS_male_list!$A$2:$R$1048576,18,FALSE), IFERROR(VLOOKUP(C21&amp;D21,'AUS_female-list'!$A$2:$R$1048576,18,FALSE),"Not found"))</f>
        <v>1199</v>
      </c>
      <c r="M21" s="42">
        <f t="shared" ca="1" si="0"/>
        <v>32</v>
      </c>
      <c r="N21" s="2">
        <f>(COUNTIF($C$2:$C21,$C21)=1)+0</f>
        <v>1</v>
      </c>
      <c r="O21" s="2">
        <f t="shared" si="1"/>
        <v>14</v>
      </c>
    </row>
    <row r="22" spans="1:16" x14ac:dyDescent="0.2">
      <c r="A22" s="2">
        <v>21</v>
      </c>
      <c r="B22" s="2">
        <f t="shared" si="2"/>
        <v>21</v>
      </c>
      <c r="C22" t="s">
        <v>308</v>
      </c>
      <c r="D22" s="6" t="s">
        <v>28</v>
      </c>
      <c r="E22" s="6">
        <v>35360</v>
      </c>
      <c r="F22">
        <v>1266</v>
      </c>
      <c r="G22" s="2">
        <v>2</v>
      </c>
      <c r="H22" s="43" t="str">
        <f>IFERROR(VLOOKUP(C22&amp;D22,AUS_male_list!$A$2:$T$1048576,20,FALSE), IFERROR(VLOOKUP(C22&amp;D22,'AUS_female-list'!$A$2:$T$1048576,20,FALSE),"Not found"))</f>
        <v>Q</v>
      </c>
      <c r="J22" s="3">
        <f>IFERROR(VLOOKUP(C22&amp;D22,Comms_male_list_21!$F$3:$G$1048576,2,FALSE),IFERROR(VLOOKUP(C22&amp;D22,Comms_female_list_21!$F$3:$G$1048576,2,FALSE),"Not in top 100"))</f>
        <v>4</v>
      </c>
      <c r="K22" s="3" t="str">
        <f>IFERROR(VLOOKUP(C22&amp;D22,Comms_male_list_22!$F$3:$G$1048576,2,FALSE),IFERROR(VLOOKUP(C22&amp;D22,Comms_female_list_22!$F$3:$G$1048576,2,FALSE),"Not in top 100"))</f>
        <v>Not in top 100</v>
      </c>
      <c r="L22" s="2">
        <f>IFERROR(VLOOKUP(C22&amp;D22,AUS_male_list!$A$2:$R$1048576,18,FALSE), IFERROR(VLOOKUP(C22&amp;D22,'AUS_female-list'!$A$2:$R$1048576,18,FALSE),"Not found"))</f>
        <v>1215</v>
      </c>
      <c r="M22" s="42">
        <f t="shared" ca="1" si="0"/>
        <v>25</v>
      </c>
      <c r="N22" s="2">
        <f>(COUNTIF($C$2:$C22,$C22)=1)+0</f>
        <v>1</v>
      </c>
      <c r="O22" s="2">
        <f t="shared" si="1"/>
        <v>16</v>
      </c>
    </row>
    <row r="23" spans="1:16" x14ac:dyDescent="0.2">
      <c r="A23" s="2">
        <v>22</v>
      </c>
      <c r="B23" s="2">
        <f t="shared" si="2"/>
        <v>22</v>
      </c>
      <c r="C23" t="s">
        <v>747</v>
      </c>
      <c r="D23" s="6" t="s">
        <v>34</v>
      </c>
      <c r="E23" s="6">
        <v>33550</v>
      </c>
      <c r="F23">
        <v>1211</v>
      </c>
      <c r="G23" s="2">
        <v>1</v>
      </c>
      <c r="H23" s="43" t="str">
        <f>IFERROR(VLOOKUP(C23&amp;D23,AUS_male_list!$A$2:$T$1048576,20,FALSE), IFERROR(VLOOKUP(C23&amp;D23,'AUS_female-list'!$A$2:$T$1048576,20,FALSE),"Not found"))</f>
        <v>Q</v>
      </c>
      <c r="J23" s="3">
        <f>IFERROR(VLOOKUP(C23&amp;D23,Comms_male_list_21!$F$3:$G$1048576,2,FALSE),IFERROR(VLOOKUP(C23&amp;D23,Comms_female_list_21!$F$3:$G$1048576,2,FALSE),"Not in top 100"))</f>
        <v>11</v>
      </c>
      <c r="K23" s="3">
        <f>IFERROR(VLOOKUP(C23&amp;D23,Comms_male_list_22!$F$3:$G$1048576,2,FALSE),IFERROR(VLOOKUP(C23&amp;D23,Comms_female_list_22!$F$3:$G$1048576,2,FALSE),"Not in top 100"))</f>
        <v>5</v>
      </c>
      <c r="L23" s="2">
        <f>IFERROR(VLOOKUP(C23&amp;D23,AUS_male_list!$A$2:$R$1048576,18,FALSE), IFERROR(VLOOKUP(C23&amp;D23,'AUS_female-list'!$A$2:$R$1048576,18,FALSE),"Not found"))</f>
        <v>1147</v>
      </c>
      <c r="M23" s="42">
        <f t="shared" ca="1" si="0"/>
        <v>30</v>
      </c>
      <c r="N23" s="2">
        <f>(COUNTIF($C$2:$C23,$C23)=1)+0</f>
        <v>1</v>
      </c>
      <c r="O23" s="2">
        <f t="shared" si="1"/>
        <v>32</v>
      </c>
    </row>
    <row r="24" spans="1:16" x14ac:dyDescent="0.2">
      <c r="A24" s="2">
        <v>23</v>
      </c>
      <c r="B24" s="2">
        <f t="shared" si="2"/>
        <v>22</v>
      </c>
      <c r="C24" t="s">
        <v>715</v>
      </c>
      <c r="D24" s="6" t="s">
        <v>29</v>
      </c>
      <c r="E24" s="6">
        <v>34851</v>
      </c>
      <c r="F24">
        <v>1261</v>
      </c>
      <c r="G24" s="2">
        <v>1</v>
      </c>
      <c r="H24" s="43" t="str">
        <f>IFERROR(VLOOKUP(C24&amp;D24,AUS_male_list!$A$2:$T$1048576,20,FALSE), IFERROR(VLOOKUP(C24&amp;D24,'AUS_female-list'!$A$2:$T$1048576,20,FALSE),"Not found"))</f>
        <v>Q</v>
      </c>
      <c r="J24" s="3">
        <f>IFERROR(VLOOKUP(C24&amp;D24,Comms_male_list_21!$F$3:$G$1048576,2,FALSE),IFERROR(VLOOKUP(C24&amp;D24,Comms_female_list_21!$F$3:$G$1048576,2,FALSE),"Not in top 100"))</f>
        <v>9</v>
      </c>
      <c r="K24" s="3" t="str">
        <f>IFERROR(VLOOKUP(C24&amp;D24,Comms_male_list_22!$F$3:$G$1048576,2,FALSE),IFERROR(VLOOKUP(C24&amp;D24,Comms_female_list_22!$F$3:$G$1048576,2,FALSE),"Not in top 100"))</f>
        <v>Not in top 100</v>
      </c>
      <c r="L24" s="2">
        <f>IFERROR(VLOOKUP(C24&amp;D24,AUS_male_list!$A$2:$R$1048576,18,FALSE), IFERROR(VLOOKUP(C24&amp;D24,'AUS_female-list'!$A$2:$R$1048576,18,FALSE),"Not found"))</f>
        <v>1246</v>
      </c>
      <c r="M24" s="42">
        <f t="shared" ca="1" si="0"/>
        <v>26</v>
      </c>
      <c r="N24" s="2">
        <f>(COUNTIF($C$2:$C24,$C24)=1)+0</f>
        <v>0</v>
      </c>
      <c r="O24" s="2" t="str">
        <f t="shared" si="1"/>
        <v>Alternate event</v>
      </c>
    </row>
    <row r="25" spans="1:16" x14ac:dyDescent="0.2">
      <c r="A25" s="2">
        <v>24</v>
      </c>
      <c r="B25" s="2">
        <f t="shared" si="2"/>
        <v>23</v>
      </c>
      <c r="C25" t="s">
        <v>379</v>
      </c>
      <c r="D25" s="6" t="s">
        <v>32</v>
      </c>
      <c r="E25" s="6">
        <v>34828</v>
      </c>
      <c r="F25">
        <v>1251</v>
      </c>
      <c r="G25" s="2">
        <v>1</v>
      </c>
      <c r="H25" s="43" t="str">
        <f>IFERROR(VLOOKUP(C25&amp;D25,AUS_male_list!$A$2:$T$1048576,20,FALSE), IFERROR(VLOOKUP(C25&amp;D25,'AUS_female-list'!$A$2:$T$1048576,20,FALSE),"Not found"))</f>
        <v>Q</v>
      </c>
      <c r="J25" s="3">
        <f>IFERROR(VLOOKUP(C25&amp;D25,Comms_male_list_21!$F$3:$G$1048576,2,FALSE),IFERROR(VLOOKUP(C25&amp;D25,Comms_female_list_21!$F$3:$G$1048576,2,FALSE),"Not in top 100"))</f>
        <v>8</v>
      </c>
      <c r="K25" s="3">
        <f>IFERROR(VLOOKUP(C25&amp;D25,Comms_male_list_22!$F$3:$G$1048576,2,FALSE),IFERROR(VLOOKUP(C25&amp;D25,Comms_female_list_22!$F$3:$G$1048576,2,FALSE),"Not in top 100"))</f>
        <v>3</v>
      </c>
      <c r="L25" s="2">
        <f>IFERROR(VLOOKUP(C25&amp;D25,AUS_male_list!$A$2:$R$1048576,18,FALSE), IFERROR(VLOOKUP(C25&amp;D25,'AUS_female-list'!$A$2:$R$1048576,18,FALSE),"Not found"))</f>
        <v>1189</v>
      </c>
      <c r="M25" s="42">
        <f t="shared" ca="1" si="0"/>
        <v>26</v>
      </c>
      <c r="N25" s="2">
        <f>(COUNTIF($C$2:$C25,$C25)=1)+0</f>
        <v>1</v>
      </c>
      <c r="O25" s="2">
        <f t="shared" si="1"/>
        <v>20</v>
      </c>
    </row>
    <row r="26" spans="1:16" x14ac:dyDescent="0.2">
      <c r="A26" s="2">
        <v>25</v>
      </c>
      <c r="B26" s="2">
        <f t="shared" si="2"/>
        <v>24</v>
      </c>
      <c r="C26" t="s">
        <v>717</v>
      </c>
      <c r="D26" s="6" t="s">
        <v>28</v>
      </c>
      <c r="E26" s="6">
        <v>35860</v>
      </c>
      <c r="F26">
        <v>1261</v>
      </c>
      <c r="G26" s="2">
        <v>3</v>
      </c>
      <c r="H26" s="43" t="str">
        <f>IFERROR(VLOOKUP(C26&amp;D26,AUS_male_list!$A$2:$T$1048576,20,FALSE), IFERROR(VLOOKUP(C26&amp;D26,'AUS_female-list'!$A$2:$T$1048576,20,FALSE),"Not found"))</f>
        <v>Q</v>
      </c>
      <c r="J26" s="3">
        <f>IFERROR(VLOOKUP(C26&amp;D26,Comms_male_list_21!$F$3:$G$1048576,2,FALSE),IFERROR(VLOOKUP(C26&amp;D26,Comms_female_list_21!$F$3:$G$1048576,2,FALSE),"Not in top 100"))</f>
        <v>9</v>
      </c>
      <c r="K26" s="3" t="str">
        <f>IFERROR(VLOOKUP(C26&amp;D26,Comms_male_list_22!$F$3:$G$1048576,2,FALSE),IFERROR(VLOOKUP(C26&amp;D26,Comms_female_list_22!$F$3:$G$1048576,2,FALSE),"Not in top 100"))</f>
        <v>Not in top 100</v>
      </c>
      <c r="L26" s="2">
        <f>IFERROR(VLOOKUP(C26&amp;D26,AUS_male_list!$A$2:$R$1048576,18,FALSE), IFERROR(VLOOKUP(C26&amp;D26,'AUS_female-list'!$A$2:$R$1048576,18,FALSE),"Not found"))</f>
        <v>1210</v>
      </c>
      <c r="M26" s="42">
        <f t="shared" ca="1" si="0"/>
        <v>23</v>
      </c>
      <c r="N26" s="2">
        <f>(COUNTIF($C$2:$C26,$C26)=1)+0</f>
        <v>1</v>
      </c>
      <c r="O26" s="2">
        <f t="shared" si="1"/>
        <v>18</v>
      </c>
    </row>
    <row r="27" spans="1:16" x14ac:dyDescent="0.2">
      <c r="A27" s="2">
        <v>26</v>
      </c>
      <c r="B27" s="2">
        <f t="shared" si="2"/>
        <v>25</v>
      </c>
      <c r="C27" t="s">
        <v>197</v>
      </c>
      <c r="D27" s="6" t="s">
        <v>25</v>
      </c>
      <c r="E27" s="6">
        <v>36615</v>
      </c>
      <c r="F27">
        <v>1232</v>
      </c>
      <c r="G27" s="2">
        <v>1</v>
      </c>
      <c r="H27" s="43" t="str">
        <f>IFERROR(VLOOKUP(C27&amp;D27,AUS_male_list!$A$2:$T$1048576,20,FALSE), IFERROR(VLOOKUP(C27&amp;D27,'AUS_female-list'!$A$2:$T$1048576,20,FALSE),"Not found"))</f>
        <v>Q</v>
      </c>
      <c r="J27" s="3">
        <f>IFERROR(VLOOKUP(C27&amp;D27,Comms_male_list_21!$F$3:$G$1048576,2,FALSE),IFERROR(VLOOKUP(C27&amp;D27,Comms_female_list_21!$F$3:$G$1048576,2,FALSE),"Not in top 100"))</f>
        <v>11</v>
      </c>
      <c r="K27" s="3">
        <f>IFERROR(VLOOKUP(C27&amp;D27,Comms_male_list_22!$F$3:$G$1048576,2,FALSE),IFERROR(VLOOKUP(C27&amp;D27,Comms_female_list_22!$F$3:$G$1048576,2,FALSE),"Not in top 100"))</f>
        <v>1</v>
      </c>
      <c r="L27" s="2">
        <f>IFERROR(VLOOKUP(C27&amp;D27,AUS_male_list!$A$2:$R$1048576,18,FALSE), IFERROR(VLOOKUP(C27&amp;D27,'AUS_female-list'!$A$2:$R$1048576,18,FALSE),"Not found"))</f>
        <v>1179</v>
      </c>
      <c r="M27" s="42">
        <f t="shared" ca="1" si="0"/>
        <v>21</v>
      </c>
      <c r="N27" s="2">
        <f>(COUNTIF($C$2:$C27,$C27)=1)+0</f>
        <v>1</v>
      </c>
      <c r="O27" s="2">
        <f t="shared" si="1"/>
        <v>23</v>
      </c>
    </row>
    <row r="28" spans="1:16" x14ac:dyDescent="0.2">
      <c r="A28" s="2">
        <v>27</v>
      </c>
      <c r="B28" s="2">
        <f t="shared" si="2"/>
        <v>26</v>
      </c>
      <c r="C28" t="s">
        <v>718</v>
      </c>
      <c r="D28" s="6" t="s">
        <v>29</v>
      </c>
      <c r="E28" s="6">
        <v>35634</v>
      </c>
      <c r="F28">
        <v>1214</v>
      </c>
      <c r="G28" s="2">
        <v>2</v>
      </c>
      <c r="H28" s="43" t="str">
        <f>IFERROR(VLOOKUP(C28&amp;D28,AUS_male_list!$A$2:$T$1048576,20,FALSE), IFERROR(VLOOKUP(C28&amp;D28,'AUS_female-list'!$A$2:$T$1048576,20,FALSE),"Not found"))</f>
        <v>Q</v>
      </c>
      <c r="J28" s="3">
        <f>IFERROR(VLOOKUP(C28&amp;D28,Comms_male_list_21!$F$3:$G$1048576,2,FALSE),IFERROR(VLOOKUP(C28&amp;D28,Comms_female_list_21!$F$3:$G$1048576,2,FALSE),"Not in top 100"))</f>
        <v>29</v>
      </c>
      <c r="K28" s="3" t="str">
        <f>IFERROR(VLOOKUP(C28&amp;D28,Comms_male_list_22!$F$3:$G$1048576,2,FALSE),IFERROR(VLOOKUP(C28&amp;D28,Comms_female_list_22!$F$3:$G$1048576,2,FALSE),"Not in top 100"))</f>
        <v>Not in top 100</v>
      </c>
      <c r="L28" s="2">
        <f>IFERROR(VLOOKUP(C28&amp;D28,AUS_male_list!$A$2:$R$1048576,18,FALSE), IFERROR(VLOOKUP(C28&amp;D28,'AUS_female-list'!$A$2:$R$1048576,18,FALSE),"Not found"))</f>
        <v>1203</v>
      </c>
      <c r="M28" s="42">
        <f t="shared" ca="1" si="0"/>
        <v>24</v>
      </c>
      <c r="N28" s="2">
        <f>(COUNTIF($C$2:$C28,$C28)=1)+0</f>
        <v>1</v>
      </c>
      <c r="O28" s="2">
        <f t="shared" si="1"/>
        <v>26</v>
      </c>
    </row>
    <row r="29" spans="1:16" x14ac:dyDescent="0.2">
      <c r="A29" s="2">
        <v>28</v>
      </c>
      <c r="B29" s="2">
        <f t="shared" si="2"/>
        <v>27</v>
      </c>
      <c r="C29" t="s">
        <v>784</v>
      </c>
      <c r="D29" s="6" t="s">
        <v>83</v>
      </c>
      <c r="E29" s="6">
        <v>31659</v>
      </c>
      <c r="F29">
        <v>1106</v>
      </c>
      <c r="G29" s="2">
        <v>1</v>
      </c>
      <c r="H29" s="43" t="str">
        <f>IFERROR(VLOOKUP(C29&amp;D29,AUS_male_list!$A$2:$T$1048576,20,FALSE), IFERROR(VLOOKUP(C29&amp;D29,'AUS_female-list'!$A$2:$T$1048576,20,FALSE),"Not found"))</f>
        <v>Q</v>
      </c>
      <c r="J29" s="3" t="str">
        <f>IFERROR(VLOOKUP(C29&amp;D29,Comms_male_list_21!$F$3:$G$1048576,2,FALSE),IFERROR(VLOOKUP(C29&amp;D29,Comms_female_list_21!$F$3:$G$1048576,2,FALSE),"Not in top 100"))</f>
        <v>Not in top 100</v>
      </c>
      <c r="K29" s="3" t="str">
        <f>IFERROR(VLOOKUP(C29&amp;D29,Comms_male_list_22!$F$3:$G$1048576,2,FALSE),IFERROR(VLOOKUP(C29&amp;D29,Comms_female_list_22!$F$3:$G$1048576,2,FALSE),"Not in top 100"))</f>
        <v>Not in top 100</v>
      </c>
      <c r="L29" s="2">
        <f>IFERROR(VLOOKUP(C29&amp;D29,AUS_male_list!$A$2:$R$1048576,18,FALSE), IFERROR(VLOOKUP(C29&amp;D29,'AUS_female-list'!$A$2:$R$1048576,18,FALSE),"Not found"))</f>
        <v>1147</v>
      </c>
      <c r="M29" s="42">
        <f t="shared" ca="1" si="0"/>
        <v>35</v>
      </c>
      <c r="N29" s="2">
        <f>(COUNTIF($C$2:$C29,$C29)=1)+0</f>
        <v>1</v>
      </c>
      <c r="O29" s="2">
        <f t="shared" si="1"/>
        <v>146</v>
      </c>
    </row>
    <row r="30" spans="1:16" x14ac:dyDescent="0.2">
      <c r="A30" s="2">
        <v>29</v>
      </c>
      <c r="B30" s="2">
        <f t="shared" si="2"/>
        <v>27</v>
      </c>
      <c r="C30" t="s">
        <v>718</v>
      </c>
      <c r="D30" s="6" t="s">
        <v>28</v>
      </c>
      <c r="E30" s="6">
        <v>35634</v>
      </c>
      <c r="F30">
        <v>1212</v>
      </c>
      <c r="G30" s="2">
        <v>4</v>
      </c>
      <c r="H30" s="43" t="str">
        <f>IFERROR(VLOOKUP(C30&amp;D30,AUS_male_list!$A$2:$T$1048576,20,FALSE), IFERROR(VLOOKUP(C30&amp;D30,'AUS_female-list'!$A$2:$T$1048576,20,FALSE),"Not found"))</f>
        <v>Q</v>
      </c>
      <c r="J30" s="3">
        <f>IFERROR(VLOOKUP(C30&amp;D30,Comms_male_list_21!$F$3:$G$1048576,2,FALSE),IFERROR(VLOOKUP(C30&amp;D30,Comms_female_list_21!$F$3:$G$1048576,2,FALSE),"Not in top 100"))</f>
        <v>17</v>
      </c>
      <c r="K30" s="3">
        <f>IFERROR(VLOOKUP(C30&amp;D30,Comms_male_list_22!$F$3:$G$1048576,2,FALSE),IFERROR(VLOOKUP(C30&amp;D30,Comms_female_list_22!$F$3:$G$1048576,2,FALSE),"Not in top 100"))</f>
        <v>1</v>
      </c>
      <c r="L30" s="2">
        <f>IFERROR(VLOOKUP(C30&amp;D30,AUS_male_list!$A$2:$R$1048576,18,FALSE), IFERROR(VLOOKUP(C30&amp;D30,'AUS_female-list'!$A$2:$R$1048576,18,FALSE),"Not found"))</f>
        <v>1187</v>
      </c>
      <c r="M30" s="42">
        <f t="shared" ca="1" si="0"/>
        <v>24</v>
      </c>
      <c r="N30" s="2">
        <f>(COUNTIF($C$2:$C30,$C30)=1)+0</f>
        <v>0</v>
      </c>
      <c r="O30" s="2" t="str">
        <f t="shared" si="1"/>
        <v>Alternate event</v>
      </c>
    </row>
    <row r="31" spans="1:16" x14ac:dyDescent="0.2">
      <c r="A31" s="2">
        <v>30</v>
      </c>
      <c r="B31" s="2">
        <f t="shared" si="2"/>
        <v>28</v>
      </c>
      <c r="C31" t="s">
        <v>759</v>
      </c>
      <c r="D31" s="6" t="s">
        <v>29</v>
      </c>
      <c r="E31" s="6">
        <v>31691</v>
      </c>
      <c r="F31">
        <v>1199</v>
      </c>
      <c r="G31" s="2">
        <v>4</v>
      </c>
      <c r="H31" s="43" t="str">
        <f>IFERROR(VLOOKUP(C31&amp;D31,AUS_male_list!$A$2:$T$1048576,20,FALSE), IFERROR(VLOOKUP(C31&amp;D31,'AUS_female-list'!$A$2:$T$1048576,20,FALSE),"Not found"))</f>
        <v>Q</v>
      </c>
      <c r="J31" s="3">
        <f>IFERROR(VLOOKUP(C31&amp;D31,Comms_male_list_21!$F$3:$G$1048576,2,FALSE),IFERROR(VLOOKUP(C31&amp;D31,Comms_female_list_21!$F$3:$G$1048576,2,FALSE),"Not in top 100"))</f>
        <v>19</v>
      </c>
      <c r="K31" s="3" t="str">
        <f>IFERROR(VLOOKUP(C31&amp;D31,Comms_male_list_22!$F$3:$G$1048576,2,FALSE),IFERROR(VLOOKUP(C31&amp;D31,Comms_female_list_22!$F$3:$G$1048576,2,FALSE),"Not in top 100"))</f>
        <v>Not in top 100</v>
      </c>
      <c r="L31" s="2">
        <f>IFERROR(VLOOKUP(C31&amp;D31,AUS_male_list!$A$2:$R$1048576,18,FALSE), IFERROR(VLOOKUP(C31&amp;D31,'AUS_female-list'!$A$2:$R$1048576,18,FALSE),"Not found"))</f>
        <v>1180</v>
      </c>
      <c r="M31" s="42">
        <f t="shared" ca="1" si="0"/>
        <v>35</v>
      </c>
      <c r="N31" s="2">
        <f>(COUNTIF($C$2:$C31,$C31)=1)+0</f>
        <v>1</v>
      </c>
      <c r="O31" s="2">
        <f t="shared" si="1"/>
        <v>41</v>
      </c>
    </row>
    <row r="32" spans="1:16" x14ac:dyDescent="0.2">
      <c r="A32" s="2">
        <v>31</v>
      </c>
      <c r="B32" s="2">
        <f t="shared" si="2"/>
        <v>29</v>
      </c>
      <c r="C32" t="s">
        <v>311</v>
      </c>
      <c r="D32" s="6" t="s">
        <v>29</v>
      </c>
      <c r="E32" s="6">
        <v>35869</v>
      </c>
      <c r="F32">
        <v>1137</v>
      </c>
      <c r="G32" s="2">
        <v>5</v>
      </c>
      <c r="H32" s="43" t="str">
        <f>IFERROR(VLOOKUP(C32&amp;D32,AUS_male_list!$A$2:$T$1048576,20,FALSE), IFERROR(VLOOKUP(C32&amp;D32,'AUS_female-list'!$A$2:$T$1048576,20,FALSE),"Not found"))</f>
        <v>Q</v>
      </c>
      <c r="J32" s="3">
        <f>IFERROR(VLOOKUP(C32&amp;D32,Comms_male_list_21!$F$3:$G$1048576,2,FALSE),IFERROR(VLOOKUP(C32&amp;D32,Comms_female_list_21!$F$3:$G$1048576,2,FALSE),"Not in top 100"))</f>
        <v>50</v>
      </c>
      <c r="K32" s="3" t="str">
        <f>IFERROR(VLOOKUP(C32&amp;D32,Comms_male_list_22!$F$3:$G$1048576,2,FALSE),IFERROR(VLOOKUP(C32&amp;D32,Comms_female_list_22!$F$3:$G$1048576,2,FALSE),"Not in top 100"))</f>
        <v>Not in top 100</v>
      </c>
      <c r="L32" s="2">
        <f>IFERROR(VLOOKUP(C32&amp;D32,AUS_male_list!$A$2:$R$1048576,18,FALSE), IFERROR(VLOOKUP(C32&amp;D32,'AUS_female-list'!$A$2:$R$1048576,18,FALSE),"Not found"))</f>
        <v>1170</v>
      </c>
      <c r="M32" s="42">
        <f t="shared" ca="1" si="0"/>
        <v>23</v>
      </c>
      <c r="N32" s="2">
        <f>(COUNTIF($C$2:$C32,$C32)=1)+0</f>
        <v>1</v>
      </c>
      <c r="O32" s="2">
        <f t="shared" si="1"/>
        <v>92</v>
      </c>
    </row>
    <row r="33" spans="1:15" x14ac:dyDescent="0.2">
      <c r="A33" s="2">
        <v>32</v>
      </c>
      <c r="B33" s="2">
        <f t="shared" si="2"/>
        <v>30</v>
      </c>
      <c r="C33" t="s">
        <v>896</v>
      </c>
      <c r="D33" s="6" t="s">
        <v>82</v>
      </c>
      <c r="E33" s="6">
        <v>33242</v>
      </c>
      <c r="F33">
        <v>1214</v>
      </c>
      <c r="G33" s="2">
        <v>1</v>
      </c>
      <c r="H33" s="43" t="str">
        <f>IFERROR(VLOOKUP(C33&amp;D33,AUS_male_list!$A$2:$T$1048576,20,FALSE), IFERROR(VLOOKUP(C33&amp;D33,'AUS_female-list'!$A$2:$T$1048576,20,FALSE),"Not found"))</f>
        <v/>
      </c>
      <c r="J33" s="3">
        <f>IFERROR(VLOOKUP(C33&amp;D33,Comms_male_list_21!$F$3:$G$1048576,2,FALSE),IFERROR(VLOOKUP(C33&amp;D33,Comms_female_list_21!$F$3:$G$1048576,2,FALSE),"Not in top 100"))</f>
        <v>3</v>
      </c>
      <c r="K33" s="3">
        <f>IFERROR(VLOOKUP(C33&amp;D33,Comms_male_list_22!$F$3:$G$1048576,2,FALSE),IFERROR(VLOOKUP(C33&amp;D33,Comms_female_list_22!$F$3:$G$1048576,2,FALSE),"Not in top 100"))</f>
        <v>3</v>
      </c>
      <c r="L33" s="2">
        <f>IFERROR(VLOOKUP(C33&amp;D33,AUS_male_list!$A$2:$R$1048576,18,FALSE), IFERROR(VLOOKUP(C33&amp;D33,'AUS_female-list'!$A$2:$R$1048576,18,FALSE),"Not found"))</f>
        <v>1152</v>
      </c>
      <c r="M33" s="42">
        <f t="shared" ca="1" si="0"/>
        <v>31</v>
      </c>
      <c r="N33" s="2">
        <f>(COUNTIF($C$2:$C33,$C33)=1)+0</f>
        <v>1</v>
      </c>
      <c r="O33" s="2">
        <f t="shared" si="1"/>
        <v>26</v>
      </c>
    </row>
    <row r="34" spans="1:15" x14ac:dyDescent="0.2">
      <c r="A34" s="2">
        <v>33</v>
      </c>
      <c r="B34" s="2">
        <f t="shared" si="2"/>
        <v>31</v>
      </c>
      <c r="C34" t="s">
        <v>534</v>
      </c>
      <c r="D34" s="6" t="s">
        <v>41</v>
      </c>
      <c r="E34" s="6">
        <v>30142</v>
      </c>
      <c r="F34">
        <v>1224</v>
      </c>
      <c r="G34" s="2">
        <v>2</v>
      </c>
      <c r="H34" s="43" t="str">
        <f>IFERROR(VLOOKUP(C34&amp;D34,AUS_male_list!$A$2:$T$1048576,20,FALSE), IFERROR(VLOOKUP(C34&amp;D34,'AUS_female-list'!$A$2:$T$1048576,20,FALSE),"Not found"))</f>
        <v/>
      </c>
      <c r="J34" s="3">
        <f>IFERROR(VLOOKUP(C34&amp;D34,Comms_male_list_21!$F$3:$G$1048576,2,FALSE),IFERROR(VLOOKUP(C34&amp;D34,Comms_female_list_21!$F$3:$G$1048576,2,FALSE),"Not in top 100"))</f>
        <v>2</v>
      </c>
      <c r="K34" s="3" t="str">
        <f>IFERROR(VLOOKUP(C34&amp;D34,Comms_male_list_22!$F$3:$G$1048576,2,FALSE),IFERROR(VLOOKUP(C34&amp;D34,Comms_female_list_22!$F$3:$G$1048576,2,FALSE),"Not in top 100"))</f>
        <v>Not in top 100</v>
      </c>
      <c r="L34" s="2">
        <f>IFERROR(VLOOKUP(C34&amp;D34,AUS_male_list!$A$2:$R$1048576,18,FALSE), IFERROR(VLOOKUP(C34&amp;D34,'AUS_female-list'!$A$2:$R$1048576,18,FALSE),"Not found"))</f>
        <v>1143</v>
      </c>
      <c r="M34" s="42">
        <f t="shared" ref="M34:M65" ca="1" si="3">DATEDIF(E34,TODAY(),"y")</f>
        <v>39</v>
      </c>
      <c r="N34" s="2">
        <f>(COUNTIF($C$2:$C34,$C34)=1)+0</f>
        <v>1</v>
      </c>
      <c r="O34" s="2">
        <f t="shared" ref="O34:O65" si="4">IF(N34=1,RANK(F34,$F$2:$F$202,0),"Alternate event")</f>
        <v>24</v>
      </c>
    </row>
    <row r="35" spans="1:15" x14ac:dyDescent="0.2">
      <c r="A35" s="2">
        <v>34</v>
      </c>
      <c r="B35" s="2">
        <f t="shared" si="2"/>
        <v>32</v>
      </c>
      <c r="C35" t="s">
        <v>498</v>
      </c>
      <c r="D35" s="6" t="s">
        <v>40</v>
      </c>
      <c r="E35" s="6">
        <v>32289</v>
      </c>
      <c r="F35">
        <v>1174</v>
      </c>
      <c r="G35" s="2">
        <v>1</v>
      </c>
      <c r="H35" s="43" t="str">
        <f>IFERROR(VLOOKUP(C35&amp;D35,AUS_male_list!$A$2:$T$1048576,20,FALSE), IFERROR(VLOOKUP(C35&amp;D35,'AUS_female-list'!$A$2:$T$1048576,20,FALSE),"Not found"))</f>
        <v/>
      </c>
      <c r="J35" s="3">
        <f>IFERROR(VLOOKUP(C35&amp;D35,Comms_male_list_21!$F$3:$G$1048576,2,FALSE),IFERROR(VLOOKUP(C35&amp;D35,Comms_female_list_21!$F$3:$G$1048576,2,FALSE),"Not in top 100"))</f>
        <v>4</v>
      </c>
      <c r="K35" s="3" t="str">
        <f>IFERROR(VLOOKUP(C35&amp;D35,Comms_male_list_22!$F$3:$G$1048576,2,FALSE),IFERROR(VLOOKUP(C35&amp;D35,Comms_female_list_22!$F$3:$G$1048576,2,FALSE),"Not in top 100"))</f>
        <v>Not in top 100</v>
      </c>
      <c r="L35" s="2">
        <f>IFERROR(VLOOKUP(C35&amp;D35,AUS_male_list!$A$2:$R$1048576,18,FALSE), IFERROR(VLOOKUP(C35&amp;D35,'AUS_female-list'!$A$2:$R$1048576,18,FALSE),"Not found"))</f>
        <v>1133</v>
      </c>
      <c r="M35" s="42">
        <f t="shared" ca="1" si="3"/>
        <v>33</v>
      </c>
      <c r="N35" s="2">
        <f>(COUNTIF($C$2:$C35,$C35)=1)+0</f>
        <v>1</v>
      </c>
      <c r="O35" s="2">
        <f t="shared" si="4"/>
        <v>64</v>
      </c>
    </row>
    <row r="36" spans="1:15" x14ac:dyDescent="0.2">
      <c r="A36" s="2">
        <v>35</v>
      </c>
      <c r="B36" s="2">
        <f t="shared" si="2"/>
        <v>33</v>
      </c>
      <c r="C36" t="s">
        <v>480</v>
      </c>
      <c r="D36" s="6" t="s">
        <v>36</v>
      </c>
      <c r="E36" s="6">
        <v>34463</v>
      </c>
      <c r="F36">
        <v>1198</v>
      </c>
      <c r="G36" s="2">
        <v>2</v>
      </c>
      <c r="H36" s="43" t="str">
        <f>IFERROR(VLOOKUP(C36&amp;D36,AUS_male_list!$A$2:$T$1048576,20,FALSE), IFERROR(VLOOKUP(C36&amp;D36,'AUS_female-list'!$A$2:$T$1048576,20,FALSE),"Not found"))</f>
        <v/>
      </c>
      <c r="J36" s="3">
        <f>IFERROR(VLOOKUP(C36&amp;D36,Comms_male_list_21!$F$3:$G$1048576,2,FALSE),IFERROR(VLOOKUP(C36&amp;D36,Comms_female_list_21!$F$3:$G$1048576,2,FALSE),"Not in top 100"))</f>
        <v>4</v>
      </c>
      <c r="K36" s="3" t="str">
        <f>IFERROR(VLOOKUP(C36&amp;D36,Comms_male_list_22!$F$3:$G$1048576,2,FALSE),IFERROR(VLOOKUP(C36&amp;D36,Comms_female_list_22!$F$3:$G$1048576,2,FALSE),"Not in top 100"))</f>
        <v>Not in top 100</v>
      </c>
      <c r="L36" s="2">
        <f>IFERROR(VLOOKUP(C36&amp;D36,AUS_male_list!$A$2:$R$1048576,18,FALSE), IFERROR(VLOOKUP(C36&amp;D36,'AUS_female-list'!$A$2:$R$1048576,18,FALSE),"Not found"))</f>
        <v>1145</v>
      </c>
      <c r="M36" s="42">
        <f t="shared" ca="1" si="3"/>
        <v>27</v>
      </c>
      <c r="N36" s="2">
        <f>(COUNTIF($C$2:$C36,$C36)=1)+0</f>
        <v>1</v>
      </c>
      <c r="O36" s="2">
        <f t="shared" si="4"/>
        <v>42</v>
      </c>
    </row>
    <row r="37" spans="1:15" x14ac:dyDescent="0.2">
      <c r="A37" s="2">
        <v>36</v>
      </c>
      <c r="B37" s="2">
        <f t="shared" si="2"/>
        <v>34</v>
      </c>
      <c r="C37" t="s">
        <v>854</v>
      </c>
      <c r="D37" s="6" t="s">
        <v>36</v>
      </c>
      <c r="E37" s="6">
        <v>35506</v>
      </c>
      <c r="F37">
        <v>1154</v>
      </c>
      <c r="G37" s="2">
        <v>2</v>
      </c>
      <c r="H37" s="43" t="str">
        <f>IFERROR(VLOOKUP(C37&amp;D37,AUS_male_list!$A$2:$T$1048576,20,FALSE), IFERROR(VLOOKUP(C37&amp;D37,'AUS_female-list'!$A$2:$T$1048576,20,FALSE),"Not found"))</f>
        <v/>
      </c>
      <c r="J37" s="3">
        <f>IFERROR(VLOOKUP(C37&amp;D37,Comms_male_list_21!$F$3:$G$1048576,2,FALSE),IFERROR(VLOOKUP(C37&amp;D37,Comms_female_list_21!$F$3:$G$1048576,2,FALSE),"Not in top 100"))</f>
        <v>7</v>
      </c>
      <c r="K37" s="3">
        <f>IFERROR(VLOOKUP(C37&amp;D37,Comms_male_list_22!$F$3:$G$1048576,2,FALSE),IFERROR(VLOOKUP(C37&amp;D37,Comms_female_list_22!$F$3:$G$1048576,2,FALSE),"Not in top 100"))</f>
        <v>2</v>
      </c>
      <c r="L37" s="2">
        <f>IFERROR(VLOOKUP(C37&amp;D37,AUS_male_list!$A$2:$R$1048576,18,FALSE), IFERROR(VLOOKUP(C37&amp;D37,'AUS_female-list'!$A$2:$R$1048576,18,FALSE),"Not found"))</f>
        <v>1102</v>
      </c>
      <c r="M37" s="42">
        <f t="shared" ca="1" si="3"/>
        <v>24</v>
      </c>
      <c r="N37" s="2">
        <f>(COUNTIF($C$2:$C37,$C37)=1)+0</f>
        <v>1</v>
      </c>
      <c r="O37" s="2">
        <f t="shared" si="4"/>
        <v>80</v>
      </c>
    </row>
    <row r="38" spans="1:15" x14ac:dyDescent="0.2">
      <c r="A38" s="2">
        <v>37</v>
      </c>
      <c r="B38" s="2">
        <f t="shared" si="2"/>
        <v>35</v>
      </c>
      <c r="C38" t="s">
        <v>809</v>
      </c>
      <c r="D38" s="6" t="s">
        <v>37</v>
      </c>
      <c r="E38" s="6">
        <v>35258</v>
      </c>
      <c r="F38">
        <v>1206</v>
      </c>
      <c r="G38" s="2">
        <v>1</v>
      </c>
      <c r="H38" s="43" t="str">
        <f>IFERROR(VLOOKUP(C38&amp;D38,AUS_male_list!$A$2:$T$1048576,20,FALSE), IFERROR(VLOOKUP(C38&amp;D38,'AUS_female-list'!$A$2:$T$1048576,20,FALSE),"Not found"))</f>
        <v/>
      </c>
      <c r="J38" s="3">
        <f>IFERROR(VLOOKUP(C38&amp;D38,Comms_male_list_21!$F$3:$G$1048576,2,FALSE),IFERROR(VLOOKUP(C38&amp;D38,Comms_female_list_21!$F$3:$G$1048576,2,FALSE),"Not in top 100"))</f>
        <v>12</v>
      </c>
      <c r="K38" s="3">
        <f>IFERROR(VLOOKUP(C38&amp;D38,Comms_male_list_22!$F$3:$G$1048576,2,FALSE),IFERROR(VLOOKUP(C38&amp;D38,Comms_female_list_22!$F$3:$G$1048576,2,FALSE),"Not in top 100"))</f>
        <v>1</v>
      </c>
      <c r="L38" s="2">
        <f>IFERROR(VLOOKUP(C38&amp;D38,AUS_male_list!$A$2:$R$1048576,18,FALSE), IFERROR(VLOOKUP(C38&amp;D38,'AUS_female-list'!$A$2:$R$1048576,18,FALSE),"Not found"))</f>
        <v>1146</v>
      </c>
      <c r="M38" s="42">
        <f t="shared" ca="1" si="3"/>
        <v>25</v>
      </c>
      <c r="N38" s="2">
        <f>(COUNTIF($C$2:$C38,$C38)=1)+0</f>
        <v>1</v>
      </c>
      <c r="O38" s="2">
        <f t="shared" si="4"/>
        <v>36</v>
      </c>
    </row>
    <row r="39" spans="1:15" x14ac:dyDescent="0.2">
      <c r="A39" s="2">
        <v>38</v>
      </c>
      <c r="B39" s="2">
        <f t="shared" si="2"/>
        <v>36</v>
      </c>
      <c r="C39" t="s">
        <v>799</v>
      </c>
      <c r="D39" s="6" t="s">
        <v>44</v>
      </c>
      <c r="E39" s="6">
        <v>34302</v>
      </c>
      <c r="F39">
        <v>1214</v>
      </c>
      <c r="G39" s="2">
        <v>2</v>
      </c>
      <c r="H39" s="43" t="str">
        <f>IFERROR(VLOOKUP(C39&amp;D39,AUS_male_list!$A$2:$T$1048576,20,FALSE), IFERROR(VLOOKUP(C39&amp;D39,'AUS_female-list'!$A$2:$T$1048576,20,FALSE),"Not found"))</f>
        <v/>
      </c>
      <c r="J39" s="3" t="str">
        <f>IFERROR(VLOOKUP(C39&amp;D39,Comms_male_list_21!$F$3:$G$1048576,2,FALSE),IFERROR(VLOOKUP(C39&amp;D39,Comms_female_list_21!$F$3:$G$1048576,2,FALSE),"Not in top 100"))</f>
        <v>Not in top 100</v>
      </c>
      <c r="K39" s="3" t="str">
        <f>IFERROR(VLOOKUP(C39&amp;D39,Comms_male_list_22!$F$3:$G$1048576,2,FALSE),IFERROR(VLOOKUP(C39&amp;D39,Comms_female_list_22!$F$3:$G$1048576,2,FALSE),"Not in top 100"))</f>
        <v>Not in top 100</v>
      </c>
      <c r="L39" s="2">
        <f>IFERROR(VLOOKUP(C39&amp;D39,AUS_male_list!$A$2:$R$1048576,18,FALSE), IFERROR(VLOOKUP(C39&amp;D39,'AUS_female-list'!$A$2:$R$1048576,18,FALSE),"Not found"))</f>
        <v>1178</v>
      </c>
      <c r="M39" s="42">
        <f t="shared" ca="1" si="3"/>
        <v>28</v>
      </c>
      <c r="N39" s="2">
        <f>(COUNTIF($C$2:$C39,$C39)=1)+0</f>
        <v>1</v>
      </c>
      <c r="O39" s="2">
        <f t="shared" si="4"/>
        <v>26</v>
      </c>
    </row>
    <row r="40" spans="1:15" x14ac:dyDescent="0.2">
      <c r="A40" s="2">
        <v>39</v>
      </c>
      <c r="B40" s="2">
        <f t="shared" si="2"/>
        <v>37</v>
      </c>
      <c r="C40" t="s">
        <v>535</v>
      </c>
      <c r="D40" s="6" t="s">
        <v>41</v>
      </c>
      <c r="E40" s="6">
        <v>35421</v>
      </c>
      <c r="F40">
        <v>1194</v>
      </c>
      <c r="G40" s="2">
        <v>3</v>
      </c>
      <c r="H40" s="43" t="str">
        <f>IFERROR(VLOOKUP(C40&amp;D40,AUS_male_list!$A$2:$T$1048576,20,FALSE), IFERROR(VLOOKUP(C40&amp;D40,'AUS_female-list'!$A$2:$T$1048576,20,FALSE),"Not found"))</f>
        <v/>
      </c>
      <c r="J40" s="3">
        <f>IFERROR(VLOOKUP(C40&amp;D40,Comms_male_list_21!$F$3:$G$1048576,2,FALSE),IFERROR(VLOOKUP(C40&amp;D40,Comms_female_list_21!$F$3:$G$1048576,2,FALSE),"Not in top 100"))</f>
        <v>5</v>
      </c>
      <c r="K40" s="3">
        <f>IFERROR(VLOOKUP(C40&amp;D40,Comms_male_list_22!$F$3:$G$1048576,2,FALSE),IFERROR(VLOOKUP(C40&amp;D40,Comms_female_list_22!$F$3:$G$1048576,2,FALSE),"Not in top 100"))</f>
        <v>2</v>
      </c>
      <c r="L40" s="2">
        <f>IFERROR(VLOOKUP(C40&amp;D40,AUS_male_list!$A$2:$R$1048576,18,FALSE), IFERROR(VLOOKUP(C40&amp;D40,'AUS_female-list'!$A$2:$R$1048576,18,FALSE),"Not found"))</f>
        <v>1122</v>
      </c>
      <c r="M40" s="42">
        <f t="shared" ca="1" si="3"/>
        <v>25</v>
      </c>
      <c r="N40" s="2">
        <f>(COUNTIF($C$2:$C40,$C40)=1)+0</f>
        <v>1</v>
      </c>
      <c r="O40" s="2">
        <f t="shared" si="4"/>
        <v>45</v>
      </c>
    </row>
    <row r="41" spans="1:15" x14ac:dyDescent="0.2">
      <c r="A41" s="2">
        <v>40</v>
      </c>
      <c r="B41" s="2">
        <f t="shared" si="2"/>
        <v>38</v>
      </c>
      <c r="C41" t="s">
        <v>550</v>
      </c>
      <c r="D41" s="6" t="s">
        <v>86</v>
      </c>
      <c r="E41" s="6">
        <v>36730</v>
      </c>
      <c r="F41">
        <v>1154</v>
      </c>
      <c r="G41" s="2">
        <v>3</v>
      </c>
      <c r="H41" s="43" t="str">
        <f>IFERROR(VLOOKUP(C41&amp;D41,AUS_male_list!$A$2:$T$1048576,20,FALSE), IFERROR(VLOOKUP(C41&amp;D41,'AUS_female-list'!$A$2:$T$1048576,20,FALSE),"Not found"))</f>
        <v/>
      </c>
      <c r="J41" s="3">
        <f>IFERROR(VLOOKUP(C41&amp;D41,Comms_male_list_21!$F$3:$G$1048576,2,FALSE),IFERROR(VLOOKUP(C41&amp;D41,Comms_female_list_21!$F$3:$G$1048576,2,FALSE),"Not in top 100"))</f>
        <v>2</v>
      </c>
      <c r="K41" s="3" t="str">
        <f>IFERROR(VLOOKUP(C41&amp;D41,Comms_male_list_22!$F$3:$G$1048576,2,FALSE),IFERROR(VLOOKUP(C41&amp;D41,Comms_female_list_22!$F$3:$G$1048576,2,FALSE),"Not in top 100"))</f>
        <v>Not in top 100</v>
      </c>
      <c r="L41" s="2">
        <f>IFERROR(VLOOKUP(C41&amp;D41,AUS_male_list!$A$2:$R$1048576,18,FALSE), IFERROR(VLOOKUP(C41&amp;D41,'AUS_female-list'!$A$2:$R$1048576,18,FALSE),"Not found"))</f>
        <v>1125</v>
      </c>
      <c r="M41" s="42">
        <f t="shared" ca="1" si="3"/>
        <v>21</v>
      </c>
      <c r="N41" s="2">
        <f>(COUNTIF($C$2:$C41,$C41)=1)+0</f>
        <v>1</v>
      </c>
      <c r="O41" s="2">
        <f t="shared" si="4"/>
        <v>80</v>
      </c>
    </row>
    <row r="42" spans="1:15" x14ac:dyDescent="0.2">
      <c r="A42" s="2">
        <v>41</v>
      </c>
      <c r="B42" s="2">
        <f t="shared" si="2"/>
        <v>39</v>
      </c>
      <c r="C42" t="s">
        <v>526</v>
      </c>
      <c r="D42" s="6" t="s">
        <v>42</v>
      </c>
      <c r="E42" s="6">
        <v>35635</v>
      </c>
      <c r="F42">
        <v>1105</v>
      </c>
      <c r="G42" s="2">
        <v>1</v>
      </c>
      <c r="H42" s="43" t="str">
        <f>IFERROR(VLOOKUP(C42&amp;D42,AUS_male_list!$A$2:$T$1048576,20,FALSE), IFERROR(VLOOKUP(C42&amp;D42,'AUS_female-list'!$A$2:$T$1048576,20,FALSE),"Not found"))</f>
        <v/>
      </c>
      <c r="J42" s="3">
        <f>IFERROR(VLOOKUP(C42&amp;D42,Comms_male_list_21!$F$3:$G$1048576,2,FALSE),IFERROR(VLOOKUP(C42&amp;D42,Comms_female_list_21!$F$3:$G$1048576,2,FALSE),"Not in top 100"))</f>
        <v>9</v>
      </c>
      <c r="K42" s="3">
        <f>IFERROR(VLOOKUP(C42&amp;D42,Comms_male_list_22!$F$3:$G$1048576,2,FALSE),IFERROR(VLOOKUP(C42&amp;D42,Comms_female_list_22!$F$3:$G$1048576,2,FALSE),"Not in top 100"))</f>
        <v>4</v>
      </c>
      <c r="L42" s="2">
        <f>IFERROR(VLOOKUP(C42&amp;D42,AUS_male_list!$A$2:$R$1048576,18,FALSE), IFERROR(VLOOKUP(C42&amp;D42,'AUS_female-list'!$A$2:$R$1048576,18,FALSE),"Not found"))</f>
        <v>1079</v>
      </c>
      <c r="M42" s="42">
        <f t="shared" ca="1" si="3"/>
        <v>24</v>
      </c>
      <c r="N42" s="2">
        <f>(COUNTIF($C$2:$C42,$C42)=1)+0</f>
        <v>1</v>
      </c>
      <c r="O42" s="2">
        <f t="shared" si="4"/>
        <v>147</v>
      </c>
    </row>
    <row r="43" spans="1:15" x14ac:dyDescent="0.2">
      <c r="A43" s="2">
        <v>42</v>
      </c>
      <c r="B43" s="2">
        <f t="shared" si="2"/>
        <v>40</v>
      </c>
      <c r="C43" t="s">
        <v>810</v>
      </c>
      <c r="D43" s="6" t="s">
        <v>37</v>
      </c>
      <c r="E43" s="6">
        <v>32977</v>
      </c>
      <c r="F43">
        <v>1195</v>
      </c>
      <c r="G43" s="2">
        <v>2</v>
      </c>
      <c r="H43" s="43" t="str">
        <f>IFERROR(VLOOKUP(C43&amp;D43,AUS_male_list!$A$2:$T$1048576,20,FALSE), IFERROR(VLOOKUP(C43&amp;D43,'AUS_female-list'!$A$2:$T$1048576,20,FALSE),"Not found"))</f>
        <v/>
      </c>
      <c r="J43" s="3">
        <f>IFERROR(VLOOKUP(C43&amp;D43,Comms_male_list_21!$F$3:$G$1048576,2,FALSE),IFERROR(VLOOKUP(C43&amp;D43,Comms_female_list_21!$F$3:$G$1048576,2,FALSE),"Not in top 100"))</f>
        <v>23</v>
      </c>
      <c r="K43" s="3" t="str">
        <f>IFERROR(VLOOKUP(C43&amp;D43,Comms_male_list_22!$F$3:$G$1048576,2,FALSE),IFERROR(VLOOKUP(C43&amp;D43,Comms_female_list_22!$F$3:$G$1048576,2,FALSE),"Not in top 100"))</f>
        <v>Not in top 100</v>
      </c>
      <c r="L43" s="2">
        <f>IFERROR(VLOOKUP(C43&amp;D43,AUS_male_list!$A$2:$R$1048576,18,FALSE), IFERROR(VLOOKUP(C43&amp;D43,'AUS_female-list'!$A$2:$R$1048576,18,FALSE),"Not found"))</f>
        <v>1131</v>
      </c>
      <c r="M43" s="42">
        <f t="shared" ca="1" si="3"/>
        <v>31</v>
      </c>
      <c r="N43" s="2">
        <f>(COUNTIF($C$2:$C43,$C43)=1)+0</f>
        <v>1</v>
      </c>
      <c r="O43" s="2">
        <f t="shared" si="4"/>
        <v>44</v>
      </c>
    </row>
    <row r="44" spans="1:15" x14ac:dyDescent="0.2">
      <c r="A44" s="2">
        <v>43</v>
      </c>
      <c r="B44" s="2">
        <f t="shared" si="2"/>
        <v>41</v>
      </c>
      <c r="C44" t="s">
        <v>798</v>
      </c>
      <c r="D44" s="6" t="s">
        <v>44</v>
      </c>
      <c r="E44" s="6">
        <v>34712</v>
      </c>
      <c r="F44">
        <v>1212</v>
      </c>
      <c r="G44" s="2">
        <v>3</v>
      </c>
      <c r="H44" s="43" t="str">
        <f>IFERROR(VLOOKUP(C44&amp;D44,AUS_male_list!$A$2:$T$1048576,20,FALSE), IFERROR(VLOOKUP(C44&amp;D44,'AUS_female-list'!$A$2:$T$1048576,20,FALSE),"Not found"))</f>
        <v/>
      </c>
      <c r="J44" s="3" t="str">
        <f>IFERROR(VLOOKUP(C44&amp;D44,Comms_male_list_21!$F$3:$G$1048576,2,FALSE),IFERROR(VLOOKUP(C44&amp;D44,Comms_female_list_21!$F$3:$G$1048576,2,FALSE),"Not in top 100"))</f>
        <v>Not in top 100</v>
      </c>
      <c r="K44" s="3" t="str">
        <f>IFERROR(VLOOKUP(C44&amp;D44,Comms_male_list_22!$F$3:$G$1048576,2,FALSE),IFERROR(VLOOKUP(C44&amp;D44,Comms_female_list_22!$F$3:$G$1048576,2,FALSE),"Not in top 100"))</f>
        <v>Not in top 100</v>
      </c>
      <c r="L44" s="2">
        <f>IFERROR(VLOOKUP(C44&amp;D44,AUS_male_list!$A$2:$R$1048576,18,FALSE), IFERROR(VLOOKUP(C44&amp;D44,'AUS_female-list'!$A$2:$R$1048576,18,FALSE),"Not found"))</f>
        <v>1153</v>
      </c>
      <c r="M44" s="42">
        <f t="shared" ca="1" si="3"/>
        <v>27</v>
      </c>
      <c r="N44" s="2">
        <f>(COUNTIF($C$2:$C44,$C44)=1)+0</f>
        <v>1</v>
      </c>
      <c r="O44" s="2">
        <f t="shared" si="4"/>
        <v>30</v>
      </c>
    </row>
    <row r="45" spans="1:15" x14ac:dyDescent="0.2">
      <c r="A45" s="2">
        <v>44</v>
      </c>
      <c r="B45" s="2">
        <f t="shared" si="2"/>
        <v>42</v>
      </c>
      <c r="C45" t="s">
        <v>883</v>
      </c>
      <c r="D45" s="6" t="s">
        <v>41</v>
      </c>
      <c r="E45" s="6">
        <v>35168</v>
      </c>
      <c r="F45">
        <v>1133</v>
      </c>
      <c r="G45" s="2">
        <v>1</v>
      </c>
      <c r="H45" s="43" t="str">
        <f>IFERROR(VLOOKUP(C45&amp;D45,AUS_male_list!$A$2:$T$1048576,20,FALSE), IFERROR(VLOOKUP(C45&amp;D45,'AUS_female-list'!$A$2:$T$1048576,20,FALSE),"Not found"))</f>
        <v/>
      </c>
      <c r="J45" s="3">
        <f>IFERROR(VLOOKUP(C45&amp;D45,Comms_male_list_21!$F$3:$G$1048576,2,FALSE),IFERROR(VLOOKUP(C45&amp;D45,Comms_female_list_21!$F$3:$G$1048576,2,FALSE),"Not in top 100"))</f>
        <v>7</v>
      </c>
      <c r="K45" s="3">
        <f>IFERROR(VLOOKUP(C45&amp;D45,Comms_male_list_22!$F$3:$G$1048576,2,FALSE),IFERROR(VLOOKUP(C45&amp;D45,Comms_female_list_22!$F$3:$G$1048576,2,FALSE),"Not in top 100"))</f>
        <v>11</v>
      </c>
      <c r="L45" s="2">
        <f>IFERROR(VLOOKUP(C45&amp;D45,AUS_male_list!$A$2:$R$1048576,18,FALSE), IFERROR(VLOOKUP(C45&amp;D45,'AUS_female-list'!$A$2:$R$1048576,18,FALSE),"Not found"))</f>
        <v>1112</v>
      </c>
      <c r="M45" s="42">
        <f t="shared" ca="1" si="3"/>
        <v>25</v>
      </c>
      <c r="N45" s="2">
        <f>(COUNTIF($C$2:$C45,$C45)=1)+0</f>
        <v>1</v>
      </c>
      <c r="O45" s="2">
        <f t="shared" si="4"/>
        <v>100</v>
      </c>
    </row>
    <row r="46" spans="1:15" x14ac:dyDescent="0.2">
      <c r="A46" s="2">
        <v>45</v>
      </c>
      <c r="B46" s="2">
        <f t="shared" si="2"/>
        <v>43</v>
      </c>
      <c r="C46" t="s">
        <v>499</v>
      </c>
      <c r="D46" s="6" t="s">
        <v>40</v>
      </c>
      <c r="E46" s="6">
        <v>34107</v>
      </c>
      <c r="F46">
        <v>1113</v>
      </c>
      <c r="G46" s="2">
        <v>2</v>
      </c>
      <c r="H46" s="43" t="str">
        <f>IFERROR(VLOOKUP(C46&amp;D46,AUS_male_list!$A$2:$T$1048576,20,FALSE), IFERROR(VLOOKUP(C46&amp;D46,'AUS_female-list'!$A$2:$T$1048576,20,FALSE),"Not found"))</f>
        <v/>
      </c>
      <c r="J46" s="3">
        <f>IFERROR(VLOOKUP(C46&amp;D46,Comms_male_list_21!$F$3:$G$1048576,2,FALSE),IFERROR(VLOOKUP(C46&amp;D46,Comms_female_list_21!$F$3:$G$1048576,2,FALSE),"Not in top 100"))</f>
        <v>8</v>
      </c>
      <c r="K46" s="3" t="str">
        <f>IFERROR(VLOOKUP(C46&amp;D46,Comms_male_list_22!$F$3:$G$1048576,2,FALSE),IFERROR(VLOOKUP(C46&amp;D46,Comms_female_list_22!$F$3:$G$1048576,2,FALSE),"Not in top 100"))</f>
        <v>Not in top 100</v>
      </c>
      <c r="L46" s="2">
        <f>IFERROR(VLOOKUP(C46&amp;D46,AUS_male_list!$A$2:$R$1048576,18,FALSE), IFERROR(VLOOKUP(C46&amp;D46,'AUS_female-list'!$A$2:$R$1048576,18,FALSE),"Not found"))</f>
        <v>1091</v>
      </c>
      <c r="M46" s="42">
        <f t="shared" ca="1" si="3"/>
        <v>28</v>
      </c>
      <c r="N46" s="2">
        <f>(COUNTIF($C$2:$C46,$C46)=1)+0</f>
        <v>1</v>
      </c>
      <c r="O46" s="2">
        <f t="shared" si="4"/>
        <v>136</v>
      </c>
    </row>
    <row r="47" spans="1:15" x14ac:dyDescent="0.2">
      <c r="A47" s="2">
        <v>46</v>
      </c>
      <c r="B47" s="2">
        <f t="shared" si="2"/>
        <v>44</v>
      </c>
      <c r="C47" t="s">
        <v>795</v>
      </c>
      <c r="D47" s="6" t="s">
        <v>31</v>
      </c>
      <c r="E47" s="6">
        <v>34262</v>
      </c>
      <c r="F47">
        <v>1234</v>
      </c>
      <c r="G47" s="2">
        <v>1</v>
      </c>
      <c r="H47" s="43" t="str">
        <f>IFERROR(VLOOKUP(C47&amp;D47,AUS_male_list!$A$2:$T$1048576,20,FALSE), IFERROR(VLOOKUP(C47&amp;D47,'AUS_female-list'!$A$2:$T$1048576,20,FALSE),"Not found"))</f>
        <v/>
      </c>
      <c r="J47" s="3">
        <f>IFERROR(VLOOKUP(C47&amp;D47,Comms_male_list_21!$F$3:$G$1048576,2,FALSE),IFERROR(VLOOKUP(C47&amp;D47,Comms_female_list_21!$F$3:$G$1048576,2,FALSE),"Not in top 100"))</f>
        <v>16</v>
      </c>
      <c r="K47" s="3">
        <f>IFERROR(VLOOKUP(C47&amp;D47,Comms_male_list_22!$F$3:$G$1048576,2,FALSE),IFERROR(VLOOKUP(C47&amp;D47,Comms_female_list_22!$F$3:$G$1048576,2,FALSE),"Not in top 100"))</f>
        <v>1</v>
      </c>
      <c r="L47" s="2">
        <f>IFERROR(VLOOKUP(C47&amp;D47,AUS_male_list!$A$2:$R$1048576,18,FALSE), IFERROR(VLOOKUP(C47&amp;D47,'AUS_female-list'!$A$2:$R$1048576,18,FALSE),"Not found"))</f>
        <v>1156</v>
      </c>
      <c r="M47" s="42">
        <f t="shared" ca="1" si="3"/>
        <v>28</v>
      </c>
      <c r="N47" s="2">
        <f>(COUNTIF($C$2:$C47,$C47)=1)+0</f>
        <v>1</v>
      </c>
      <c r="O47" s="2">
        <f t="shared" si="4"/>
        <v>22</v>
      </c>
    </row>
    <row r="48" spans="1:15" x14ac:dyDescent="0.2">
      <c r="A48" s="2">
        <v>47</v>
      </c>
      <c r="B48" s="2">
        <f t="shared" si="2"/>
        <v>45</v>
      </c>
      <c r="C48" t="s">
        <v>642</v>
      </c>
      <c r="D48" s="6" t="s">
        <v>26</v>
      </c>
      <c r="E48" s="6">
        <v>34105</v>
      </c>
      <c r="F48">
        <v>1209</v>
      </c>
      <c r="G48" s="2">
        <v>1</v>
      </c>
      <c r="H48" s="43" t="str">
        <f>IFERROR(VLOOKUP(C48&amp;D48,AUS_male_list!$A$2:$T$1048576,20,FALSE), IFERROR(VLOOKUP(C48&amp;D48,'AUS_female-list'!$A$2:$T$1048576,20,FALSE),"Not found"))</f>
        <v/>
      </c>
      <c r="J48" s="3">
        <f>IFERROR(VLOOKUP(C48&amp;D48,Comms_male_list_21!$F$3:$G$1048576,2,FALSE),IFERROR(VLOOKUP(C48&amp;D48,Comms_female_list_21!$F$3:$G$1048576,2,FALSE),"Not in top 100"))</f>
        <v>9</v>
      </c>
      <c r="K48" s="3">
        <f>IFERROR(VLOOKUP(C48&amp;D48,Comms_male_list_22!$F$3:$G$1048576,2,FALSE),IFERROR(VLOOKUP(C48&amp;D48,Comms_female_list_22!$F$3:$G$1048576,2,FALSE),"Not in top 100"))</f>
        <v>2</v>
      </c>
      <c r="L48" s="2">
        <f>IFERROR(VLOOKUP(C48&amp;D48,AUS_male_list!$A$2:$R$1048576,18,FALSE), IFERROR(VLOOKUP(C48&amp;D48,'AUS_female-list'!$A$2:$R$1048576,18,FALSE),"Not found"))</f>
        <v>1184</v>
      </c>
      <c r="M48" s="42">
        <f t="shared" ca="1" si="3"/>
        <v>28</v>
      </c>
      <c r="N48" s="2">
        <f>(COUNTIF($C$2:$C48,$C48)=1)+0</f>
        <v>1</v>
      </c>
      <c r="O48" s="2">
        <f t="shared" si="4"/>
        <v>34</v>
      </c>
    </row>
    <row r="49" spans="1:15" x14ac:dyDescent="0.2">
      <c r="A49" s="2">
        <v>48</v>
      </c>
      <c r="B49" s="2">
        <f t="shared" si="2"/>
        <v>46</v>
      </c>
      <c r="C49" t="s">
        <v>364</v>
      </c>
      <c r="D49" s="6" t="s">
        <v>30</v>
      </c>
      <c r="E49" s="6">
        <v>28173</v>
      </c>
      <c r="F49">
        <v>1184</v>
      </c>
      <c r="G49" s="2">
        <v>1</v>
      </c>
      <c r="H49" s="43" t="str">
        <f>IFERROR(VLOOKUP(C49&amp;D49,AUS_male_list!$A$2:$T$1048576,20,FALSE), IFERROR(VLOOKUP(C49&amp;D49,'AUS_female-list'!$A$2:$T$1048576,20,FALSE),"Not found"))</f>
        <v/>
      </c>
      <c r="J49" s="3">
        <f>IFERROR(VLOOKUP(C49&amp;D49,Comms_male_list_21!$F$3:$G$1048576,2,FALSE),IFERROR(VLOOKUP(C49&amp;D49,Comms_female_list_21!$F$3:$G$1048576,2,FALSE),"Not in top 100"))</f>
        <v>51</v>
      </c>
      <c r="K49" s="3" t="str">
        <f>IFERROR(VLOOKUP(C49&amp;D49,Comms_male_list_22!$F$3:$G$1048576,2,FALSE),IFERROR(VLOOKUP(C49&amp;D49,Comms_female_list_22!$F$3:$G$1048576,2,FALSE),"Not in top 100"))</f>
        <v>Not in top 100</v>
      </c>
      <c r="L49" s="2">
        <f>IFERROR(VLOOKUP(C49&amp;D49,AUS_male_list!$A$2:$R$1048576,18,FALSE), IFERROR(VLOOKUP(C49&amp;D49,'AUS_female-list'!$A$2:$R$1048576,18,FALSE),"Not found"))</f>
        <v>1116</v>
      </c>
      <c r="M49" s="42">
        <f t="shared" ca="1" si="3"/>
        <v>45</v>
      </c>
      <c r="N49" s="2">
        <f>(COUNTIF($C$2:$C49,$C49)=1)+0</f>
        <v>1</v>
      </c>
      <c r="O49" s="2">
        <f t="shared" si="4"/>
        <v>54</v>
      </c>
    </row>
    <row r="50" spans="1:15" x14ac:dyDescent="0.2">
      <c r="A50" s="2">
        <v>49</v>
      </c>
      <c r="B50" s="2">
        <f t="shared" si="2"/>
        <v>47</v>
      </c>
      <c r="C50" t="s">
        <v>841</v>
      </c>
      <c r="D50" s="6" t="s">
        <v>35</v>
      </c>
      <c r="E50" s="6">
        <v>35096</v>
      </c>
      <c r="F50">
        <v>1172</v>
      </c>
      <c r="G50" s="2">
        <v>2</v>
      </c>
      <c r="H50" s="43" t="str">
        <f>IFERROR(VLOOKUP(C50&amp;D50,AUS_male_list!$A$2:$T$1048576,20,FALSE), IFERROR(VLOOKUP(C50&amp;D50,'AUS_female-list'!$A$2:$T$1048576,20,FALSE),"Not found"))</f>
        <v/>
      </c>
      <c r="J50" s="3">
        <f>IFERROR(VLOOKUP(C50&amp;D50,Comms_male_list_21!$F$3:$G$1048576,2,FALSE),IFERROR(VLOOKUP(C50&amp;D50,Comms_female_list_21!$F$3:$G$1048576,2,FALSE),"Not in top 100"))</f>
        <v>16</v>
      </c>
      <c r="K50" s="3">
        <f>IFERROR(VLOOKUP(C50&amp;D50,Comms_male_list_22!$F$3:$G$1048576,2,FALSE),IFERROR(VLOOKUP(C50&amp;D50,Comms_female_list_22!$F$3:$G$1048576,2,FALSE),"Not in top 100"))</f>
        <v>2</v>
      </c>
      <c r="L50" s="2">
        <f>IFERROR(VLOOKUP(C50&amp;D50,AUS_male_list!$A$2:$R$1048576,18,FALSE), IFERROR(VLOOKUP(C50&amp;D50,'AUS_female-list'!$A$2:$R$1048576,18,FALSE),"Not found"))</f>
        <v>1152</v>
      </c>
      <c r="M50" s="42">
        <f t="shared" ca="1" si="3"/>
        <v>26</v>
      </c>
      <c r="N50" s="2">
        <f>(COUNTIF($C$2:$C50,$C50)=1)+0</f>
        <v>1</v>
      </c>
      <c r="O50" s="2">
        <f t="shared" si="4"/>
        <v>65</v>
      </c>
    </row>
    <row r="51" spans="1:15" x14ac:dyDescent="0.2">
      <c r="A51" s="2">
        <v>50</v>
      </c>
      <c r="B51" s="2">
        <f t="shared" si="2"/>
        <v>48</v>
      </c>
      <c r="C51" t="s">
        <v>855</v>
      </c>
      <c r="D51" s="6" t="s">
        <v>36</v>
      </c>
      <c r="E51" s="6">
        <v>37179</v>
      </c>
      <c r="F51">
        <v>1086</v>
      </c>
      <c r="G51" s="2">
        <v>3</v>
      </c>
      <c r="H51" s="43" t="str">
        <f>IFERROR(VLOOKUP(C51&amp;D51,AUS_male_list!$A$2:$T$1048576,20,FALSE), IFERROR(VLOOKUP(C51&amp;D51,'AUS_female-list'!$A$2:$T$1048576,20,FALSE),"Not found"))</f>
        <v/>
      </c>
      <c r="J51" s="3">
        <f>IFERROR(VLOOKUP(C51&amp;D51,Comms_male_list_21!$F$3:$G$1048576,2,FALSE),IFERROR(VLOOKUP(C51&amp;D51,Comms_female_list_21!$F$3:$G$1048576,2,FALSE),"Not in top 100"))</f>
        <v>4</v>
      </c>
      <c r="K51" s="3">
        <f>IFERROR(VLOOKUP(C51&amp;D51,Comms_male_list_22!$F$3:$G$1048576,2,FALSE),IFERROR(VLOOKUP(C51&amp;D51,Comms_female_list_22!$F$3:$G$1048576,2,FALSE),"Not in top 100"))</f>
        <v>24</v>
      </c>
      <c r="L51" s="2">
        <f>IFERROR(VLOOKUP(C51&amp;D51,AUS_male_list!$A$2:$R$1048576,18,FALSE), IFERROR(VLOOKUP(C51&amp;D51,'AUS_female-list'!$A$2:$R$1048576,18,FALSE),"Not found"))</f>
        <v>1116</v>
      </c>
      <c r="M51" s="42">
        <f t="shared" ca="1" si="3"/>
        <v>20</v>
      </c>
      <c r="N51" s="2">
        <f>(COUNTIF($C$2:$C51,$C51)=1)+0</f>
        <v>1</v>
      </c>
      <c r="O51" s="2">
        <f t="shared" si="4"/>
        <v>178</v>
      </c>
    </row>
    <row r="52" spans="1:15" x14ac:dyDescent="0.2">
      <c r="A52" s="2">
        <v>51</v>
      </c>
      <c r="B52" s="2">
        <f t="shared" si="2"/>
        <v>49</v>
      </c>
      <c r="C52" t="s">
        <v>832</v>
      </c>
      <c r="D52" s="6" t="s">
        <v>38</v>
      </c>
      <c r="E52" s="6">
        <v>35543</v>
      </c>
      <c r="F52">
        <v>1119</v>
      </c>
      <c r="G52" s="2">
        <v>1</v>
      </c>
      <c r="H52" s="43" t="str">
        <f>IFERROR(VLOOKUP(C52&amp;D52,AUS_male_list!$A$2:$T$1048576,20,FALSE), IFERROR(VLOOKUP(C52&amp;D52,'AUS_female-list'!$A$2:$T$1048576,20,FALSE),"Not found"))</f>
        <v/>
      </c>
      <c r="J52" s="3">
        <f>IFERROR(VLOOKUP(C52&amp;D52,Comms_male_list_21!$F$3:$G$1048576,2,FALSE),IFERROR(VLOOKUP(C52&amp;D52,Comms_female_list_21!$F$3:$G$1048576,2,FALSE),"Not in top 100"))</f>
        <v>29</v>
      </c>
      <c r="K52" s="3">
        <f>IFERROR(VLOOKUP(C52&amp;D52,Comms_male_list_22!$F$3:$G$1048576,2,FALSE),IFERROR(VLOOKUP(C52&amp;D52,Comms_female_list_22!$F$3:$G$1048576,2,FALSE),"Not in top 100"))</f>
        <v>4</v>
      </c>
      <c r="L52" s="2">
        <f>IFERROR(VLOOKUP(C52&amp;D52,AUS_male_list!$A$2:$R$1048576,18,FALSE), IFERROR(VLOOKUP(C52&amp;D52,'AUS_female-list'!$A$2:$R$1048576,18,FALSE),"Not found"))</f>
        <v>1076</v>
      </c>
      <c r="M52" s="42">
        <f t="shared" ca="1" si="3"/>
        <v>24</v>
      </c>
      <c r="N52" s="2">
        <f>(COUNTIF($C$2:$C52,$C52)=1)+0</f>
        <v>1</v>
      </c>
      <c r="O52" s="2">
        <f t="shared" si="4"/>
        <v>123</v>
      </c>
    </row>
    <row r="53" spans="1:15" x14ac:dyDescent="0.2">
      <c r="A53" s="2">
        <v>52</v>
      </c>
      <c r="B53" s="2">
        <f t="shared" si="2"/>
        <v>50</v>
      </c>
      <c r="C53" t="s">
        <v>884</v>
      </c>
      <c r="D53" s="6" t="s">
        <v>41</v>
      </c>
      <c r="E53" s="6">
        <v>36201</v>
      </c>
      <c r="F53">
        <v>1086</v>
      </c>
      <c r="G53" s="2">
        <v>2</v>
      </c>
      <c r="H53" s="43" t="str">
        <f>IFERROR(VLOOKUP(C53&amp;D53,AUS_male_list!$A$2:$T$1048576,20,FALSE), IFERROR(VLOOKUP(C53&amp;D53,'AUS_female-list'!$A$2:$T$1048576,20,FALSE),"Not found"))</f>
        <v/>
      </c>
      <c r="J53" s="3">
        <f>IFERROR(VLOOKUP(C53&amp;D53,Comms_male_list_21!$F$3:$G$1048576,2,FALSE),IFERROR(VLOOKUP(C53&amp;D53,Comms_female_list_21!$F$3:$G$1048576,2,FALSE),"Not in top 100"))</f>
        <v>20</v>
      </c>
      <c r="K53" s="3">
        <f>IFERROR(VLOOKUP(C53&amp;D53,Comms_male_list_22!$F$3:$G$1048576,2,FALSE),IFERROR(VLOOKUP(C53&amp;D53,Comms_female_list_22!$F$3:$G$1048576,2,FALSE),"Not in top 100"))</f>
        <v>2</v>
      </c>
      <c r="L53" s="2">
        <f>IFERROR(VLOOKUP(C53&amp;D53,AUS_male_list!$A$2:$R$1048576,18,FALSE), IFERROR(VLOOKUP(C53&amp;D53,'AUS_female-list'!$A$2:$R$1048576,18,FALSE),"Not found"))</f>
        <v>1096</v>
      </c>
      <c r="M53" s="42">
        <f t="shared" ca="1" si="3"/>
        <v>23</v>
      </c>
      <c r="N53" s="2">
        <f>(COUNTIF($C$2:$C53,$C53)=1)+0</f>
        <v>1</v>
      </c>
      <c r="O53" s="2">
        <f t="shared" si="4"/>
        <v>178</v>
      </c>
    </row>
    <row r="54" spans="1:15" x14ac:dyDescent="0.2">
      <c r="A54" s="2">
        <v>53</v>
      </c>
      <c r="B54" s="2">
        <f t="shared" si="2"/>
        <v>50</v>
      </c>
      <c r="C54" t="s">
        <v>364</v>
      </c>
      <c r="D54" s="6" t="s">
        <v>83</v>
      </c>
      <c r="E54" s="6">
        <v>28173</v>
      </c>
      <c r="F54">
        <v>1185</v>
      </c>
      <c r="G54" s="2">
        <v>1</v>
      </c>
      <c r="H54" s="43" t="str">
        <f>IFERROR(VLOOKUP(C54&amp;D54,AUS_male_list!$A$2:$T$1048576,20,FALSE), IFERROR(VLOOKUP(C54&amp;D54,'AUS_female-list'!$A$2:$T$1048576,20,FALSE),"Not found"))</f>
        <v/>
      </c>
      <c r="J54" s="3">
        <f>IFERROR(VLOOKUP(C54&amp;D54,Comms_male_list_21!$F$3:$G$1048576,2,FALSE),IFERROR(VLOOKUP(C54&amp;D54,Comms_female_list_21!$F$3:$G$1048576,2,FALSE),"Not in top 100"))</f>
        <v>39</v>
      </c>
      <c r="K54" s="3" t="str">
        <f>IFERROR(VLOOKUP(C54&amp;D54,Comms_male_list_22!$F$3:$G$1048576,2,FALSE),IFERROR(VLOOKUP(C54&amp;D54,Comms_female_list_22!$F$3:$G$1048576,2,FALSE),"Not in top 100"))</f>
        <v>Not in top 100</v>
      </c>
      <c r="L54" s="2">
        <f>IFERROR(VLOOKUP(C54&amp;D54,AUS_male_list!$A$2:$R$1048576,18,FALSE), IFERROR(VLOOKUP(C54&amp;D54,'AUS_female-list'!$A$2:$R$1048576,18,FALSE),"Not found"))</f>
        <v>1160</v>
      </c>
      <c r="M54" s="42">
        <f t="shared" ca="1" si="3"/>
        <v>45</v>
      </c>
      <c r="N54" s="2">
        <f>(COUNTIF($C$2:$C54,$C54)=1)+0</f>
        <v>0</v>
      </c>
      <c r="O54" s="2" t="str">
        <f t="shared" si="4"/>
        <v>Alternate event</v>
      </c>
    </row>
    <row r="55" spans="1:15" x14ac:dyDescent="0.2">
      <c r="A55" s="2">
        <v>54</v>
      </c>
      <c r="B55" s="2">
        <f t="shared" si="2"/>
        <v>51</v>
      </c>
      <c r="C55" t="s">
        <v>781</v>
      </c>
      <c r="D55" s="6" t="s">
        <v>30</v>
      </c>
      <c r="E55" s="6">
        <v>35052</v>
      </c>
      <c r="F55">
        <v>1163</v>
      </c>
      <c r="G55" s="2">
        <v>1</v>
      </c>
      <c r="H55" s="43" t="str">
        <f>IFERROR(VLOOKUP(C55&amp;D55,AUS_male_list!$A$2:$T$1048576,20,FALSE), IFERROR(VLOOKUP(C55&amp;D55,'AUS_female-list'!$A$2:$T$1048576,20,FALSE),"Not found"))</f>
        <v/>
      </c>
      <c r="J55" s="3">
        <f>IFERROR(VLOOKUP(C55&amp;D55,Comms_male_list_21!$F$3:$G$1048576,2,FALSE),IFERROR(VLOOKUP(C55&amp;D55,Comms_female_list_21!$F$3:$G$1048576,2,FALSE),"Not in top 100"))</f>
        <v>76</v>
      </c>
      <c r="K55" s="3">
        <f>IFERROR(VLOOKUP(C55&amp;D55,Comms_male_list_22!$F$3:$G$1048576,2,FALSE),IFERROR(VLOOKUP(C55&amp;D55,Comms_female_list_22!$F$3:$G$1048576,2,FALSE),"Not in top 100"))</f>
        <v>1</v>
      </c>
      <c r="L55" s="2">
        <f>IFERROR(VLOOKUP(C55&amp;D55,AUS_male_list!$A$2:$R$1048576,18,FALSE), IFERROR(VLOOKUP(C55&amp;D55,'AUS_female-list'!$A$2:$R$1048576,18,FALSE),"Not found"))</f>
        <v>1111</v>
      </c>
      <c r="M55" s="42">
        <f t="shared" ca="1" si="3"/>
        <v>26</v>
      </c>
      <c r="N55" s="2">
        <f>(COUNTIF($C$2:$C55,$C55)=1)+0</f>
        <v>1</v>
      </c>
      <c r="O55" s="2">
        <f t="shared" si="4"/>
        <v>72</v>
      </c>
    </row>
    <row r="56" spans="1:15" x14ac:dyDescent="0.2">
      <c r="A56" s="2">
        <v>55</v>
      </c>
      <c r="B56" s="2">
        <f t="shared" si="2"/>
        <v>52</v>
      </c>
      <c r="C56" t="s">
        <v>352</v>
      </c>
      <c r="D56" s="6" t="s">
        <v>30</v>
      </c>
      <c r="E56" s="6">
        <v>36515</v>
      </c>
      <c r="F56">
        <v>1182</v>
      </c>
      <c r="G56" s="2">
        <v>2</v>
      </c>
      <c r="H56" s="43" t="str">
        <f>IFERROR(VLOOKUP(C56&amp;D56,AUS_male_list!$A$2:$T$1048576,20,FALSE), IFERROR(VLOOKUP(C56&amp;D56,'AUS_female-list'!$A$2:$T$1048576,20,FALSE),"Not found"))</f>
        <v/>
      </c>
      <c r="J56" s="3">
        <f>IFERROR(VLOOKUP(C56&amp;D56,Comms_male_list_21!$F$3:$G$1048576,2,FALSE),IFERROR(VLOOKUP(C56&amp;D56,Comms_female_list_21!$F$3:$G$1048576,2,FALSE),"Not in top 100"))</f>
        <v>22</v>
      </c>
      <c r="K56" s="3">
        <f>IFERROR(VLOOKUP(C56&amp;D56,Comms_male_list_22!$F$3:$G$1048576,2,FALSE),IFERROR(VLOOKUP(C56&amp;D56,Comms_female_list_22!$F$3:$G$1048576,2,FALSE),"Not in top 100"))</f>
        <v>1</v>
      </c>
      <c r="L56" s="2">
        <f>IFERROR(VLOOKUP(C56&amp;D56,AUS_male_list!$A$2:$R$1048576,18,FALSE), IFERROR(VLOOKUP(C56&amp;D56,'AUS_female-list'!$A$2:$R$1048576,18,FALSE),"Not found"))</f>
        <v>1157</v>
      </c>
      <c r="M56" s="42">
        <f t="shared" ca="1" si="3"/>
        <v>22</v>
      </c>
      <c r="N56" s="2">
        <f>(COUNTIF($C$2:$C56,$C56)=1)+0</f>
        <v>1</v>
      </c>
      <c r="O56" s="2">
        <f t="shared" si="4"/>
        <v>56</v>
      </c>
    </row>
    <row r="57" spans="1:15" x14ac:dyDescent="0.2">
      <c r="A57" s="2">
        <v>56</v>
      </c>
      <c r="B57" s="2">
        <f t="shared" si="2"/>
        <v>53</v>
      </c>
      <c r="C57" t="s">
        <v>223</v>
      </c>
      <c r="D57" s="6" t="s">
        <v>26</v>
      </c>
      <c r="E57" s="6">
        <v>36633</v>
      </c>
      <c r="F57">
        <v>1213</v>
      </c>
      <c r="G57" s="2">
        <v>1</v>
      </c>
      <c r="H57" s="43" t="str">
        <f>IFERROR(VLOOKUP(C57&amp;D57,AUS_male_list!$A$2:$T$1048576,20,FALSE), IFERROR(VLOOKUP(C57&amp;D57,'AUS_female-list'!$A$2:$T$1048576,20,FALSE),"Not found"))</f>
        <v/>
      </c>
      <c r="J57" s="3">
        <f>IFERROR(VLOOKUP(C57&amp;D57,Comms_male_list_21!$F$3:$G$1048576,2,FALSE),IFERROR(VLOOKUP(C57&amp;D57,Comms_female_list_21!$F$3:$G$1048576,2,FALSE),"Not in top 100"))</f>
        <v>27</v>
      </c>
      <c r="K57" s="3">
        <f>IFERROR(VLOOKUP(C57&amp;D57,Comms_male_list_22!$F$3:$G$1048576,2,FALSE),IFERROR(VLOOKUP(C57&amp;D57,Comms_female_list_22!$F$3:$G$1048576,2,FALSE),"Not in top 100"))</f>
        <v>10</v>
      </c>
      <c r="L57" s="2">
        <f>IFERROR(VLOOKUP(C57&amp;D57,AUS_male_list!$A$2:$R$1048576,18,FALSE), IFERROR(VLOOKUP(C57&amp;D57,'AUS_female-list'!$A$2:$R$1048576,18,FALSE),"Not found"))</f>
        <v>1142</v>
      </c>
      <c r="M57" s="42">
        <f t="shared" ca="1" si="3"/>
        <v>21</v>
      </c>
      <c r="N57" s="2">
        <f>(COUNTIF($C$2:$C57,$C57)=1)+0</f>
        <v>1</v>
      </c>
      <c r="O57" s="2">
        <f t="shared" si="4"/>
        <v>29</v>
      </c>
    </row>
    <row r="58" spans="1:15" x14ac:dyDescent="0.2">
      <c r="A58" s="2">
        <v>57</v>
      </c>
      <c r="B58" s="2">
        <f t="shared" si="2"/>
        <v>54</v>
      </c>
      <c r="C58" t="s">
        <v>803</v>
      </c>
      <c r="D58" s="6" t="s">
        <v>33</v>
      </c>
      <c r="E58" s="6">
        <v>35471</v>
      </c>
      <c r="F58">
        <v>1184</v>
      </c>
      <c r="G58" s="2">
        <v>1</v>
      </c>
      <c r="H58" s="43" t="str">
        <f>IFERROR(VLOOKUP(C58&amp;D58,AUS_male_list!$A$2:$T$1048576,20,FALSE), IFERROR(VLOOKUP(C58&amp;D58,'AUS_female-list'!$A$2:$T$1048576,20,FALSE),"Not found"))</f>
        <v/>
      </c>
      <c r="J58" s="3">
        <f>IFERROR(VLOOKUP(C58&amp;D58,Comms_male_list_21!$F$3:$G$1048576,2,FALSE),IFERROR(VLOOKUP(C58&amp;D58,Comms_female_list_21!$F$3:$G$1048576,2,FALSE),"Not in top 100"))</f>
        <v>13</v>
      </c>
      <c r="K58" s="3" t="str">
        <f>IFERROR(VLOOKUP(C58&amp;D58,Comms_male_list_22!$F$3:$G$1048576,2,FALSE),IFERROR(VLOOKUP(C58&amp;D58,Comms_female_list_22!$F$3:$G$1048576,2,FALSE),"Not in top 100"))</f>
        <v>Not in top 100</v>
      </c>
      <c r="L58" s="2">
        <f>IFERROR(VLOOKUP(C58&amp;D58,AUS_male_list!$A$2:$R$1048576,18,FALSE), IFERROR(VLOOKUP(C58&amp;D58,'AUS_female-list'!$A$2:$R$1048576,18,FALSE),"Not found"))</f>
        <v>1155</v>
      </c>
      <c r="M58" s="42">
        <f t="shared" ca="1" si="3"/>
        <v>25</v>
      </c>
      <c r="N58" s="2">
        <f>(COUNTIF($C$2:$C58,$C58)=1)+0</f>
        <v>1</v>
      </c>
      <c r="O58" s="2">
        <f t="shared" si="4"/>
        <v>54</v>
      </c>
    </row>
    <row r="59" spans="1:15" x14ac:dyDescent="0.2">
      <c r="A59" s="2">
        <v>58</v>
      </c>
      <c r="B59" s="2">
        <f t="shared" si="2"/>
        <v>55</v>
      </c>
      <c r="C59" t="s">
        <v>870</v>
      </c>
      <c r="D59" s="6" t="s">
        <v>39</v>
      </c>
      <c r="E59" s="6">
        <v>34067</v>
      </c>
      <c r="F59">
        <v>1176</v>
      </c>
      <c r="G59" s="2">
        <v>1</v>
      </c>
      <c r="H59" s="43" t="str">
        <f>IFERROR(VLOOKUP(C59&amp;D59,AUS_male_list!$A$2:$T$1048576,20,FALSE), IFERROR(VLOOKUP(C59&amp;D59,'AUS_female-list'!$A$2:$T$1048576,20,FALSE),"Not found"))</f>
        <v/>
      </c>
      <c r="J59" s="3">
        <f>IFERROR(VLOOKUP(C59&amp;D59,Comms_male_list_21!$F$3:$G$1048576,2,FALSE),IFERROR(VLOOKUP(C59&amp;D59,Comms_female_list_21!$F$3:$G$1048576,2,FALSE),"Not in top 100"))</f>
        <v>10</v>
      </c>
      <c r="K59" s="3" t="str">
        <f>IFERROR(VLOOKUP(C59&amp;D59,Comms_male_list_22!$F$3:$G$1048576,2,FALSE),IFERROR(VLOOKUP(C59&amp;D59,Comms_female_list_22!$F$3:$G$1048576,2,FALSE),"Not in top 100"))</f>
        <v>Not in top 100</v>
      </c>
      <c r="L59" s="2">
        <f>IFERROR(VLOOKUP(C59&amp;D59,AUS_male_list!$A$2:$R$1048576,18,FALSE), IFERROR(VLOOKUP(C59&amp;D59,'AUS_female-list'!$A$2:$R$1048576,18,FALSE),"Not found"))</f>
        <v>1139</v>
      </c>
      <c r="M59" s="42">
        <f t="shared" ca="1" si="3"/>
        <v>28</v>
      </c>
      <c r="N59" s="2">
        <f>(COUNTIF($C$2:$C59,$C59)=1)+0</f>
        <v>1</v>
      </c>
      <c r="O59" s="2">
        <f t="shared" si="4"/>
        <v>60</v>
      </c>
    </row>
    <row r="60" spans="1:15" x14ac:dyDescent="0.2">
      <c r="A60" s="2">
        <v>59</v>
      </c>
      <c r="B60" s="2">
        <f t="shared" si="2"/>
        <v>56</v>
      </c>
      <c r="C60" t="s">
        <v>350</v>
      </c>
      <c r="D60" s="6" t="s">
        <v>29</v>
      </c>
      <c r="E60" s="6">
        <v>34956</v>
      </c>
      <c r="F60">
        <v>1170</v>
      </c>
      <c r="G60" s="2">
        <v>1</v>
      </c>
      <c r="H60" s="43" t="str">
        <f>IFERROR(VLOOKUP(C60&amp;D60,AUS_male_list!$A$2:$T$1048576,20,FALSE), IFERROR(VLOOKUP(C60&amp;D60,'AUS_female-list'!$A$2:$T$1048576,20,FALSE),"Not found"))</f>
        <v/>
      </c>
      <c r="J60" s="3">
        <f>IFERROR(VLOOKUP(C60&amp;D60,Comms_male_list_21!$F$3:$G$1048576,2,FALSE),IFERROR(VLOOKUP(C60&amp;D60,Comms_female_list_21!$F$3:$G$1048576,2,FALSE),"Not in top 100"))</f>
        <v>29</v>
      </c>
      <c r="K60" s="3">
        <f>IFERROR(VLOOKUP(C60&amp;D60,Comms_male_list_22!$F$3:$G$1048576,2,FALSE),IFERROR(VLOOKUP(C60&amp;D60,Comms_female_list_22!$F$3:$G$1048576,2,FALSE),"Not in top 100"))</f>
        <v>1</v>
      </c>
      <c r="L60" s="2">
        <f>IFERROR(VLOOKUP(C60&amp;D60,AUS_male_list!$A$2:$R$1048576,18,FALSE), IFERROR(VLOOKUP(C60&amp;D60,'AUS_female-list'!$A$2:$R$1048576,18,FALSE),"Not found"))</f>
        <v>1155</v>
      </c>
      <c r="M60" s="42">
        <f t="shared" ca="1" si="3"/>
        <v>26</v>
      </c>
      <c r="N60" s="2">
        <f>(COUNTIF($C$2:$C60,$C60)=1)+0</f>
        <v>1</v>
      </c>
      <c r="O60" s="2">
        <f t="shared" si="4"/>
        <v>66</v>
      </c>
    </row>
    <row r="61" spans="1:15" x14ac:dyDescent="0.2">
      <c r="A61" s="2">
        <v>60</v>
      </c>
      <c r="B61" s="2">
        <f t="shared" si="2"/>
        <v>57</v>
      </c>
      <c r="C61" t="s">
        <v>380</v>
      </c>
      <c r="D61" s="6" t="s">
        <v>32</v>
      </c>
      <c r="E61" s="6">
        <v>34977</v>
      </c>
      <c r="F61">
        <v>1210</v>
      </c>
      <c r="G61" s="2">
        <v>2</v>
      </c>
      <c r="H61" s="43" t="str">
        <f>IFERROR(VLOOKUP(C61&amp;D61,AUS_male_list!$A$2:$T$1048576,20,FALSE), IFERROR(VLOOKUP(C61&amp;D61,'AUS_female-list'!$A$2:$T$1048576,20,FALSE),"Not found"))</f>
        <v/>
      </c>
      <c r="J61" s="3">
        <f>IFERROR(VLOOKUP(C61&amp;D61,Comms_male_list_21!$F$3:$G$1048576,2,FALSE),IFERROR(VLOOKUP(C61&amp;D61,Comms_female_list_21!$F$3:$G$1048576,2,FALSE),"Not in top 100"))</f>
        <v>14</v>
      </c>
      <c r="K61" s="3" t="str">
        <f>IFERROR(VLOOKUP(C61&amp;D61,Comms_male_list_22!$F$3:$G$1048576,2,FALSE),IFERROR(VLOOKUP(C61&amp;D61,Comms_female_list_22!$F$3:$G$1048576,2,FALSE),"Not in top 100"))</f>
        <v>Not in top 100</v>
      </c>
      <c r="L61" s="2">
        <f>IFERROR(VLOOKUP(C61&amp;D61,AUS_male_list!$A$2:$R$1048576,18,FALSE), IFERROR(VLOOKUP(C61&amp;D61,'AUS_female-list'!$A$2:$R$1048576,18,FALSE),"Not found"))</f>
        <v>1162</v>
      </c>
      <c r="M61" s="42">
        <f t="shared" ca="1" si="3"/>
        <v>26</v>
      </c>
      <c r="N61" s="2">
        <f>(COUNTIF($C$2:$C61,$C61)=1)+0</f>
        <v>1</v>
      </c>
      <c r="O61" s="2">
        <f t="shared" si="4"/>
        <v>33</v>
      </c>
    </row>
    <row r="62" spans="1:15" x14ac:dyDescent="0.2">
      <c r="A62" s="2">
        <v>61</v>
      </c>
      <c r="B62" s="2">
        <f t="shared" si="2"/>
        <v>58</v>
      </c>
      <c r="C62" t="s">
        <v>667</v>
      </c>
      <c r="D62" s="6" t="s">
        <v>27</v>
      </c>
      <c r="E62" s="6">
        <v>35266</v>
      </c>
      <c r="F62">
        <v>1206</v>
      </c>
      <c r="G62" s="2">
        <v>2</v>
      </c>
      <c r="H62" s="43" t="str">
        <f>IFERROR(VLOOKUP(C62&amp;D62,AUS_male_list!$A$2:$T$1048576,20,FALSE), IFERROR(VLOOKUP(C62&amp;D62,'AUS_female-list'!$A$2:$T$1048576,20,FALSE),"Not found"))</f>
        <v/>
      </c>
      <c r="J62" s="3">
        <f>IFERROR(VLOOKUP(C62&amp;D62,Comms_male_list_21!$F$3:$G$1048576,2,FALSE),IFERROR(VLOOKUP(C62&amp;D62,Comms_female_list_21!$F$3:$G$1048576,2,FALSE),"Not in top 100"))</f>
        <v>15</v>
      </c>
      <c r="K62" s="3" t="str">
        <f>IFERROR(VLOOKUP(C62&amp;D62,Comms_male_list_22!$F$3:$G$1048576,2,FALSE),IFERROR(VLOOKUP(C62&amp;D62,Comms_female_list_22!$F$3:$G$1048576,2,FALSE),"Not in top 100"))</f>
        <v>Not in top 100</v>
      </c>
      <c r="L62" s="2">
        <f>IFERROR(VLOOKUP(C62&amp;D62,AUS_male_list!$A$2:$R$1048576,18,FALSE), IFERROR(VLOOKUP(C62&amp;D62,'AUS_female-list'!$A$2:$R$1048576,18,FALSE),"Not found"))</f>
        <v>1204</v>
      </c>
      <c r="M62" s="42">
        <f t="shared" ca="1" si="3"/>
        <v>25</v>
      </c>
      <c r="N62" s="2">
        <f>(COUNTIF($C$2:$C62,$C62)=1)+0</f>
        <v>1</v>
      </c>
      <c r="O62" s="2">
        <f t="shared" si="4"/>
        <v>36</v>
      </c>
    </row>
    <row r="63" spans="1:15" x14ac:dyDescent="0.2">
      <c r="A63" s="2">
        <v>62</v>
      </c>
      <c r="B63" s="2">
        <f t="shared" si="2"/>
        <v>59</v>
      </c>
      <c r="C63" t="s">
        <v>796</v>
      </c>
      <c r="D63" s="6" t="s">
        <v>31</v>
      </c>
      <c r="E63" s="6">
        <v>35463</v>
      </c>
      <c r="F63">
        <v>1206</v>
      </c>
      <c r="G63" s="2">
        <v>2</v>
      </c>
      <c r="H63" s="43" t="str">
        <f>IFERROR(VLOOKUP(C63&amp;D63,AUS_male_list!$A$2:$T$1048576,20,FALSE), IFERROR(VLOOKUP(C63&amp;D63,'AUS_female-list'!$A$2:$T$1048576,20,FALSE),"Not found"))</f>
        <v/>
      </c>
      <c r="J63" s="3">
        <f>IFERROR(VLOOKUP(C63&amp;D63,Comms_male_list_21!$F$3:$G$1048576,2,FALSE),IFERROR(VLOOKUP(C63&amp;D63,Comms_female_list_21!$F$3:$G$1048576,2,FALSE),"Not in top 100"))</f>
        <v>22</v>
      </c>
      <c r="K63" s="3" t="str">
        <f>IFERROR(VLOOKUP(C63&amp;D63,Comms_male_list_22!$F$3:$G$1048576,2,FALSE),IFERROR(VLOOKUP(C63&amp;D63,Comms_female_list_22!$F$3:$G$1048576,2,FALSE),"Not in top 100"))</f>
        <v>Not in top 100</v>
      </c>
      <c r="L63" s="2">
        <f>IFERROR(VLOOKUP(C63&amp;D63,AUS_male_list!$A$2:$R$1048576,18,FALSE), IFERROR(VLOOKUP(C63&amp;D63,'AUS_female-list'!$A$2:$R$1048576,18,FALSE),"Not found"))</f>
        <v>1153</v>
      </c>
      <c r="M63" s="42">
        <f t="shared" ca="1" si="3"/>
        <v>25</v>
      </c>
      <c r="N63" s="2">
        <f>(COUNTIF($C$2:$C63,$C63)=1)+0</f>
        <v>1</v>
      </c>
      <c r="O63" s="2">
        <f t="shared" si="4"/>
        <v>36</v>
      </c>
    </row>
    <row r="64" spans="1:15" x14ac:dyDescent="0.2">
      <c r="A64" s="2">
        <v>63</v>
      </c>
      <c r="B64" s="2">
        <f t="shared" si="2"/>
        <v>59</v>
      </c>
      <c r="C64" t="s">
        <v>759</v>
      </c>
      <c r="D64" s="6" t="s">
        <v>30</v>
      </c>
      <c r="E64" s="6">
        <v>31691</v>
      </c>
      <c r="F64">
        <v>1149</v>
      </c>
      <c r="G64" s="2">
        <v>2</v>
      </c>
      <c r="H64" s="43" t="str">
        <f>IFERROR(VLOOKUP(C64&amp;D64,AUS_male_list!$A$2:$T$1048576,20,FALSE), IFERROR(VLOOKUP(C64&amp;D64,'AUS_female-list'!$A$2:$T$1048576,20,FALSE),"Not found"))</f>
        <v/>
      </c>
      <c r="J64" s="3">
        <f>IFERROR(VLOOKUP(C64&amp;D64,Comms_male_list_21!$F$3:$G$1048576,2,FALSE),IFERROR(VLOOKUP(C64&amp;D64,Comms_female_list_21!$F$3:$G$1048576,2,FALSE),"Not in top 100"))</f>
        <v>81</v>
      </c>
      <c r="K64" s="3">
        <f>IFERROR(VLOOKUP(C64&amp;D64,Comms_male_list_22!$F$3:$G$1048576,2,FALSE),IFERROR(VLOOKUP(C64&amp;D64,Comms_female_list_22!$F$3:$G$1048576,2,FALSE),"Not in top 100"))</f>
        <v>2</v>
      </c>
      <c r="L64" s="2">
        <f>IFERROR(VLOOKUP(C64&amp;D64,AUS_male_list!$A$2:$R$1048576,18,FALSE), IFERROR(VLOOKUP(C64&amp;D64,'AUS_female-list'!$A$2:$R$1048576,18,FALSE),"Not found"))</f>
        <v>1106</v>
      </c>
      <c r="M64" s="42">
        <f t="shared" ca="1" si="3"/>
        <v>35</v>
      </c>
      <c r="N64" s="2">
        <f>(COUNTIF($C$2:$C64,$C64)=1)+0</f>
        <v>0</v>
      </c>
      <c r="O64" s="2" t="str">
        <f t="shared" si="4"/>
        <v>Alternate event</v>
      </c>
    </row>
    <row r="65" spans="1:15" x14ac:dyDescent="0.2">
      <c r="A65" s="2">
        <v>64</v>
      </c>
      <c r="B65" s="2">
        <f t="shared" si="2"/>
        <v>60</v>
      </c>
      <c r="C65" t="s">
        <v>833</v>
      </c>
      <c r="D65" s="6" t="s">
        <v>38</v>
      </c>
      <c r="E65" s="6">
        <v>35585</v>
      </c>
      <c r="F65">
        <v>1112</v>
      </c>
      <c r="G65" s="2">
        <v>2</v>
      </c>
      <c r="H65" s="43" t="str">
        <f>IFERROR(VLOOKUP(C65&amp;D65,AUS_male_list!$A$2:$T$1048576,20,FALSE), IFERROR(VLOOKUP(C65&amp;D65,'AUS_female-list'!$A$2:$T$1048576,20,FALSE),"Not found"))</f>
        <v/>
      </c>
      <c r="J65" s="3">
        <f>IFERROR(VLOOKUP(C65&amp;D65,Comms_male_list_21!$F$3:$G$1048576,2,FALSE),IFERROR(VLOOKUP(C65&amp;D65,Comms_female_list_21!$F$3:$G$1048576,2,FALSE),"Not in top 100"))</f>
        <v>14</v>
      </c>
      <c r="K65" s="3">
        <f>IFERROR(VLOOKUP(C65&amp;D65,Comms_male_list_22!$F$3:$G$1048576,2,FALSE),IFERROR(VLOOKUP(C65&amp;D65,Comms_female_list_22!$F$3:$G$1048576,2,FALSE),"Not in top 100"))</f>
        <v>1</v>
      </c>
      <c r="L65" s="2">
        <f>IFERROR(VLOOKUP(C65&amp;D65,AUS_male_list!$A$2:$R$1048576,18,FALSE), IFERROR(VLOOKUP(C65&amp;D65,'AUS_female-list'!$A$2:$R$1048576,18,FALSE),"Not found"))</f>
        <v>1103</v>
      </c>
      <c r="M65" s="42">
        <f t="shared" ca="1" si="3"/>
        <v>24</v>
      </c>
      <c r="N65" s="2">
        <f>(COUNTIF($C$2:$C65,$C65)=1)+0</f>
        <v>1</v>
      </c>
      <c r="O65" s="2">
        <f t="shared" si="4"/>
        <v>137</v>
      </c>
    </row>
    <row r="66" spans="1:15" x14ac:dyDescent="0.2">
      <c r="A66" s="2">
        <v>65</v>
      </c>
      <c r="B66" s="2">
        <f t="shared" si="2"/>
        <v>61</v>
      </c>
      <c r="C66" t="s">
        <v>102</v>
      </c>
      <c r="D66" s="6" t="s">
        <v>2</v>
      </c>
      <c r="E66" s="6">
        <v>35086</v>
      </c>
      <c r="F66">
        <v>1217</v>
      </c>
      <c r="G66" s="2">
        <v>1</v>
      </c>
      <c r="H66" s="43" t="str">
        <f>IFERROR(VLOOKUP(C66&amp;D66,AUS_male_list!$A$2:$T$1048576,20,FALSE), IFERROR(VLOOKUP(C66&amp;D66,'AUS_female-list'!$A$2:$T$1048576,20,FALSE),"Not found"))</f>
        <v/>
      </c>
      <c r="J66" s="3">
        <f>IFERROR(VLOOKUP(C66&amp;D66,Comms_male_list_21!$F$3:$G$1048576,2,FALSE),IFERROR(VLOOKUP(C66&amp;D66,Comms_female_list_21!$F$3:$G$1048576,2,FALSE),"Not in top 100"))</f>
        <v>24</v>
      </c>
      <c r="K66" s="3">
        <f>IFERROR(VLOOKUP(C66&amp;D66,Comms_male_list_22!$F$3:$G$1048576,2,FALSE),IFERROR(VLOOKUP(C66&amp;D66,Comms_female_list_22!$F$3:$G$1048576,2,FALSE),"Not in top 100"))</f>
        <v>7</v>
      </c>
      <c r="L66" s="2">
        <f>IFERROR(VLOOKUP(C66&amp;D66,AUS_male_list!$A$2:$R$1048576,18,FALSE), IFERROR(VLOOKUP(C66&amp;D66,'AUS_female-list'!$A$2:$R$1048576,18,FALSE),"Not found"))</f>
        <v>1165</v>
      </c>
      <c r="M66" s="42">
        <f t="shared" ref="M66:M97" ca="1" si="5">DATEDIF(E66,TODAY(),"y")</f>
        <v>26</v>
      </c>
      <c r="N66" s="2">
        <f>(COUNTIF($C$2:$C66,$C66)=1)+0</f>
        <v>1</v>
      </c>
      <c r="O66" s="2">
        <f t="shared" ref="O66:O97" si="6">IF(N66=1,RANK(F66,$F$2:$F$202,0),"Alternate event")</f>
        <v>25</v>
      </c>
    </row>
    <row r="67" spans="1:15" x14ac:dyDescent="0.2">
      <c r="A67" s="2">
        <v>66</v>
      </c>
      <c r="B67" s="2">
        <f t="shared" si="2"/>
        <v>62</v>
      </c>
      <c r="C67" t="s">
        <v>210</v>
      </c>
      <c r="D67" s="6" t="s">
        <v>34</v>
      </c>
      <c r="E67" s="6">
        <v>35243</v>
      </c>
      <c r="F67">
        <v>1202</v>
      </c>
      <c r="G67" s="2">
        <v>2</v>
      </c>
      <c r="H67" s="43" t="str">
        <f>IFERROR(VLOOKUP(C67&amp;D67,AUS_male_list!$A$2:$T$1048576,20,FALSE), IFERROR(VLOOKUP(C67&amp;D67,'AUS_female-list'!$A$2:$T$1048576,20,FALSE),"Not found"))</f>
        <v/>
      </c>
      <c r="J67" s="3">
        <f>IFERROR(VLOOKUP(C67&amp;D67,Comms_male_list_21!$F$3:$G$1048576,2,FALSE),IFERROR(VLOOKUP(C67&amp;D67,Comms_female_list_21!$F$3:$G$1048576,2,FALSE),"Not in top 100"))</f>
        <v>31</v>
      </c>
      <c r="K67" s="3" t="str">
        <f>IFERROR(VLOOKUP(C67&amp;D67,Comms_male_list_22!$F$3:$G$1048576,2,FALSE),IFERROR(VLOOKUP(C67&amp;D67,Comms_female_list_22!$F$3:$G$1048576,2,FALSE),"Not in top 100"))</f>
        <v>Not in top 100</v>
      </c>
      <c r="L67" s="2">
        <f>IFERROR(VLOOKUP(C67&amp;D67,AUS_male_list!$A$2:$R$1048576,18,FALSE), IFERROR(VLOOKUP(C67&amp;D67,'AUS_female-list'!$A$2:$R$1048576,18,FALSE),"Not found"))</f>
        <v>1134</v>
      </c>
      <c r="M67" s="42">
        <f t="shared" ca="1" si="5"/>
        <v>25</v>
      </c>
      <c r="N67" s="2">
        <f>(COUNTIF($C$2:$C67,$C67)=1)+0</f>
        <v>1</v>
      </c>
      <c r="O67" s="2">
        <f t="shared" si="6"/>
        <v>39</v>
      </c>
    </row>
    <row r="68" spans="1:15" x14ac:dyDescent="0.2">
      <c r="A68" s="2">
        <v>67</v>
      </c>
      <c r="B68" s="2">
        <f t="shared" ref="B68:B131" si="7">IF(N68=1,B67+1,B67)</f>
        <v>63</v>
      </c>
      <c r="C68" t="s">
        <v>312</v>
      </c>
      <c r="D68" s="6" t="s">
        <v>29</v>
      </c>
      <c r="E68" s="6">
        <v>32903</v>
      </c>
      <c r="F68">
        <v>1164</v>
      </c>
      <c r="G68" s="2">
        <v>2</v>
      </c>
      <c r="H68" s="43" t="str">
        <f>IFERROR(VLOOKUP(C68&amp;D68,AUS_male_list!$A$2:$T$1048576,20,FALSE), IFERROR(VLOOKUP(C68&amp;D68,'AUS_female-list'!$A$2:$T$1048576,20,FALSE),"Not found"))</f>
        <v/>
      </c>
      <c r="J68" s="3">
        <f>IFERROR(VLOOKUP(C68&amp;D68,Comms_male_list_21!$F$3:$G$1048576,2,FALSE),IFERROR(VLOOKUP(C68&amp;D68,Comms_female_list_21!$F$3:$G$1048576,2,FALSE),"Not in top 100"))</f>
        <v>90</v>
      </c>
      <c r="K68" s="3" t="str">
        <f>IFERROR(VLOOKUP(C68&amp;D68,Comms_male_list_22!$F$3:$G$1048576,2,FALSE),IFERROR(VLOOKUP(C68&amp;D68,Comms_female_list_22!$F$3:$G$1048576,2,FALSE),"Not in top 100"))</f>
        <v>Not in top 100</v>
      </c>
      <c r="L68" s="2">
        <f>IFERROR(VLOOKUP(C68&amp;D68,AUS_male_list!$A$2:$R$1048576,18,FALSE), IFERROR(VLOOKUP(C68&amp;D68,'AUS_female-list'!$A$2:$R$1048576,18,FALSE),"Not found"))</f>
        <v>1120</v>
      </c>
      <c r="M68" s="42">
        <f t="shared" ca="1" si="5"/>
        <v>32</v>
      </c>
      <c r="N68" s="2">
        <f>(COUNTIF($C$2:$C68,$C68)=1)+0</f>
        <v>1</v>
      </c>
      <c r="O68" s="2">
        <f t="shared" si="6"/>
        <v>70</v>
      </c>
    </row>
    <row r="69" spans="1:15" x14ac:dyDescent="0.2">
      <c r="A69" s="2">
        <v>68</v>
      </c>
      <c r="B69" s="2">
        <f t="shared" si="7"/>
        <v>64</v>
      </c>
      <c r="C69" t="s">
        <v>866</v>
      </c>
      <c r="D69" s="6" t="s">
        <v>40</v>
      </c>
      <c r="E69" s="6">
        <v>34852</v>
      </c>
      <c r="F69">
        <v>1092</v>
      </c>
      <c r="G69" s="2">
        <v>2</v>
      </c>
      <c r="H69" s="43" t="str">
        <f>IFERROR(VLOOKUP(C69&amp;D69,AUS_male_list!$A$2:$T$1048576,20,FALSE), IFERROR(VLOOKUP(C69&amp;D69,'AUS_female-list'!$A$2:$T$1048576,20,FALSE),"Not found"))</f>
        <v/>
      </c>
      <c r="J69" s="3">
        <f>IFERROR(VLOOKUP(C69&amp;D69,Comms_male_list_21!$F$3:$G$1048576,2,FALSE),IFERROR(VLOOKUP(C69&amp;D69,Comms_female_list_21!$F$3:$G$1048576,2,FALSE),"Not in top 100"))</f>
        <v>34</v>
      </c>
      <c r="K69" s="3" t="str">
        <f>IFERROR(VLOOKUP(C69&amp;D69,Comms_male_list_22!$F$3:$G$1048576,2,FALSE),IFERROR(VLOOKUP(C69&amp;D69,Comms_female_list_22!$F$3:$G$1048576,2,FALSE),"Not in top 100"))</f>
        <v>Not in top 100</v>
      </c>
      <c r="L69" s="2">
        <f>IFERROR(VLOOKUP(C69&amp;D69,AUS_male_list!$A$2:$R$1048576,18,FALSE), IFERROR(VLOOKUP(C69&amp;D69,'AUS_female-list'!$A$2:$R$1048576,18,FALSE),"Not found"))</f>
        <v>1065</v>
      </c>
      <c r="M69" s="42">
        <f t="shared" ca="1" si="5"/>
        <v>26</v>
      </c>
      <c r="N69" s="2">
        <f>(COUNTIF($C$2:$C69,$C69)=1)+0</f>
        <v>1</v>
      </c>
      <c r="O69" s="2">
        <f t="shared" si="6"/>
        <v>170</v>
      </c>
    </row>
    <row r="70" spans="1:15" x14ac:dyDescent="0.2">
      <c r="A70" s="2">
        <v>69</v>
      </c>
      <c r="B70" s="2">
        <f t="shared" si="7"/>
        <v>65</v>
      </c>
      <c r="C70" t="s">
        <v>758</v>
      </c>
      <c r="D70" s="6" t="s">
        <v>29</v>
      </c>
      <c r="E70" s="6">
        <v>35178</v>
      </c>
      <c r="F70">
        <v>1207</v>
      </c>
      <c r="G70" s="2">
        <v>3</v>
      </c>
      <c r="H70" s="43" t="str">
        <f>IFERROR(VLOOKUP(C70&amp;D70,AUS_male_list!$A$2:$T$1048576,20,FALSE), IFERROR(VLOOKUP(C70&amp;D70,'AUS_female-list'!$A$2:$T$1048576,20,FALSE),"Not found"))</f>
        <v/>
      </c>
      <c r="J70" s="3">
        <f>IFERROR(VLOOKUP(C70&amp;D70,Comms_male_list_21!$F$3:$G$1048576,2,FALSE),IFERROR(VLOOKUP(C70&amp;D70,Comms_female_list_21!$F$3:$G$1048576,2,FALSE),"Not in top 100"))</f>
        <v>21</v>
      </c>
      <c r="K70" s="3" t="str">
        <f>IFERROR(VLOOKUP(C70&amp;D70,Comms_male_list_22!$F$3:$G$1048576,2,FALSE),IFERROR(VLOOKUP(C70&amp;D70,Comms_female_list_22!$F$3:$G$1048576,2,FALSE),"Not in top 100"))</f>
        <v>Not in top 100</v>
      </c>
      <c r="L70" s="2">
        <f>IFERROR(VLOOKUP(C70&amp;D70,AUS_male_list!$A$2:$R$1048576,18,FALSE), IFERROR(VLOOKUP(C70&amp;D70,'AUS_female-list'!$A$2:$R$1048576,18,FALSE),"Not found"))</f>
        <v>1160</v>
      </c>
      <c r="M70" s="42">
        <f t="shared" ca="1" si="5"/>
        <v>25</v>
      </c>
      <c r="N70" s="2">
        <f>(COUNTIF($C$2:$C70,$C70)=1)+0</f>
        <v>1</v>
      </c>
      <c r="O70" s="2">
        <f t="shared" si="6"/>
        <v>35</v>
      </c>
    </row>
    <row r="71" spans="1:15" x14ac:dyDescent="0.2">
      <c r="A71" s="2">
        <v>70</v>
      </c>
      <c r="B71" s="2">
        <f t="shared" si="7"/>
        <v>66</v>
      </c>
      <c r="C71" t="s">
        <v>381</v>
      </c>
      <c r="D71" s="6" t="s">
        <v>32</v>
      </c>
      <c r="E71" s="6">
        <v>33543</v>
      </c>
      <c r="F71">
        <v>1189</v>
      </c>
      <c r="G71" s="2">
        <v>3</v>
      </c>
      <c r="H71" s="43" t="str">
        <f>IFERROR(VLOOKUP(C71&amp;D71,AUS_male_list!$A$2:$T$1048576,20,FALSE), IFERROR(VLOOKUP(C71&amp;D71,'AUS_female-list'!$A$2:$T$1048576,20,FALSE),"Not found"))</f>
        <v/>
      </c>
      <c r="J71" s="3">
        <f>IFERROR(VLOOKUP(C71&amp;D71,Comms_male_list_21!$F$3:$G$1048576,2,FALSE),IFERROR(VLOOKUP(C71&amp;D71,Comms_female_list_21!$F$3:$G$1048576,2,FALSE),"Not in top 100"))</f>
        <v>22</v>
      </c>
      <c r="K71" s="3" t="str">
        <f>IFERROR(VLOOKUP(C71&amp;D71,Comms_male_list_22!$F$3:$G$1048576,2,FALSE),IFERROR(VLOOKUP(C71&amp;D71,Comms_female_list_22!$F$3:$G$1048576,2,FALSE),"Not in top 100"))</f>
        <v>Not in top 100</v>
      </c>
      <c r="L71" s="2">
        <f>IFERROR(VLOOKUP(C71&amp;D71,AUS_male_list!$A$2:$R$1048576,18,FALSE), IFERROR(VLOOKUP(C71&amp;D71,'AUS_female-list'!$A$2:$R$1048576,18,FALSE),"Not found"))</f>
        <v>1136</v>
      </c>
      <c r="M71" s="42">
        <f t="shared" ca="1" si="5"/>
        <v>30</v>
      </c>
      <c r="N71" s="2">
        <f>(COUNTIF($C$2:$C71,$C71)=1)+0</f>
        <v>1</v>
      </c>
      <c r="O71" s="2">
        <f t="shared" si="6"/>
        <v>47</v>
      </c>
    </row>
    <row r="72" spans="1:15" x14ac:dyDescent="0.2">
      <c r="A72" s="2">
        <v>71</v>
      </c>
      <c r="B72" s="2">
        <f t="shared" si="7"/>
        <v>67</v>
      </c>
      <c r="C72" t="s">
        <v>668</v>
      </c>
      <c r="D72" s="6" t="s">
        <v>27</v>
      </c>
      <c r="E72" s="6">
        <v>31727</v>
      </c>
      <c r="F72">
        <v>1180</v>
      </c>
      <c r="G72" s="2">
        <v>3</v>
      </c>
      <c r="H72" s="43" t="str">
        <f>IFERROR(VLOOKUP(C72&amp;D72,AUS_male_list!$A$2:$T$1048576,20,FALSE), IFERROR(VLOOKUP(C72&amp;D72,'AUS_female-list'!$A$2:$T$1048576,20,FALSE),"Not found"))</f>
        <v/>
      </c>
      <c r="J72" s="3">
        <f>IFERROR(VLOOKUP(C72&amp;D72,Comms_male_list_21!$F$3:$G$1048576,2,FALSE),IFERROR(VLOOKUP(C72&amp;D72,Comms_female_list_21!$F$3:$G$1048576,2,FALSE),"Not in top 100"))</f>
        <v>22</v>
      </c>
      <c r="K72" s="3" t="str">
        <f>IFERROR(VLOOKUP(C72&amp;D72,Comms_male_list_22!$F$3:$G$1048576,2,FALSE),IFERROR(VLOOKUP(C72&amp;D72,Comms_female_list_22!$F$3:$G$1048576,2,FALSE),"Not in top 100"))</f>
        <v>Not in top 100</v>
      </c>
      <c r="L72" s="2">
        <f>IFERROR(VLOOKUP(C72&amp;D72,AUS_male_list!$A$2:$R$1048576,18,FALSE), IFERROR(VLOOKUP(C72&amp;D72,'AUS_female-list'!$A$2:$R$1048576,18,FALSE),"Not found"))</f>
        <v>1178</v>
      </c>
      <c r="M72" s="42">
        <f t="shared" ca="1" si="5"/>
        <v>35</v>
      </c>
      <c r="N72" s="2">
        <f>(COUNTIF($C$2:$C72,$C72)=1)+0</f>
        <v>1</v>
      </c>
      <c r="O72" s="2">
        <f t="shared" si="6"/>
        <v>58</v>
      </c>
    </row>
    <row r="73" spans="1:15" x14ac:dyDescent="0.2">
      <c r="A73" s="2">
        <v>72</v>
      </c>
      <c r="B73" s="2">
        <f t="shared" si="7"/>
        <v>68</v>
      </c>
      <c r="C73" t="s">
        <v>460</v>
      </c>
      <c r="D73" s="6" t="s">
        <v>35</v>
      </c>
      <c r="E73" s="6">
        <v>35434</v>
      </c>
      <c r="F73">
        <v>1104</v>
      </c>
      <c r="G73" s="2">
        <v>3</v>
      </c>
      <c r="H73" s="43" t="str">
        <f>IFERROR(VLOOKUP(C73&amp;D73,AUS_male_list!$A$2:$T$1048576,20,FALSE), IFERROR(VLOOKUP(C73&amp;D73,'AUS_female-list'!$A$2:$T$1048576,20,FALSE),"Not found"))</f>
        <v/>
      </c>
      <c r="J73" s="3">
        <f>IFERROR(VLOOKUP(C73&amp;D73,Comms_male_list_21!$F$3:$G$1048576,2,FALSE),IFERROR(VLOOKUP(C73&amp;D73,Comms_female_list_21!$F$3:$G$1048576,2,FALSE),"Not in top 100"))</f>
        <v>33</v>
      </c>
      <c r="K73" s="3" t="str">
        <f>IFERROR(VLOOKUP(C73&amp;D73,Comms_male_list_22!$F$3:$G$1048576,2,FALSE),IFERROR(VLOOKUP(C73&amp;D73,Comms_female_list_22!$F$3:$G$1048576,2,FALSE),"Not in top 100"))</f>
        <v>Not in top 100</v>
      </c>
      <c r="L73" s="2">
        <f>IFERROR(VLOOKUP(C73&amp;D73,AUS_male_list!$A$2:$R$1048576,18,FALSE), IFERROR(VLOOKUP(C73&amp;D73,'AUS_female-list'!$A$2:$R$1048576,18,FALSE),"Not found"))</f>
        <v>1082</v>
      </c>
      <c r="M73" s="42">
        <f t="shared" ca="1" si="5"/>
        <v>25</v>
      </c>
      <c r="N73" s="2">
        <f>(COUNTIF($C$2:$C73,$C73)=1)+0</f>
        <v>1</v>
      </c>
      <c r="O73" s="2">
        <f t="shared" si="6"/>
        <v>151</v>
      </c>
    </row>
    <row r="74" spans="1:15" x14ac:dyDescent="0.2">
      <c r="A74" s="2">
        <v>73</v>
      </c>
      <c r="B74" s="2">
        <f t="shared" si="7"/>
        <v>68</v>
      </c>
      <c r="C74" t="s">
        <v>264</v>
      </c>
      <c r="D74" s="6" t="s">
        <v>27</v>
      </c>
      <c r="E74" s="6">
        <v>33409</v>
      </c>
      <c r="F74">
        <v>1193</v>
      </c>
      <c r="G74" s="2">
        <v>2</v>
      </c>
      <c r="H74" s="43" t="str">
        <f>IFERROR(VLOOKUP(C74&amp;D74,AUS_male_list!$A$2:$T$1048576,20,FALSE), IFERROR(VLOOKUP(C74&amp;D74,'AUS_female-list'!$A$2:$T$1048576,20,FALSE),"Not found"))</f>
        <v/>
      </c>
      <c r="J74" s="3">
        <f>IFERROR(VLOOKUP(C74&amp;D74,Comms_male_list_21!$F$3:$G$1048576,2,FALSE),IFERROR(VLOOKUP(C74&amp;D74,Comms_female_list_21!$F$3:$G$1048576,2,FALSE),"Not in top 100"))</f>
        <v>12</v>
      </c>
      <c r="K74" s="3">
        <f>IFERROR(VLOOKUP(C74&amp;D74,Comms_male_list_22!$F$3:$G$1048576,2,FALSE),IFERROR(VLOOKUP(C74&amp;D74,Comms_female_list_22!$F$3:$G$1048576,2,FALSE),"Not in top 100"))</f>
        <v>10</v>
      </c>
      <c r="L74" s="2">
        <f>IFERROR(VLOOKUP(C74&amp;D74,AUS_male_list!$A$2:$R$1048576,18,FALSE), IFERROR(VLOOKUP(C74&amp;D74,'AUS_female-list'!$A$2:$R$1048576,18,FALSE),"Not found"))</f>
        <v>1176</v>
      </c>
      <c r="M74" s="42">
        <f t="shared" ca="1" si="5"/>
        <v>30</v>
      </c>
      <c r="N74" s="2">
        <f>(COUNTIF($C$2:$C74,$C74)=1)+0</f>
        <v>0</v>
      </c>
      <c r="O74" s="2" t="str">
        <f t="shared" si="6"/>
        <v>Alternate event</v>
      </c>
    </row>
    <row r="75" spans="1:15" x14ac:dyDescent="0.2">
      <c r="A75" s="2">
        <v>74</v>
      </c>
      <c r="B75" s="2">
        <f t="shared" si="7"/>
        <v>69</v>
      </c>
      <c r="C75" t="s">
        <v>616</v>
      </c>
      <c r="D75" s="6" t="s">
        <v>26</v>
      </c>
      <c r="E75" s="6">
        <v>33641</v>
      </c>
      <c r="F75">
        <v>1185</v>
      </c>
      <c r="G75" s="2">
        <v>2</v>
      </c>
      <c r="H75" s="43" t="str">
        <f>IFERROR(VLOOKUP(C75&amp;D75,AUS_male_list!$A$2:$T$1048576,20,FALSE), IFERROR(VLOOKUP(C75&amp;D75,'AUS_female-list'!$A$2:$T$1048576,20,FALSE),"Not found"))</f>
        <v/>
      </c>
      <c r="J75" s="3">
        <f>IFERROR(VLOOKUP(C75&amp;D75,Comms_male_list_21!$F$3:$G$1048576,2,FALSE),IFERROR(VLOOKUP(C75&amp;D75,Comms_female_list_21!$F$3:$G$1048576,2,FALSE),"Not in top 100"))</f>
        <v>27</v>
      </c>
      <c r="K75" s="3" t="str">
        <f>IFERROR(VLOOKUP(C75&amp;D75,Comms_male_list_22!$F$3:$G$1048576,2,FALSE),IFERROR(VLOOKUP(C75&amp;D75,Comms_female_list_22!$F$3:$G$1048576,2,FALSE),"Not in top 100"))</f>
        <v>Not in top 100</v>
      </c>
      <c r="L75" s="2">
        <f>IFERROR(VLOOKUP(C75&amp;D75,AUS_male_list!$A$2:$R$1048576,18,FALSE), IFERROR(VLOOKUP(C75&amp;D75,'AUS_female-list'!$A$2:$R$1048576,18,FALSE),"Not found"))</f>
        <v>1130</v>
      </c>
      <c r="M75" s="42">
        <f t="shared" ca="1" si="5"/>
        <v>30</v>
      </c>
      <c r="N75" s="2">
        <f>(COUNTIF($C$2:$C75,$C75)=1)+0</f>
        <v>1</v>
      </c>
      <c r="O75" s="2">
        <f t="shared" si="6"/>
        <v>52</v>
      </c>
    </row>
    <row r="76" spans="1:15" x14ac:dyDescent="0.2">
      <c r="A76" s="2">
        <v>75</v>
      </c>
      <c r="B76" s="2">
        <f t="shared" si="7"/>
        <v>70</v>
      </c>
      <c r="C76" t="s">
        <v>748</v>
      </c>
      <c r="D76" s="6" t="s">
        <v>34</v>
      </c>
      <c r="E76" s="6">
        <v>34818</v>
      </c>
      <c r="F76">
        <v>1178</v>
      </c>
      <c r="G76" s="2">
        <v>2</v>
      </c>
      <c r="H76" s="43" t="str">
        <f>IFERROR(VLOOKUP(C76&amp;D76,AUS_male_list!$A$2:$T$1048576,20,FALSE), IFERROR(VLOOKUP(C76&amp;D76,'AUS_female-list'!$A$2:$T$1048576,20,FALSE),"Not found"))</f>
        <v/>
      </c>
      <c r="J76" s="3">
        <f>IFERROR(VLOOKUP(C76&amp;D76,Comms_male_list_21!$F$3:$G$1048576,2,FALSE),IFERROR(VLOOKUP(C76&amp;D76,Comms_female_list_21!$F$3:$G$1048576,2,FALSE),"Not in top 100"))</f>
        <v>14</v>
      </c>
      <c r="K76" s="3">
        <f>IFERROR(VLOOKUP(C76&amp;D76,Comms_male_list_22!$F$3:$G$1048576,2,FALSE),IFERROR(VLOOKUP(C76&amp;D76,Comms_female_list_22!$F$3:$G$1048576,2,FALSE),"Not in top 100"))</f>
        <v>2</v>
      </c>
      <c r="L76" s="2">
        <f>IFERROR(VLOOKUP(C76&amp;D76,AUS_male_list!$A$2:$R$1048576,18,FALSE), IFERROR(VLOOKUP(C76&amp;D76,'AUS_female-list'!$A$2:$R$1048576,18,FALSE),"Not found"))</f>
        <v>1157</v>
      </c>
      <c r="M76" s="42">
        <f t="shared" ca="1" si="5"/>
        <v>26</v>
      </c>
      <c r="N76" s="2">
        <f>(COUNTIF($C$2:$C76,$C76)=1)+0</f>
        <v>1</v>
      </c>
      <c r="O76" s="2">
        <f t="shared" si="6"/>
        <v>59</v>
      </c>
    </row>
    <row r="77" spans="1:15" x14ac:dyDescent="0.2">
      <c r="A77" s="2">
        <v>76</v>
      </c>
      <c r="B77" s="2">
        <f t="shared" si="7"/>
        <v>71</v>
      </c>
      <c r="C77" t="s">
        <v>552</v>
      </c>
      <c r="D77" s="6" t="s">
        <v>83</v>
      </c>
      <c r="E77" s="6">
        <v>28871</v>
      </c>
      <c r="F77">
        <v>1161</v>
      </c>
      <c r="G77" s="2">
        <v>2</v>
      </c>
      <c r="H77" s="43" t="str">
        <f>IFERROR(VLOOKUP(C77&amp;D77,AUS_male_list!$A$2:$T$1048576,20,FALSE), IFERROR(VLOOKUP(C77&amp;D77,'AUS_female-list'!$A$2:$T$1048576,20,FALSE),"Not found"))</f>
        <v/>
      </c>
      <c r="J77" s="3">
        <f>IFERROR(VLOOKUP(C77&amp;D77,Comms_male_list_21!$F$3:$G$1048576,2,FALSE),IFERROR(VLOOKUP(C77&amp;D77,Comms_female_list_21!$F$3:$G$1048576,2,FALSE),"Not in top 100"))</f>
        <v>89</v>
      </c>
      <c r="K77" s="3" t="str">
        <f>IFERROR(VLOOKUP(C77&amp;D77,Comms_male_list_22!$F$3:$G$1048576,2,FALSE),IFERROR(VLOOKUP(C77&amp;D77,Comms_female_list_22!$F$3:$G$1048576,2,FALSE),"Not in top 100"))</f>
        <v>Not in top 100</v>
      </c>
      <c r="L77" s="2">
        <f>IFERROR(VLOOKUP(C77&amp;D77,AUS_male_list!$A$2:$R$1048576,18,FALSE), IFERROR(VLOOKUP(C77&amp;D77,'AUS_female-list'!$A$2:$R$1048576,18,FALSE),"Not found"))</f>
        <v>1172</v>
      </c>
      <c r="M77" s="42">
        <f t="shared" ca="1" si="5"/>
        <v>43</v>
      </c>
      <c r="N77" s="2">
        <f>(COUNTIF($C$2:$C77,$C77)=1)+0</f>
        <v>1</v>
      </c>
      <c r="O77" s="2">
        <f t="shared" si="6"/>
        <v>75</v>
      </c>
    </row>
    <row r="78" spans="1:15" x14ac:dyDescent="0.2">
      <c r="A78" s="2">
        <v>77</v>
      </c>
      <c r="B78" s="2">
        <f t="shared" si="7"/>
        <v>72</v>
      </c>
      <c r="C78" t="s">
        <v>336</v>
      </c>
      <c r="D78" s="6" t="s">
        <v>34</v>
      </c>
      <c r="E78" s="6">
        <v>35559</v>
      </c>
      <c r="F78">
        <v>1197</v>
      </c>
      <c r="G78" s="2">
        <v>3</v>
      </c>
      <c r="H78" s="43" t="str">
        <f>IFERROR(VLOOKUP(C78&amp;D78,AUS_male_list!$A$2:$T$1048576,20,FALSE), IFERROR(VLOOKUP(C78&amp;D78,'AUS_female-list'!$A$2:$T$1048576,20,FALSE),"Not found"))</f>
        <v/>
      </c>
      <c r="J78" s="3">
        <f>IFERROR(VLOOKUP(C78&amp;D78,Comms_male_list_21!$F$3:$G$1048576,2,FALSE),IFERROR(VLOOKUP(C78&amp;D78,Comms_female_list_21!$F$3:$G$1048576,2,FALSE),"Not in top 100"))</f>
        <v>26</v>
      </c>
      <c r="K78" s="3">
        <f>IFERROR(VLOOKUP(C78&amp;D78,Comms_male_list_22!$F$3:$G$1048576,2,FALSE),IFERROR(VLOOKUP(C78&amp;D78,Comms_female_list_22!$F$3:$G$1048576,2,FALSE),"Not in top 100"))</f>
        <v>7</v>
      </c>
      <c r="L78" s="2">
        <f>IFERROR(VLOOKUP(C78&amp;D78,AUS_male_list!$A$2:$R$1048576,18,FALSE), IFERROR(VLOOKUP(C78&amp;D78,'AUS_female-list'!$A$2:$R$1048576,18,FALSE),"Not found"))</f>
        <v>1146</v>
      </c>
      <c r="M78" s="42">
        <f t="shared" ca="1" si="5"/>
        <v>24</v>
      </c>
      <c r="N78" s="2">
        <f>(COUNTIF($C$2:$C78,$C78)=1)+0</f>
        <v>1</v>
      </c>
      <c r="O78" s="2">
        <f t="shared" si="6"/>
        <v>43</v>
      </c>
    </row>
    <row r="79" spans="1:15" x14ac:dyDescent="0.2">
      <c r="A79" s="2">
        <v>78</v>
      </c>
      <c r="B79" s="2">
        <f t="shared" si="7"/>
        <v>72</v>
      </c>
      <c r="C79" t="s">
        <v>350</v>
      </c>
      <c r="D79" s="6" t="s">
        <v>30</v>
      </c>
      <c r="E79" s="6">
        <v>34956</v>
      </c>
      <c r="F79">
        <v>1167</v>
      </c>
      <c r="G79" s="2">
        <v>3</v>
      </c>
      <c r="H79" s="43" t="str">
        <f>IFERROR(VLOOKUP(C79&amp;D79,AUS_male_list!$A$2:$T$1048576,20,FALSE), IFERROR(VLOOKUP(C79&amp;D79,'AUS_female-list'!$A$2:$T$1048576,20,FALSE),"Not found"))</f>
        <v/>
      </c>
      <c r="J79" s="3">
        <f>IFERROR(VLOOKUP(C79&amp;D79,Comms_male_list_21!$F$3:$G$1048576,2,FALSE),IFERROR(VLOOKUP(C79&amp;D79,Comms_female_list_21!$F$3:$G$1048576,2,FALSE),"Not in top 100"))</f>
        <v>24</v>
      </c>
      <c r="K79" s="3">
        <f>IFERROR(VLOOKUP(C79&amp;D79,Comms_male_list_22!$F$3:$G$1048576,2,FALSE),IFERROR(VLOOKUP(C79&amp;D79,Comms_female_list_22!$F$3:$G$1048576,2,FALSE),"Not in top 100"))</f>
        <v>3</v>
      </c>
      <c r="L79" s="2">
        <f>IFERROR(VLOOKUP(C79&amp;D79,AUS_male_list!$A$2:$R$1048576,18,FALSE), IFERROR(VLOOKUP(C79&amp;D79,'AUS_female-list'!$A$2:$R$1048576,18,FALSE),"Not found"))</f>
        <v>1154</v>
      </c>
      <c r="M79" s="42">
        <f t="shared" ca="1" si="5"/>
        <v>26</v>
      </c>
      <c r="N79" s="2">
        <f>(COUNTIF($C$2:$C79,$C79)=1)+0</f>
        <v>0</v>
      </c>
      <c r="O79" s="2" t="str">
        <f t="shared" si="6"/>
        <v>Alternate event</v>
      </c>
    </row>
    <row r="80" spans="1:15" x14ac:dyDescent="0.2">
      <c r="A80" s="2">
        <v>79</v>
      </c>
      <c r="B80" s="2">
        <f t="shared" si="7"/>
        <v>73</v>
      </c>
      <c r="C80" t="s">
        <v>780</v>
      </c>
      <c r="D80" s="6" t="s">
        <v>30</v>
      </c>
      <c r="E80" s="6">
        <v>34588</v>
      </c>
      <c r="F80">
        <v>1137</v>
      </c>
      <c r="G80" s="2">
        <v>3</v>
      </c>
      <c r="H80" s="43" t="str">
        <f>IFERROR(VLOOKUP(C80&amp;D80,AUS_male_list!$A$2:$T$1048576,20,FALSE), IFERROR(VLOOKUP(C80&amp;D80,'AUS_female-list'!$A$2:$T$1048576,20,FALSE),"Not found"))</f>
        <v/>
      </c>
      <c r="J80" s="3">
        <f>IFERROR(VLOOKUP(C80&amp;D80,Comms_male_list_21!$F$3:$G$1048576,2,FALSE),IFERROR(VLOOKUP(C80&amp;D80,Comms_female_list_21!$F$3:$G$1048576,2,FALSE),"Not in top 100"))</f>
        <v>99</v>
      </c>
      <c r="K80" s="3" t="str">
        <f>IFERROR(VLOOKUP(C80&amp;D80,Comms_male_list_22!$F$3:$G$1048576,2,FALSE),IFERROR(VLOOKUP(C80&amp;D80,Comms_female_list_22!$F$3:$G$1048576,2,FALSE),"Not in top 100"))</f>
        <v>Not in top 100</v>
      </c>
      <c r="L80" s="2">
        <f>IFERROR(VLOOKUP(C80&amp;D80,AUS_male_list!$A$2:$R$1048576,18,FALSE), IFERROR(VLOOKUP(C80&amp;D80,'AUS_female-list'!$A$2:$R$1048576,18,FALSE),"Not found"))</f>
        <v>1190</v>
      </c>
      <c r="M80" s="42">
        <f t="shared" ca="1" si="5"/>
        <v>27</v>
      </c>
      <c r="N80" s="2">
        <f>(COUNTIF($C$2:$C80,$C80)=1)+0</f>
        <v>1</v>
      </c>
      <c r="O80" s="2">
        <f t="shared" si="6"/>
        <v>92</v>
      </c>
    </row>
    <row r="81" spans="1:15" x14ac:dyDescent="0.2">
      <c r="A81" s="2">
        <v>80</v>
      </c>
      <c r="B81" s="2">
        <f t="shared" si="7"/>
        <v>74</v>
      </c>
      <c r="C81" t="s">
        <v>395</v>
      </c>
      <c r="D81" s="6" t="s">
        <v>33</v>
      </c>
      <c r="E81" s="6">
        <v>32358</v>
      </c>
      <c r="F81">
        <v>1166</v>
      </c>
      <c r="G81" s="2">
        <v>1</v>
      </c>
      <c r="H81" s="43" t="str">
        <f>IFERROR(VLOOKUP(C81&amp;D81,AUS_male_list!$A$2:$T$1048576,20,FALSE), IFERROR(VLOOKUP(C81&amp;D81,'AUS_female-list'!$A$2:$T$1048576,20,FALSE),"Not found"))</f>
        <v/>
      </c>
      <c r="J81" s="3">
        <f>IFERROR(VLOOKUP(C81&amp;D81,Comms_male_list_21!$F$3:$G$1048576,2,FALSE),IFERROR(VLOOKUP(C81&amp;D81,Comms_female_list_21!$F$3:$G$1048576,2,FALSE),"Not in top 100"))</f>
        <v>22</v>
      </c>
      <c r="K81" s="3" t="str">
        <f>IFERROR(VLOOKUP(C81&amp;D81,Comms_male_list_22!$F$3:$G$1048576,2,FALSE),IFERROR(VLOOKUP(C81&amp;D81,Comms_female_list_22!$F$3:$G$1048576,2,FALSE),"Not in top 100"))</f>
        <v>Not in top 100</v>
      </c>
      <c r="L81" s="2">
        <f>IFERROR(VLOOKUP(C81&amp;D81,AUS_male_list!$A$2:$R$1048576,18,FALSE), IFERROR(VLOOKUP(C81&amp;D81,'AUS_female-list'!$A$2:$R$1048576,18,FALSE),"Not found"))</f>
        <v>1135</v>
      </c>
      <c r="M81" s="42">
        <f t="shared" ca="1" si="5"/>
        <v>33</v>
      </c>
      <c r="N81" s="2">
        <f>(COUNTIF($C$2:$C81,$C81)=1)+0</f>
        <v>1</v>
      </c>
      <c r="O81" s="2">
        <f t="shared" si="6"/>
        <v>68</v>
      </c>
    </row>
    <row r="82" spans="1:15" x14ac:dyDescent="0.2">
      <c r="A82" s="2">
        <v>81</v>
      </c>
      <c r="B82" s="2">
        <f t="shared" si="7"/>
        <v>75</v>
      </c>
      <c r="C82" t="s">
        <v>309</v>
      </c>
      <c r="D82" s="6" t="s">
        <v>28</v>
      </c>
      <c r="E82" s="6">
        <v>37075</v>
      </c>
      <c r="F82">
        <v>1176</v>
      </c>
      <c r="G82" s="2">
        <v>3</v>
      </c>
      <c r="H82" s="43" t="str">
        <f>IFERROR(VLOOKUP(C82&amp;D82,AUS_male_list!$A$2:$T$1048576,20,FALSE), IFERROR(VLOOKUP(C82&amp;D82,'AUS_female-list'!$A$2:$T$1048576,20,FALSE),"Not found"))</f>
        <v/>
      </c>
      <c r="J82" s="3">
        <f>IFERROR(VLOOKUP(C82&amp;D82,Comms_male_list_21!$F$3:$G$1048576,2,FALSE),IFERROR(VLOOKUP(C82&amp;D82,Comms_female_list_21!$F$3:$G$1048576,2,FALSE),"Not in top 100"))</f>
        <v>30</v>
      </c>
      <c r="K82" s="3" t="str">
        <f>IFERROR(VLOOKUP(C82&amp;D82,Comms_male_list_22!$F$3:$G$1048576,2,FALSE),IFERROR(VLOOKUP(C82&amp;D82,Comms_female_list_22!$F$3:$G$1048576,2,FALSE),"Not in top 100"))</f>
        <v>Not in top 100</v>
      </c>
      <c r="L82" s="2">
        <f>IFERROR(VLOOKUP(C82&amp;D82,AUS_male_list!$A$2:$R$1048576,18,FALSE), IFERROR(VLOOKUP(C82&amp;D82,'AUS_female-list'!$A$2:$R$1048576,18,FALSE),"Not found"))</f>
        <v>1144</v>
      </c>
      <c r="M82" s="42">
        <f t="shared" ca="1" si="5"/>
        <v>20</v>
      </c>
      <c r="N82" s="2">
        <f>(COUNTIF($C$2:$C82,$C82)=1)+0</f>
        <v>1</v>
      </c>
      <c r="O82" s="2">
        <f t="shared" si="6"/>
        <v>60</v>
      </c>
    </row>
    <row r="83" spans="1:15" x14ac:dyDescent="0.2">
      <c r="A83" s="2">
        <v>82</v>
      </c>
      <c r="B83" s="2">
        <f t="shared" si="7"/>
        <v>76</v>
      </c>
      <c r="C83" t="s">
        <v>749</v>
      </c>
      <c r="D83" s="6" t="s">
        <v>34</v>
      </c>
      <c r="E83" s="6">
        <v>33014</v>
      </c>
      <c r="F83">
        <v>1176</v>
      </c>
      <c r="G83" s="2">
        <v>3</v>
      </c>
      <c r="H83" s="43" t="str">
        <f>IFERROR(VLOOKUP(C83&amp;D83,AUS_male_list!$A$2:$T$1048576,20,FALSE), IFERROR(VLOOKUP(C83&amp;D83,'AUS_female-list'!$A$2:$T$1048576,20,FALSE),"Not found"))</f>
        <v/>
      </c>
      <c r="J83" s="3">
        <f>IFERROR(VLOOKUP(C83&amp;D83,Comms_male_list_21!$F$3:$G$1048576,2,FALSE),IFERROR(VLOOKUP(C83&amp;D83,Comms_female_list_21!$F$3:$G$1048576,2,FALSE),"Not in top 100"))</f>
        <v>28</v>
      </c>
      <c r="K83" s="3" t="str">
        <f>IFERROR(VLOOKUP(C83&amp;D83,Comms_male_list_22!$F$3:$G$1048576,2,FALSE),IFERROR(VLOOKUP(C83&amp;D83,Comms_female_list_22!$F$3:$G$1048576,2,FALSE),"Not in top 100"))</f>
        <v>Not in top 100</v>
      </c>
      <c r="L83" s="2">
        <f>IFERROR(VLOOKUP(C83&amp;D83,AUS_male_list!$A$2:$R$1048576,18,FALSE), IFERROR(VLOOKUP(C83&amp;D83,'AUS_female-list'!$A$2:$R$1048576,18,FALSE),"Not found"))</f>
        <v>1122</v>
      </c>
      <c r="M83" s="42">
        <f t="shared" ca="1" si="5"/>
        <v>31</v>
      </c>
      <c r="N83" s="2">
        <f>(COUNTIF($C$2:$C83,$C83)=1)+0</f>
        <v>1</v>
      </c>
      <c r="O83" s="2">
        <f t="shared" si="6"/>
        <v>60</v>
      </c>
    </row>
    <row r="84" spans="1:15" x14ac:dyDescent="0.2">
      <c r="A84" s="2">
        <v>83</v>
      </c>
      <c r="B84" s="2">
        <f t="shared" si="7"/>
        <v>77</v>
      </c>
      <c r="C84" t="s">
        <v>351</v>
      </c>
      <c r="D84" s="6" t="s">
        <v>29</v>
      </c>
      <c r="E84" s="6">
        <v>34463</v>
      </c>
      <c r="F84">
        <v>1160</v>
      </c>
      <c r="G84" s="2">
        <v>3</v>
      </c>
      <c r="H84" s="43" t="str">
        <f>IFERROR(VLOOKUP(C84&amp;D84,AUS_male_list!$A$2:$T$1048576,20,FALSE), IFERROR(VLOOKUP(C84&amp;D84,'AUS_female-list'!$A$2:$T$1048576,20,FALSE),"Not found"))</f>
        <v/>
      </c>
      <c r="J84" s="3">
        <f>IFERROR(VLOOKUP(C84&amp;D84,Comms_male_list_21!$F$3:$G$1048576,2,FALSE),IFERROR(VLOOKUP(C84&amp;D84,Comms_female_list_21!$F$3:$G$1048576,2,FALSE),"Not in top 100"))</f>
        <v>39</v>
      </c>
      <c r="K84" s="3" t="str">
        <f>IFERROR(VLOOKUP(C84&amp;D84,Comms_male_list_22!$F$3:$G$1048576,2,FALSE),IFERROR(VLOOKUP(C84&amp;D84,Comms_female_list_22!$F$3:$G$1048576,2,FALSE),"Not in top 100"))</f>
        <v>Not in top 100</v>
      </c>
      <c r="L84" s="2">
        <f>IFERROR(VLOOKUP(C84&amp;D84,AUS_male_list!$A$2:$R$1048576,18,FALSE), IFERROR(VLOOKUP(C84&amp;D84,'AUS_female-list'!$A$2:$R$1048576,18,FALSE),"Not found"))</f>
        <v>1143</v>
      </c>
      <c r="M84" s="42">
        <f t="shared" ca="1" si="5"/>
        <v>27</v>
      </c>
      <c r="N84" s="2">
        <f>(COUNTIF($C$2:$C84,$C84)=1)+0</f>
        <v>1</v>
      </c>
      <c r="O84" s="2">
        <f t="shared" si="6"/>
        <v>77</v>
      </c>
    </row>
    <row r="85" spans="1:15" x14ac:dyDescent="0.2">
      <c r="A85" s="2">
        <v>84</v>
      </c>
      <c r="B85" s="2">
        <f t="shared" si="7"/>
        <v>78</v>
      </c>
      <c r="C85" t="s">
        <v>412</v>
      </c>
      <c r="D85" s="6" t="s">
        <v>37</v>
      </c>
      <c r="E85" s="6">
        <v>37055</v>
      </c>
      <c r="F85">
        <v>1141</v>
      </c>
      <c r="G85" s="2">
        <v>2</v>
      </c>
      <c r="H85" s="43" t="str">
        <f>IFERROR(VLOOKUP(C85&amp;D85,AUS_male_list!$A$2:$T$1048576,20,FALSE), IFERROR(VLOOKUP(C85&amp;D85,'AUS_female-list'!$A$2:$T$1048576,20,FALSE),"Not found"))</f>
        <v/>
      </c>
      <c r="J85" s="3">
        <f>IFERROR(VLOOKUP(C85&amp;D85,Comms_male_list_21!$F$3:$G$1048576,2,FALSE),IFERROR(VLOOKUP(C85&amp;D85,Comms_female_list_21!$F$3:$G$1048576,2,FALSE),"Not in top 100"))</f>
        <v>30</v>
      </c>
      <c r="K85" s="3">
        <f>IFERROR(VLOOKUP(C85&amp;D85,Comms_male_list_22!$F$3:$G$1048576,2,FALSE),IFERROR(VLOOKUP(C85&amp;D85,Comms_female_list_22!$F$3:$G$1048576,2,FALSE),"Not in top 100"))</f>
        <v>5</v>
      </c>
      <c r="L85" s="2">
        <f>IFERROR(VLOOKUP(C85&amp;D85,AUS_male_list!$A$2:$R$1048576,18,FALSE), IFERROR(VLOOKUP(C85&amp;D85,'AUS_female-list'!$A$2:$R$1048576,18,FALSE),"Not found"))</f>
        <v>1090</v>
      </c>
      <c r="M85" s="42">
        <f t="shared" ca="1" si="5"/>
        <v>20</v>
      </c>
      <c r="N85" s="2">
        <f>(COUNTIF($C$2:$C85,$C85)=1)+0</f>
        <v>1</v>
      </c>
      <c r="O85" s="2">
        <f t="shared" si="6"/>
        <v>89</v>
      </c>
    </row>
    <row r="86" spans="1:15" x14ac:dyDescent="0.2">
      <c r="A86" s="2">
        <v>85</v>
      </c>
      <c r="B86" s="2">
        <f t="shared" si="7"/>
        <v>79</v>
      </c>
      <c r="C86" t="s">
        <v>834</v>
      </c>
      <c r="D86" s="6" t="s">
        <v>38</v>
      </c>
      <c r="E86" s="6">
        <v>35623</v>
      </c>
      <c r="F86">
        <v>1096</v>
      </c>
      <c r="G86" s="2">
        <v>3</v>
      </c>
      <c r="H86" s="43" t="str">
        <f>IFERROR(VLOOKUP(C86&amp;D86,AUS_male_list!$A$2:$T$1048576,20,FALSE), IFERROR(VLOOKUP(C86&amp;D86,'AUS_female-list'!$A$2:$T$1048576,20,FALSE),"Not found"))</f>
        <v/>
      </c>
      <c r="J86" s="3">
        <f>IFERROR(VLOOKUP(C86&amp;D86,Comms_male_list_21!$F$3:$G$1048576,2,FALSE),IFERROR(VLOOKUP(C86&amp;D86,Comms_female_list_21!$F$3:$G$1048576,2,FALSE),"Not in top 100"))</f>
        <v>24</v>
      </c>
      <c r="K86" s="3">
        <f>IFERROR(VLOOKUP(C86&amp;D86,Comms_male_list_22!$F$3:$G$1048576,2,FALSE),IFERROR(VLOOKUP(C86&amp;D86,Comms_female_list_22!$F$3:$G$1048576,2,FALSE),"Not in top 100"))</f>
        <v>6</v>
      </c>
      <c r="L86" s="2">
        <f>IFERROR(VLOOKUP(C86&amp;D86,AUS_male_list!$A$2:$R$1048576,18,FALSE), IFERROR(VLOOKUP(C86&amp;D86,'AUS_female-list'!$A$2:$R$1048576,18,FALSE),"Not found"))</f>
        <v>1088</v>
      </c>
      <c r="M86" s="42">
        <f t="shared" ca="1" si="5"/>
        <v>24</v>
      </c>
      <c r="N86" s="2">
        <f>(COUNTIF($C$2:$C86,$C86)=1)+0</f>
        <v>1</v>
      </c>
      <c r="O86" s="2">
        <f t="shared" si="6"/>
        <v>166</v>
      </c>
    </row>
    <row r="87" spans="1:15" x14ac:dyDescent="0.2">
      <c r="A87" s="2">
        <v>86</v>
      </c>
      <c r="B87" s="2">
        <f t="shared" si="7"/>
        <v>80</v>
      </c>
      <c r="C87" t="s">
        <v>871</v>
      </c>
      <c r="D87" s="6" t="s">
        <v>39</v>
      </c>
      <c r="E87" s="6">
        <v>36799</v>
      </c>
      <c r="F87">
        <v>1128</v>
      </c>
      <c r="G87" s="2">
        <v>2</v>
      </c>
      <c r="H87" s="43" t="str">
        <f>IFERROR(VLOOKUP(C87&amp;D87,AUS_male_list!$A$2:$T$1048576,20,FALSE), IFERROR(VLOOKUP(C87&amp;D87,'AUS_female-list'!$A$2:$T$1048576,20,FALSE),"Not found"))</f>
        <v/>
      </c>
      <c r="J87" s="3">
        <f>IFERROR(VLOOKUP(C87&amp;D87,Comms_male_list_21!$F$3:$G$1048576,2,FALSE),IFERROR(VLOOKUP(C87&amp;D87,Comms_female_list_21!$F$3:$G$1048576,2,FALSE),"Not in top 100"))</f>
        <v>17</v>
      </c>
      <c r="K87" s="3" t="str">
        <f>IFERROR(VLOOKUP(C87&amp;D87,Comms_male_list_22!$F$3:$G$1048576,2,FALSE),IFERROR(VLOOKUP(C87&amp;D87,Comms_female_list_22!$F$3:$G$1048576,2,FALSE),"Not in top 100"))</f>
        <v>Not in top 100</v>
      </c>
      <c r="L87" s="2">
        <f>IFERROR(VLOOKUP(C87&amp;D87,AUS_male_list!$A$2:$R$1048576,18,FALSE), IFERROR(VLOOKUP(C87&amp;D87,'AUS_female-list'!$A$2:$R$1048576,18,FALSE),"Not found"))</f>
        <v>1110</v>
      </c>
      <c r="M87" s="42">
        <f t="shared" ca="1" si="5"/>
        <v>21</v>
      </c>
      <c r="N87" s="2">
        <f>(COUNTIF($C$2:$C87,$C87)=1)+0</f>
        <v>1</v>
      </c>
      <c r="O87" s="2">
        <f t="shared" si="6"/>
        <v>110</v>
      </c>
    </row>
    <row r="88" spans="1:15" x14ac:dyDescent="0.2">
      <c r="A88" s="2">
        <v>87</v>
      </c>
      <c r="B88" s="2">
        <f t="shared" si="7"/>
        <v>81</v>
      </c>
      <c r="C88" t="s">
        <v>265</v>
      </c>
      <c r="D88" s="6" t="s">
        <v>27</v>
      </c>
      <c r="E88" s="6">
        <v>38454</v>
      </c>
      <c r="F88">
        <v>1158</v>
      </c>
      <c r="G88" s="2">
        <v>3</v>
      </c>
      <c r="H88" s="43" t="str">
        <f>IFERROR(VLOOKUP(C88&amp;D88,AUS_male_list!$A$2:$T$1048576,20,FALSE), IFERROR(VLOOKUP(C88&amp;D88,'AUS_female-list'!$A$2:$T$1048576,20,FALSE),"Not found"))</f>
        <v/>
      </c>
      <c r="J88" s="3">
        <f>IFERROR(VLOOKUP(C88&amp;D88,Comms_male_list_21!$F$3:$G$1048576,2,FALSE),IFERROR(VLOOKUP(C88&amp;D88,Comms_female_list_21!$F$3:$G$1048576,2,FALSE),"Not in top 100"))</f>
        <v>28</v>
      </c>
      <c r="K88" s="3">
        <f>IFERROR(VLOOKUP(C88&amp;D88,Comms_male_list_22!$F$3:$G$1048576,2,FALSE),IFERROR(VLOOKUP(C88&amp;D88,Comms_female_list_22!$F$3:$G$1048576,2,FALSE),"Not in top 100"))</f>
        <v>5</v>
      </c>
      <c r="L88" s="2">
        <f>IFERROR(VLOOKUP(C88&amp;D88,AUS_male_list!$A$2:$R$1048576,18,FALSE), IFERROR(VLOOKUP(C88&amp;D88,'AUS_female-list'!$A$2:$R$1048576,18,FALSE),"Not found"))</f>
        <v>1146</v>
      </c>
      <c r="M88" s="42">
        <f t="shared" ca="1" si="5"/>
        <v>16</v>
      </c>
      <c r="N88" s="2">
        <f>(COUNTIF($C$2:$C88,$C88)=1)+0</f>
        <v>1</v>
      </c>
      <c r="O88" s="2">
        <f t="shared" si="6"/>
        <v>78</v>
      </c>
    </row>
    <row r="89" spans="1:15" x14ac:dyDescent="0.2">
      <c r="A89" s="2">
        <v>88</v>
      </c>
      <c r="B89" s="2">
        <f t="shared" si="7"/>
        <v>82</v>
      </c>
      <c r="C89" t="s">
        <v>553</v>
      </c>
      <c r="D89" s="6" t="s">
        <v>83</v>
      </c>
      <c r="E89" s="6">
        <v>32004</v>
      </c>
      <c r="F89">
        <v>1132</v>
      </c>
      <c r="G89" s="2">
        <v>3</v>
      </c>
      <c r="H89" s="43" t="str">
        <f>IFERROR(VLOOKUP(C89&amp;D89,AUS_male_list!$A$2:$T$1048576,20,FALSE), IFERROR(VLOOKUP(C89&amp;D89,'AUS_female-list'!$A$2:$T$1048576,20,FALSE),"Not found"))</f>
        <v/>
      </c>
      <c r="J89" s="3">
        <f>IFERROR(VLOOKUP(C89&amp;D89,Comms_male_list_21!$F$3:$G$1048576,2,FALSE),IFERROR(VLOOKUP(C89&amp;D89,Comms_female_list_21!$F$3:$G$1048576,2,FALSE),"Not in top 100"))</f>
        <v>28</v>
      </c>
      <c r="K89" s="3" t="str">
        <f>IFERROR(VLOOKUP(C89&amp;D89,Comms_male_list_22!$F$3:$G$1048576,2,FALSE),IFERROR(VLOOKUP(C89&amp;D89,Comms_female_list_22!$F$3:$G$1048576,2,FALSE),"Not in top 100"))</f>
        <v>Not in top 100</v>
      </c>
      <c r="L89" s="2">
        <f>IFERROR(VLOOKUP(C89&amp;D89,AUS_male_list!$A$2:$R$1048576,18,FALSE), IFERROR(VLOOKUP(C89&amp;D89,'AUS_female-list'!$A$2:$R$1048576,18,FALSE),"Not found"))</f>
        <v>1180</v>
      </c>
      <c r="M89" s="42">
        <f t="shared" ca="1" si="5"/>
        <v>34</v>
      </c>
      <c r="N89" s="2">
        <f>(COUNTIF($C$2:$C89,$C89)=1)+0</f>
        <v>1</v>
      </c>
      <c r="O89" s="2">
        <f t="shared" si="6"/>
        <v>102</v>
      </c>
    </row>
    <row r="90" spans="1:15" x14ac:dyDescent="0.2">
      <c r="A90" s="2">
        <v>89</v>
      </c>
      <c r="B90" s="2">
        <f t="shared" si="7"/>
        <v>83</v>
      </c>
      <c r="C90" t="s">
        <v>812</v>
      </c>
      <c r="D90" s="6" t="s">
        <v>37</v>
      </c>
      <c r="E90" s="6">
        <v>36529</v>
      </c>
      <c r="F90">
        <v>1132</v>
      </c>
      <c r="G90" s="2">
        <v>3</v>
      </c>
      <c r="H90" s="43" t="str">
        <f>IFERROR(VLOOKUP(C90&amp;D90,AUS_male_list!$A$2:$T$1048576,20,FALSE), IFERROR(VLOOKUP(C90&amp;D90,'AUS_female-list'!$A$2:$T$1048576,20,FALSE),"Not found"))</f>
        <v/>
      </c>
      <c r="J90" s="3">
        <f>IFERROR(VLOOKUP(C90&amp;D90,Comms_male_list_21!$F$3:$G$1048576,2,FALSE),IFERROR(VLOOKUP(C90&amp;D90,Comms_female_list_21!$F$3:$G$1048576,2,FALSE),"Not in top 100"))</f>
        <v>40</v>
      </c>
      <c r="K90" s="3">
        <f>IFERROR(VLOOKUP(C90&amp;D90,Comms_male_list_22!$F$3:$G$1048576,2,FALSE),IFERROR(VLOOKUP(C90&amp;D90,Comms_female_list_22!$F$3:$G$1048576,2,FALSE),"Not in top 100"))</f>
        <v>6</v>
      </c>
      <c r="L90" s="2">
        <f>IFERROR(VLOOKUP(C90&amp;D90,AUS_male_list!$A$2:$R$1048576,18,FALSE), IFERROR(VLOOKUP(C90&amp;D90,'AUS_female-list'!$A$2:$R$1048576,18,FALSE),"Not found"))</f>
        <v>1103</v>
      </c>
      <c r="M90" s="42">
        <f t="shared" ca="1" si="5"/>
        <v>22</v>
      </c>
      <c r="N90" s="2">
        <f>(COUNTIF($C$2:$C90,$C90)=1)+0</f>
        <v>1</v>
      </c>
      <c r="O90" s="2">
        <f t="shared" si="6"/>
        <v>102</v>
      </c>
    </row>
    <row r="91" spans="1:15" x14ac:dyDescent="0.2">
      <c r="A91" s="2">
        <v>90</v>
      </c>
      <c r="B91" s="2">
        <f t="shared" si="7"/>
        <v>84</v>
      </c>
      <c r="C91" t="s">
        <v>397</v>
      </c>
      <c r="D91" s="6" t="s">
        <v>33</v>
      </c>
      <c r="E91" s="6">
        <v>34582</v>
      </c>
      <c r="F91">
        <v>1145</v>
      </c>
      <c r="G91" s="2">
        <v>3</v>
      </c>
      <c r="H91" s="43" t="str">
        <f>IFERROR(VLOOKUP(C91&amp;D91,AUS_male_list!$A$2:$T$1048576,20,FALSE), IFERROR(VLOOKUP(C91&amp;D91,'AUS_female-list'!$A$2:$T$1048576,20,FALSE),"Not found"))</f>
        <v/>
      </c>
      <c r="J91" s="3">
        <f>IFERROR(VLOOKUP(C91&amp;D91,Comms_male_list_21!$F$3:$G$1048576,2,FALSE),IFERROR(VLOOKUP(C91&amp;D91,Comms_female_list_21!$F$3:$G$1048576,2,FALSE),"Not in top 100"))</f>
        <v>24</v>
      </c>
      <c r="K91" s="3">
        <f>IFERROR(VLOOKUP(C91&amp;D91,Comms_male_list_22!$F$3:$G$1048576,2,FALSE),IFERROR(VLOOKUP(C91&amp;D91,Comms_female_list_22!$F$3:$G$1048576,2,FALSE),"Not in top 100"))</f>
        <v>2</v>
      </c>
      <c r="L91" s="2">
        <f>IFERROR(VLOOKUP(C91&amp;D91,AUS_male_list!$A$2:$R$1048576,18,FALSE), IFERROR(VLOOKUP(C91&amp;D91,'AUS_female-list'!$A$2:$R$1048576,18,FALSE),"Not found"))</f>
        <v>1119</v>
      </c>
      <c r="M91" s="42">
        <f t="shared" ca="1" si="5"/>
        <v>27</v>
      </c>
      <c r="N91" s="2">
        <f>(COUNTIF($C$2:$C91,$C91)=1)+0</f>
        <v>1</v>
      </c>
      <c r="O91" s="2">
        <f t="shared" si="6"/>
        <v>87</v>
      </c>
    </row>
    <row r="92" spans="1:15" x14ac:dyDescent="0.2">
      <c r="A92" s="2">
        <v>91</v>
      </c>
      <c r="B92" s="2">
        <f t="shared" si="7"/>
        <v>85</v>
      </c>
      <c r="C92" t="s">
        <v>843</v>
      </c>
      <c r="D92" s="6" t="s">
        <v>35</v>
      </c>
      <c r="E92" s="6">
        <v>36664</v>
      </c>
      <c r="F92">
        <v>1119</v>
      </c>
      <c r="G92" s="2">
        <v>3</v>
      </c>
      <c r="H92" s="43" t="str">
        <f>IFERROR(VLOOKUP(C92&amp;D92,AUS_male_list!$A$2:$T$1048576,20,FALSE), IFERROR(VLOOKUP(C92&amp;D92,'AUS_female-list'!$A$2:$T$1048576,20,FALSE),"Not found"))</f>
        <v/>
      </c>
      <c r="J92" s="3">
        <f>IFERROR(VLOOKUP(C92&amp;D92,Comms_male_list_21!$F$3:$G$1048576,2,FALSE),IFERROR(VLOOKUP(C92&amp;D92,Comms_female_list_21!$F$3:$G$1048576,2,FALSE),"Not in top 100"))</f>
        <v>12</v>
      </c>
      <c r="K92" s="3">
        <f>IFERROR(VLOOKUP(C92&amp;D92,Comms_male_list_22!$F$3:$G$1048576,2,FALSE),IFERROR(VLOOKUP(C92&amp;D92,Comms_female_list_22!$F$3:$G$1048576,2,FALSE),"Not in top 100"))</f>
        <v>3</v>
      </c>
      <c r="L92" s="2">
        <f>IFERROR(VLOOKUP(C92&amp;D92,AUS_male_list!$A$2:$R$1048576,18,FALSE), IFERROR(VLOOKUP(C92&amp;D92,'AUS_female-list'!$A$2:$R$1048576,18,FALSE),"Not found"))</f>
        <v>1135</v>
      </c>
      <c r="M92" s="42">
        <f t="shared" ca="1" si="5"/>
        <v>21</v>
      </c>
      <c r="N92" s="2">
        <f>(COUNTIF($C$2:$C92,$C92)=1)+0</f>
        <v>1</v>
      </c>
      <c r="O92" s="2">
        <f t="shared" si="6"/>
        <v>123</v>
      </c>
    </row>
    <row r="93" spans="1:15" x14ac:dyDescent="0.2">
      <c r="A93" s="2">
        <v>92</v>
      </c>
      <c r="B93" s="2">
        <f t="shared" si="7"/>
        <v>86</v>
      </c>
      <c r="C93" t="s">
        <v>797</v>
      </c>
      <c r="D93" s="6" t="s">
        <v>31</v>
      </c>
      <c r="E93" s="6">
        <v>35754</v>
      </c>
      <c r="F93">
        <v>1130</v>
      </c>
      <c r="G93" s="2">
        <v>3</v>
      </c>
      <c r="H93" s="43" t="str">
        <f>IFERROR(VLOOKUP(C93&amp;D93,AUS_male_list!$A$2:$T$1048576,20,FALSE), IFERROR(VLOOKUP(C93&amp;D93,'AUS_female-list'!$A$2:$T$1048576,20,FALSE),"Not found"))</f>
        <v/>
      </c>
      <c r="J93" s="3">
        <f>IFERROR(VLOOKUP(C93&amp;D93,Comms_male_list_21!$F$3:$G$1048576,2,FALSE),IFERROR(VLOOKUP(C93&amp;D93,Comms_female_list_21!$F$3:$G$1048576,2,FALSE),"Not in top 100"))</f>
        <v>40</v>
      </c>
      <c r="K93" s="3">
        <f>IFERROR(VLOOKUP(C93&amp;D93,Comms_male_list_22!$F$3:$G$1048576,2,FALSE),IFERROR(VLOOKUP(C93&amp;D93,Comms_female_list_22!$F$3:$G$1048576,2,FALSE),"Not in top 100"))</f>
        <v>3</v>
      </c>
      <c r="L93" s="2">
        <f>IFERROR(VLOOKUP(C93&amp;D93,AUS_male_list!$A$2:$R$1048576,18,FALSE), IFERROR(VLOOKUP(C93&amp;D93,'AUS_female-list'!$A$2:$R$1048576,18,FALSE),"Not found"))</f>
        <v>1092</v>
      </c>
      <c r="M93" s="42">
        <f t="shared" ca="1" si="5"/>
        <v>24</v>
      </c>
      <c r="N93" s="2">
        <f>(COUNTIF($C$2:$C93,$C93)=1)+0</f>
        <v>1</v>
      </c>
      <c r="O93" s="2">
        <f t="shared" si="6"/>
        <v>109</v>
      </c>
    </row>
    <row r="94" spans="1:15" x14ac:dyDescent="0.2">
      <c r="A94" s="2">
        <v>93</v>
      </c>
      <c r="B94" s="2">
        <f t="shared" si="7"/>
        <v>87</v>
      </c>
      <c r="C94" t="s">
        <v>396</v>
      </c>
      <c r="D94" s="6" t="s">
        <v>33</v>
      </c>
      <c r="E94" s="6">
        <v>34473</v>
      </c>
      <c r="F94">
        <v>1147</v>
      </c>
      <c r="G94" s="2">
        <v>2</v>
      </c>
      <c r="H94" s="43" t="str">
        <f>IFERROR(VLOOKUP(C94&amp;D94,AUS_male_list!$A$2:$T$1048576,20,FALSE), IFERROR(VLOOKUP(C94&amp;D94,'AUS_female-list'!$A$2:$T$1048576,20,FALSE),"Not found"))</f>
        <v/>
      </c>
      <c r="J94" s="3">
        <f>IFERROR(VLOOKUP(C94&amp;D94,Comms_male_list_21!$F$3:$G$1048576,2,FALSE),IFERROR(VLOOKUP(C94&amp;D94,Comms_female_list_21!$F$3:$G$1048576,2,FALSE),"Not in top 100"))</f>
        <v>30</v>
      </c>
      <c r="K94" s="3">
        <f>IFERROR(VLOOKUP(C94&amp;D94,Comms_male_list_22!$F$3:$G$1048576,2,FALSE),IFERROR(VLOOKUP(C94&amp;D94,Comms_female_list_22!$F$3:$G$1048576,2,FALSE),"Not in top 100"))</f>
        <v>5</v>
      </c>
      <c r="L94" s="2">
        <f>IFERROR(VLOOKUP(C94&amp;D94,AUS_male_list!$A$2:$R$1048576,18,FALSE), IFERROR(VLOOKUP(C94&amp;D94,'AUS_female-list'!$A$2:$R$1048576,18,FALSE),"Not found"))</f>
        <v>1139</v>
      </c>
      <c r="M94" s="42">
        <f t="shared" ca="1" si="5"/>
        <v>27</v>
      </c>
      <c r="N94" s="2">
        <f>(COUNTIF($C$2:$C94,$C94)=1)+0</f>
        <v>1</v>
      </c>
      <c r="O94" s="2">
        <f t="shared" si="6"/>
        <v>86</v>
      </c>
    </row>
    <row r="95" spans="1:15" x14ac:dyDescent="0.2">
      <c r="A95" s="2">
        <v>94</v>
      </c>
      <c r="B95" s="2">
        <f t="shared" si="7"/>
        <v>88</v>
      </c>
      <c r="C95" t="s">
        <v>575</v>
      </c>
      <c r="D95" s="6" t="s">
        <v>25</v>
      </c>
      <c r="E95" s="6">
        <v>37908</v>
      </c>
      <c r="F95">
        <v>1148</v>
      </c>
      <c r="G95" s="2">
        <v>1</v>
      </c>
      <c r="H95" s="43" t="str">
        <f>IFERROR(VLOOKUP(C95&amp;D95,AUS_male_list!$A$2:$T$1048576,20,FALSE), IFERROR(VLOOKUP(C95&amp;D95,'AUS_female-list'!$A$2:$T$1048576,20,FALSE),"Not found"))</f>
        <v/>
      </c>
      <c r="J95" s="3">
        <f>IFERROR(VLOOKUP(C95&amp;D95,Comms_male_list_21!$F$3:$G$1048576,2,FALSE),IFERROR(VLOOKUP(C95&amp;D95,Comms_female_list_21!$F$3:$G$1048576,2,FALSE),"Not in top 100"))</f>
        <v>53</v>
      </c>
      <c r="K95" s="3">
        <f>IFERROR(VLOOKUP(C95&amp;D95,Comms_male_list_22!$F$3:$G$1048576,2,FALSE),IFERROR(VLOOKUP(C95&amp;D95,Comms_female_list_22!$F$3:$G$1048576,2,FALSE),"Not in top 100"))</f>
        <v>1</v>
      </c>
      <c r="L95" s="2">
        <f>IFERROR(VLOOKUP(C95&amp;D95,AUS_male_list!$A$2:$R$1048576,18,FALSE), IFERROR(VLOOKUP(C95&amp;D95,'AUS_female-list'!$A$2:$R$1048576,18,FALSE),"Not found"))</f>
        <v>1163</v>
      </c>
      <c r="M95" s="42">
        <f t="shared" ca="1" si="5"/>
        <v>18</v>
      </c>
      <c r="N95" s="2">
        <f>(COUNTIF($C$2:$C95,$C95)=1)+0</f>
        <v>1</v>
      </c>
      <c r="O95" s="2">
        <f t="shared" si="6"/>
        <v>85</v>
      </c>
    </row>
    <row r="96" spans="1:15" x14ac:dyDescent="0.2">
      <c r="A96" s="2">
        <v>95</v>
      </c>
      <c r="B96" s="2">
        <f t="shared" si="7"/>
        <v>89</v>
      </c>
      <c r="C96" t="s">
        <v>108</v>
      </c>
      <c r="D96" s="6" t="s">
        <v>25</v>
      </c>
      <c r="E96" s="6">
        <v>37030</v>
      </c>
      <c r="F96">
        <v>1132</v>
      </c>
      <c r="G96" s="2">
        <v>2</v>
      </c>
      <c r="H96" s="43" t="str">
        <f>IFERROR(VLOOKUP(C96&amp;D96,AUS_male_list!$A$2:$T$1048576,20,FALSE), IFERROR(VLOOKUP(C96&amp;D96,'AUS_female-list'!$A$2:$T$1048576,20,FALSE),"Not found"))</f>
        <v/>
      </c>
      <c r="J96" s="3">
        <f>IFERROR(VLOOKUP(C96&amp;D96,Comms_male_list_21!$F$3:$G$1048576,2,FALSE),IFERROR(VLOOKUP(C96&amp;D96,Comms_female_list_21!$F$3:$G$1048576,2,FALSE),"Not in top 100"))</f>
        <v>51</v>
      </c>
      <c r="K96" s="3">
        <f>IFERROR(VLOOKUP(C96&amp;D96,Comms_male_list_22!$F$3:$G$1048576,2,FALSE),IFERROR(VLOOKUP(C96&amp;D96,Comms_female_list_22!$F$3:$G$1048576,2,FALSE),"Not in top 100"))</f>
        <v>7</v>
      </c>
      <c r="L96" s="2">
        <f>IFERROR(VLOOKUP(C96&amp;D96,AUS_male_list!$A$2:$R$1048576,18,FALSE), IFERROR(VLOOKUP(C96&amp;D96,'AUS_female-list'!$A$2:$R$1048576,18,FALSE),"Not found"))</f>
        <v>1114</v>
      </c>
      <c r="M96" s="42">
        <f t="shared" ca="1" si="5"/>
        <v>20</v>
      </c>
      <c r="N96" s="2">
        <f>(COUNTIF($C$2:$C96,$C96)=1)+0</f>
        <v>1</v>
      </c>
      <c r="O96" s="2">
        <f t="shared" si="6"/>
        <v>102</v>
      </c>
    </row>
    <row r="97" spans="1:15" x14ac:dyDescent="0.2">
      <c r="A97" s="2">
        <v>96</v>
      </c>
      <c r="B97" s="2">
        <f t="shared" si="7"/>
        <v>90</v>
      </c>
      <c r="C97" t="s">
        <v>902</v>
      </c>
      <c r="D97" s="6" t="s">
        <v>83</v>
      </c>
      <c r="E97" s="6"/>
      <c r="F97">
        <v>1105</v>
      </c>
      <c r="G97" s="2">
        <v>2</v>
      </c>
      <c r="H97" s="43" t="str">
        <f>IFERROR(VLOOKUP(C97&amp;D97,AUS_male_list!$A$2:$T$1048576,20,FALSE), IFERROR(VLOOKUP(C97&amp;D97,'AUS_female-list'!$A$2:$T$1048576,20,FALSE),"Not found"))</f>
        <v/>
      </c>
      <c r="J97" s="3" t="str">
        <f>IFERROR(VLOOKUP(C97&amp;D97,Comms_male_list_21!$F$3:$G$1048576,2,FALSE),IFERROR(VLOOKUP(C97&amp;D97,Comms_female_list_21!$F$3:$G$1048576,2,FALSE),"Not in top 100"))</f>
        <v>Not in top 100</v>
      </c>
      <c r="K97" s="3" t="str">
        <f>IFERROR(VLOOKUP(C97&amp;D97,Comms_male_list_22!$F$3:$G$1048576,2,FALSE),IFERROR(VLOOKUP(C97&amp;D97,Comms_female_list_22!$F$3:$G$1048576,2,FALSE),"Not in top 100"))</f>
        <v>Not in top 100</v>
      </c>
      <c r="L97" s="2">
        <f>IFERROR(VLOOKUP(C97&amp;D97,AUS_male_list!$A$2:$R$1048576,18,FALSE), IFERROR(VLOOKUP(C97&amp;D97,'AUS_female-list'!$A$2:$R$1048576,18,FALSE),"Not found"))</f>
        <v>1105</v>
      </c>
      <c r="M97" s="42">
        <f t="shared" ca="1" si="5"/>
        <v>122</v>
      </c>
      <c r="N97" s="2">
        <f>(COUNTIF($C$2:$C97,$C97)=1)+0</f>
        <v>1</v>
      </c>
      <c r="O97" s="2">
        <f t="shared" si="6"/>
        <v>147</v>
      </c>
    </row>
    <row r="98" spans="1:15" x14ac:dyDescent="0.2">
      <c r="A98" s="2">
        <v>97</v>
      </c>
      <c r="B98" s="2">
        <f t="shared" si="7"/>
        <v>91</v>
      </c>
      <c r="C98" t="s">
        <v>649</v>
      </c>
      <c r="D98" s="6" t="s">
        <v>33</v>
      </c>
      <c r="E98" s="6">
        <v>35845</v>
      </c>
      <c r="F98">
        <v>1088</v>
      </c>
      <c r="G98" s="2">
        <v>2</v>
      </c>
      <c r="H98" s="43" t="str">
        <f>IFERROR(VLOOKUP(C98&amp;D98,AUS_male_list!$A$2:$T$1048576,20,FALSE), IFERROR(VLOOKUP(C98&amp;D98,'AUS_female-list'!$A$2:$T$1048576,20,FALSE),"Not found"))</f>
        <v/>
      </c>
      <c r="J98" s="3">
        <f>IFERROR(VLOOKUP(C98&amp;D98,Comms_male_list_21!$F$3:$G$1048576,2,FALSE),IFERROR(VLOOKUP(C98&amp;D98,Comms_female_list_21!$F$3:$G$1048576,2,FALSE),"Not in top 100"))</f>
        <v>58</v>
      </c>
      <c r="K98" s="3">
        <f>IFERROR(VLOOKUP(C98&amp;D98,Comms_male_list_22!$F$3:$G$1048576,2,FALSE),IFERROR(VLOOKUP(C98&amp;D98,Comms_female_list_22!$F$3:$G$1048576,2,FALSE),"Not in top 100"))</f>
        <v>2</v>
      </c>
      <c r="L98" s="2">
        <f>IFERROR(VLOOKUP(C98&amp;D98,AUS_male_list!$A$2:$R$1048576,18,FALSE), IFERROR(VLOOKUP(C98&amp;D98,'AUS_female-list'!$A$2:$R$1048576,18,FALSE),"Not found"))</f>
        <v>1089</v>
      </c>
      <c r="M98" s="42">
        <f t="shared" ref="M98:M129" ca="1" si="8">DATEDIF(E98,TODAY(),"y")</f>
        <v>24</v>
      </c>
      <c r="N98" s="2">
        <f>(COUNTIF($C$2:$C98,$C98)=1)+0</f>
        <v>1</v>
      </c>
      <c r="O98" s="2">
        <f t="shared" ref="O98:O129" si="9">IF(N98=1,RANK(F98,$F$2:$F$202,0),"Alternate event")</f>
        <v>176</v>
      </c>
    </row>
    <row r="99" spans="1:15" x14ac:dyDescent="0.2">
      <c r="A99" s="2">
        <v>98</v>
      </c>
      <c r="B99" s="2">
        <f t="shared" si="7"/>
        <v>92</v>
      </c>
      <c r="C99" t="s">
        <v>956</v>
      </c>
      <c r="D99" s="6" t="s">
        <v>2</v>
      </c>
      <c r="E99" s="6">
        <v>36720</v>
      </c>
      <c r="F99">
        <v>1144</v>
      </c>
      <c r="G99" s="2">
        <v>2</v>
      </c>
      <c r="H99" s="43" t="str">
        <f>IFERROR(VLOOKUP(C99&amp;D99,AUS_male_list!$A$2:$T$1048576,20,FALSE), IFERROR(VLOOKUP(C99&amp;D99,'AUS_female-list'!$A$2:$T$1048576,20,FALSE),"Not found"))</f>
        <v/>
      </c>
      <c r="J99" s="3">
        <f>IFERROR(VLOOKUP(C99&amp;D99,Comms_male_list_21!$F$3:$G$1048576,2,FALSE),IFERROR(VLOOKUP(C99&amp;D99,Comms_female_list_21!$F$3:$G$1048576,2,FALSE),"Not in top 100"))</f>
        <v>39</v>
      </c>
      <c r="K99" s="3">
        <f>IFERROR(VLOOKUP(C99&amp;D99,Comms_male_list_22!$F$3:$G$1048576,2,FALSE),IFERROR(VLOOKUP(C99&amp;D99,Comms_female_list_22!$F$3:$G$1048576,2,FALSE),"Not in top 100"))</f>
        <v>4</v>
      </c>
      <c r="L99" s="2">
        <f>IFERROR(VLOOKUP(C99&amp;D99,AUS_male_list!$A$2:$R$1048576,18,FALSE), IFERROR(VLOOKUP(C99&amp;D99,'AUS_female-list'!$A$2:$R$1048576,18,FALSE),"Not found"))</f>
        <v>1146</v>
      </c>
      <c r="M99" s="42">
        <f t="shared" ca="1" si="8"/>
        <v>21</v>
      </c>
      <c r="N99" s="2">
        <f>(COUNTIF($C$2:$C99,$C99)=1)+0</f>
        <v>1</v>
      </c>
      <c r="O99" s="2">
        <f t="shared" si="9"/>
        <v>88</v>
      </c>
    </row>
    <row r="100" spans="1:15" x14ac:dyDescent="0.2">
      <c r="A100" s="2">
        <v>99</v>
      </c>
      <c r="B100" s="2">
        <f t="shared" si="7"/>
        <v>93</v>
      </c>
      <c r="C100" t="s">
        <v>804</v>
      </c>
      <c r="D100" s="6" t="s">
        <v>33</v>
      </c>
      <c r="E100" s="6">
        <v>35856</v>
      </c>
      <c r="F100">
        <v>1082</v>
      </c>
      <c r="G100" s="2">
        <v>3</v>
      </c>
      <c r="H100" s="43" t="str">
        <f>IFERROR(VLOOKUP(C100&amp;D100,AUS_male_list!$A$2:$T$1048576,20,FALSE), IFERROR(VLOOKUP(C100&amp;D100,'AUS_female-list'!$A$2:$T$1048576,20,FALSE),"Not found"))</f>
        <v/>
      </c>
      <c r="J100" s="3">
        <f>IFERROR(VLOOKUP(C100&amp;D100,Comms_male_list_21!$F$3:$G$1048576,2,FALSE),IFERROR(VLOOKUP(C100&amp;D100,Comms_female_list_21!$F$3:$G$1048576,2,FALSE),"Not in top 100"))</f>
        <v>56</v>
      </c>
      <c r="K100" s="3">
        <f>IFERROR(VLOOKUP(C100&amp;D100,Comms_male_list_22!$F$3:$G$1048576,2,FALSE),IFERROR(VLOOKUP(C100&amp;D100,Comms_female_list_22!$F$3:$G$1048576,2,FALSE),"Not in top 100"))</f>
        <v>18</v>
      </c>
      <c r="L100" s="2">
        <f>IFERROR(VLOOKUP(C100&amp;D100,AUS_male_list!$A$2:$R$1048576,18,FALSE), IFERROR(VLOOKUP(C100&amp;D100,'AUS_female-list'!$A$2:$R$1048576,18,FALSE),"Not found"))</f>
        <v>1071</v>
      </c>
      <c r="M100" s="42">
        <f t="shared" ca="1" si="8"/>
        <v>23</v>
      </c>
      <c r="N100" s="2">
        <f>(COUNTIF($C$2:$C100,$C100)=1)+0</f>
        <v>1</v>
      </c>
      <c r="O100" s="2">
        <f t="shared" si="9"/>
        <v>190</v>
      </c>
    </row>
    <row r="101" spans="1:15" x14ac:dyDescent="0.2">
      <c r="A101" s="2">
        <v>100</v>
      </c>
      <c r="B101" s="2">
        <f t="shared" si="7"/>
        <v>94</v>
      </c>
      <c r="C101" t="s">
        <v>224</v>
      </c>
      <c r="D101" s="6" t="s">
        <v>26</v>
      </c>
      <c r="E101" s="6">
        <v>37624</v>
      </c>
      <c r="F101">
        <v>1136</v>
      </c>
      <c r="G101" s="2">
        <v>2</v>
      </c>
      <c r="H101" s="43" t="str">
        <f>IFERROR(VLOOKUP(C101&amp;D101,AUS_male_list!$A$2:$T$1048576,20,FALSE), IFERROR(VLOOKUP(C101&amp;D101,'AUS_female-list'!$A$2:$T$1048576,20,FALSE),"Not found"))</f>
        <v/>
      </c>
      <c r="J101" s="3">
        <f>IFERROR(VLOOKUP(C101&amp;D101,Comms_male_list_21!$F$3:$G$1048576,2,FALSE),IFERROR(VLOOKUP(C101&amp;D101,Comms_female_list_21!$F$3:$G$1048576,2,FALSE),"Not in top 100"))</f>
        <v>68</v>
      </c>
      <c r="K101" s="3">
        <f>IFERROR(VLOOKUP(C101&amp;D101,Comms_male_list_22!$F$3:$G$1048576,2,FALSE),IFERROR(VLOOKUP(C101&amp;D101,Comms_female_list_22!$F$3:$G$1048576,2,FALSE),"Not in top 100"))</f>
        <v>22</v>
      </c>
      <c r="L101" s="2">
        <f>IFERROR(VLOOKUP(C101&amp;D101,AUS_male_list!$A$2:$R$1048576,18,FALSE), IFERROR(VLOOKUP(C101&amp;D101,'AUS_female-list'!$A$2:$R$1048576,18,FALSE),"Not found"))</f>
        <v>1102</v>
      </c>
      <c r="M101" s="42">
        <f t="shared" ca="1" si="8"/>
        <v>19</v>
      </c>
      <c r="N101" s="2">
        <f>(COUNTIF($C$2:$C101,$C101)=1)+0</f>
        <v>1</v>
      </c>
      <c r="O101" s="2">
        <f t="shared" si="9"/>
        <v>96</v>
      </c>
    </row>
    <row r="102" spans="1:15" x14ac:dyDescent="0.2">
      <c r="A102" s="2">
        <v>101</v>
      </c>
      <c r="B102" s="2">
        <f t="shared" si="7"/>
        <v>95</v>
      </c>
      <c r="C102" t="s">
        <v>105</v>
      </c>
      <c r="D102" s="6" t="s">
        <v>25</v>
      </c>
      <c r="E102" s="6">
        <v>38360</v>
      </c>
      <c r="F102">
        <v>1117</v>
      </c>
      <c r="G102" s="2">
        <v>3</v>
      </c>
      <c r="H102" s="43" t="str">
        <f>IFERROR(VLOOKUP(C102&amp;D102,AUS_male_list!$A$2:$T$1048576,20,FALSE), IFERROR(VLOOKUP(C102&amp;D102,'AUS_female-list'!$A$2:$T$1048576,20,FALSE),"Not found"))</f>
        <v/>
      </c>
      <c r="J102" s="3">
        <f>IFERROR(VLOOKUP(C102&amp;D102,Comms_male_list_21!$F$3:$G$1048576,2,FALSE),IFERROR(VLOOKUP(C102&amp;D102,Comms_female_list_21!$F$3:$G$1048576,2,FALSE),"Not in top 100"))</f>
        <v>69</v>
      </c>
      <c r="K102" s="3">
        <f>IFERROR(VLOOKUP(C102&amp;D102,Comms_male_list_22!$F$3:$G$1048576,2,FALSE),IFERROR(VLOOKUP(C102&amp;D102,Comms_female_list_22!$F$3:$G$1048576,2,FALSE),"Not in top 100"))</f>
        <v>7</v>
      </c>
      <c r="L102" s="2">
        <f>IFERROR(VLOOKUP(C102&amp;D102,AUS_male_list!$A$2:$R$1048576,18,FALSE), IFERROR(VLOOKUP(C102&amp;D102,'AUS_female-list'!$A$2:$R$1048576,18,FALSE),"Not found"))</f>
        <v>1099</v>
      </c>
      <c r="M102" s="42">
        <f t="shared" ca="1" si="8"/>
        <v>17</v>
      </c>
      <c r="N102" s="2">
        <f>(COUNTIF($C$2:$C102,$C102)=1)+0</f>
        <v>1</v>
      </c>
      <c r="O102" s="2">
        <f t="shared" si="9"/>
        <v>128</v>
      </c>
    </row>
    <row r="103" spans="1:15" x14ac:dyDescent="0.2">
      <c r="A103" s="2">
        <v>102</v>
      </c>
      <c r="B103" s="2">
        <f t="shared" si="7"/>
        <v>96</v>
      </c>
      <c r="C103" t="s">
        <v>103</v>
      </c>
      <c r="D103" s="6" t="s">
        <v>2</v>
      </c>
      <c r="E103" s="6">
        <v>34874</v>
      </c>
      <c r="F103">
        <v>1138</v>
      </c>
      <c r="G103" s="2">
        <v>3</v>
      </c>
      <c r="H103" s="43" t="str">
        <f>IFERROR(VLOOKUP(C103&amp;D103,AUS_male_list!$A$2:$T$1048576,20,FALSE), IFERROR(VLOOKUP(C103&amp;D103,'AUS_female-list'!$A$2:$T$1048576,20,FALSE),"Not found"))</f>
        <v/>
      </c>
      <c r="J103" s="3">
        <f>IFERROR(VLOOKUP(C103&amp;D103,Comms_male_list_21!$F$3:$G$1048576,2,FALSE),IFERROR(VLOOKUP(C103&amp;D103,Comms_female_list_21!$F$3:$G$1048576,2,FALSE),"Not in top 100"))</f>
        <v>87</v>
      </c>
      <c r="K103" s="3">
        <f>IFERROR(VLOOKUP(C103&amp;D103,Comms_male_list_22!$F$3:$G$1048576,2,FALSE),IFERROR(VLOOKUP(C103&amp;D103,Comms_female_list_22!$F$3:$G$1048576,2,FALSE),"Not in top 100"))</f>
        <v>3</v>
      </c>
      <c r="L103" s="2">
        <f>IFERROR(VLOOKUP(C103&amp;D103,AUS_male_list!$A$2:$R$1048576,18,FALSE), IFERROR(VLOOKUP(C103&amp;D103,'AUS_female-list'!$A$2:$R$1048576,18,FALSE),"Not found"))</f>
        <v>1123</v>
      </c>
      <c r="M103" s="42">
        <f t="shared" ca="1" si="8"/>
        <v>26</v>
      </c>
      <c r="N103" s="2">
        <f>(COUNTIF($C$2:$C103,$C103)=1)+0</f>
        <v>1</v>
      </c>
      <c r="O103" s="2">
        <f t="shared" si="9"/>
        <v>91</v>
      </c>
    </row>
    <row r="104" spans="1:15" x14ac:dyDescent="0.2">
      <c r="A104" s="2">
        <v>103</v>
      </c>
      <c r="B104" s="2">
        <f t="shared" si="7"/>
        <v>97</v>
      </c>
      <c r="C104" t="s">
        <v>643</v>
      </c>
      <c r="D104" s="6" t="s">
        <v>26</v>
      </c>
      <c r="E104" s="6">
        <v>36456</v>
      </c>
      <c r="F104">
        <v>1123</v>
      </c>
      <c r="G104" s="2">
        <v>3</v>
      </c>
      <c r="H104" s="43" t="str">
        <f>IFERROR(VLOOKUP(C104&amp;D104,AUS_male_list!$A$2:$T$1048576,20,FALSE), IFERROR(VLOOKUP(C104&amp;D104,'AUS_female-list'!$A$2:$T$1048576,20,FALSE),"Not found"))</f>
        <v/>
      </c>
      <c r="J104" s="3" t="str">
        <f>IFERROR(VLOOKUP(C104&amp;D104,Comms_male_list_21!$F$3:$G$1048576,2,FALSE),IFERROR(VLOOKUP(C104&amp;D104,Comms_female_list_21!$F$3:$G$1048576,2,FALSE),"Not in top 100"))</f>
        <v>Not in top 100</v>
      </c>
      <c r="K104" s="3">
        <f>IFERROR(VLOOKUP(C104&amp;D104,Comms_male_list_22!$F$3:$G$1048576,2,FALSE),IFERROR(VLOOKUP(C104&amp;D104,Comms_female_list_22!$F$3:$G$1048576,2,FALSE),"Not in top 100"))</f>
        <v>39</v>
      </c>
      <c r="L104" s="2">
        <f>IFERROR(VLOOKUP(C104&amp;D104,AUS_male_list!$A$2:$R$1048576,18,FALSE), IFERROR(VLOOKUP(C104&amp;D104,'AUS_female-list'!$A$2:$R$1048576,18,FALSE),"Not found"))</f>
        <v>1084</v>
      </c>
      <c r="M104" s="42">
        <f t="shared" ca="1" si="8"/>
        <v>22</v>
      </c>
      <c r="N104" s="2">
        <f>(COUNTIF($C$2:$C104,$C104)=1)+0</f>
        <v>1</v>
      </c>
      <c r="O104" s="2">
        <f t="shared" si="9"/>
        <v>117</v>
      </c>
    </row>
    <row r="105" spans="1:15" x14ac:dyDescent="0.2">
      <c r="A105" s="2">
        <v>104</v>
      </c>
      <c r="B105" s="2">
        <f t="shared" si="7"/>
        <v>98</v>
      </c>
      <c r="C105" t="s">
        <v>225</v>
      </c>
      <c r="D105" s="6" t="s">
        <v>26</v>
      </c>
      <c r="E105" s="6">
        <v>33716</v>
      </c>
      <c r="F105">
        <v>1128</v>
      </c>
      <c r="G105" s="2">
        <v>3</v>
      </c>
      <c r="H105" s="43" t="str">
        <f>IFERROR(VLOOKUP(C105&amp;D105,AUS_male_list!$A$2:$T$1048576,20,FALSE), IFERROR(VLOOKUP(C105&amp;D105,'AUS_female-list'!$A$2:$T$1048576,20,FALSE),"Not found"))</f>
        <v/>
      </c>
      <c r="J105" s="3">
        <f>IFERROR(VLOOKUP(C105&amp;D105,Comms_male_list_21!$F$3:$G$1048576,2,FALSE),IFERROR(VLOOKUP(C105&amp;D105,Comms_female_list_21!$F$3:$G$1048576,2,FALSE),"Not in top 100"))</f>
        <v>77</v>
      </c>
      <c r="K105" s="3" t="str">
        <f>IFERROR(VLOOKUP(C105&amp;D105,Comms_male_list_22!$F$3:$G$1048576,2,FALSE),IFERROR(VLOOKUP(C105&amp;D105,Comms_female_list_22!$F$3:$G$1048576,2,FALSE),"Not in top 100"))</f>
        <v>Not in top 100</v>
      </c>
      <c r="L105" s="2">
        <f>IFERROR(VLOOKUP(C105&amp;D105,AUS_male_list!$A$2:$R$1048576,18,FALSE), IFERROR(VLOOKUP(C105&amp;D105,'AUS_female-list'!$A$2:$R$1048576,18,FALSE),"Not found"))</f>
        <v>1093</v>
      </c>
      <c r="M105" s="42">
        <f t="shared" ca="1" si="8"/>
        <v>29</v>
      </c>
      <c r="N105" s="2">
        <f>(COUNTIF($C$2:$C105,$C105)=1)+0</f>
        <v>1</v>
      </c>
      <c r="O105" s="2">
        <f t="shared" si="9"/>
        <v>110</v>
      </c>
    </row>
    <row r="106" spans="1:15" x14ac:dyDescent="0.2">
      <c r="A106" s="2">
        <v>105</v>
      </c>
      <c r="B106" s="2">
        <f t="shared" si="7"/>
        <v>99</v>
      </c>
      <c r="C106" t="s">
        <v>564</v>
      </c>
      <c r="D106" s="6" t="s">
        <v>2</v>
      </c>
      <c r="E106" s="6">
        <v>35937</v>
      </c>
      <c r="F106">
        <v>1161</v>
      </c>
      <c r="G106" s="2">
        <v>2</v>
      </c>
      <c r="H106" s="43" t="str">
        <f>IFERROR(VLOOKUP(C106&amp;D106,AUS_male_list!$A$2:$T$1048576,20,FALSE), IFERROR(VLOOKUP(C106&amp;D106,'AUS_female-list'!$A$2:$T$1048576,20,FALSE),"Not found"))</f>
        <v/>
      </c>
      <c r="J106" s="3">
        <f>IFERROR(VLOOKUP(C106&amp;D106,Comms_male_list_21!$F$3:$G$1048576,2,FALSE),IFERROR(VLOOKUP(C106&amp;D106,Comms_female_list_21!$F$3:$G$1048576,2,FALSE),"Not in top 100"))</f>
        <v>62</v>
      </c>
      <c r="K106" s="3">
        <f>IFERROR(VLOOKUP(C106&amp;D106,Comms_male_list_22!$F$3:$G$1048576,2,FALSE),IFERROR(VLOOKUP(C106&amp;D106,Comms_female_list_22!$F$3:$G$1048576,2,FALSE),"Not in top 100"))</f>
        <v>5</v>
      </c>
      <c r="L106" s="2">
        <f>IFERROR(VLOOKUP(C106&amp;D106,AUS_male_list!$A$2:$R$1048576,18,FALSE), IFERROR(VLOOKUP(C106&amp;D106,'AUS_female-list'!$A$2:$R$1048576,18,FALSE),"Not found"))</f>
        <v>1135</v>
      </c>
      <c r="M106" s="42">
        <f t="shared" ca="1" si="8"/>
        <v>23</v>
      </c>
      <c r="N106" s="2">
        <f>(COUNTIF($C$2:$C106,$C106)=1)+0</f>
        <v>1</v>
      </c>
      <c r="O106" s="2">
        <f t="shared" si="9"/>
        <v>75</v>
      </c>
    </row>
    <row r="107" spans="1:15" x14ac:dyDescent="0.2">
      <c r="A107" s="2">
        <v>106</v>
      </c>
      <c r="B107" s="2">
        <f t="shared" si="7"/>
        <v>100</v>
      </c>
      <c r="C107" t="s">
        <v>615</v>
      </c>
      <c r="D107" s="6" t="s">
        <v>25</v>
      </c>
      <c r="E107" s="6">
        <v>34998</v>
      </c>
      <c r="F107">
        <v>1118</v>
      </c>
      <c r="G107" s="2">
        <v>2</v>
      </c>
      <c r="H107" s="43" t="str">
        <f>IFERROR(VLOOKUP(C107&amp;D107,AUS_male_list!$A$2:$T$1048576,20,FALSE), IFERROR(VLOOKUP(C107&amp;D107,'AUS_female-list'!$A$2:$T$1048576,20,FALSE),"Not found"))</f>
        <v/>
      </c>
      <c r="J107" s="3">
        <f>IFERROR(VLOOKUP(C107&amp;D107,Comms_male_list_21!$F$3:$G$1048576,2,FALSE),IFERROR(VLOOKUP(C107&amp;D107,Comms_female_list_21!$F$3:$G$1048576,2,FALSE),"Not in top 100"))</f>
        <v>64</v>
      </c>
      <c r="K107" s="3">
        <f>IFERROR(VLOOKUP(C107&amp;D107,Comms_male_list_22!$F$3:$G$1048576,2,FALSE),IFERROR(VLOOKUP(C107&amp;D107,Comms_female_list_22!$F$3:$G$1048576,2,FALSE),"Not in top 100"))</f>
        <v>4</v>
      </c>
      <c r="L107" s="2">
        <f>IFERROR(VLOOKUP(C107&amp;D107,AUS_male_list!$A$2:$R$1048576,18,FALSE), IFERROR(VLOOKUP(C107&amp;D107,'AUS_female-list'!$A$2:$R$1048576,18,FALSE),"Not found"))</f>
        <v>1109</v>
      </c>
      <c r="M107" s="42">
        <f t="shared" ca="1" si="8"/>
        <v>26</v>
      </c>
      <c r="N107" s="2">
        <f>(COUNTIF($C$2:$C107,$C107)=1)+0</f>
        <v>1</v>
      </c>
      <c r="O107" s="2">
        <f t="shared" si="9"/>
        <v>125</v>
      </c>
    </row>
    <row r="108" spans="1:15" x14ac:dyDescent="0.2">
      <c r="A108" s="2">
        <v>107</v>
      </c>
      <c r="B108" s="2">
        <f t="shared" si="7"/>
        <v>101</v>
      </c>
      <c r="C108" t="s">
        <v>571</v>
      </c>
      <c r="D108" s="6" t="s">
        <v>25</v>
      </c>
      <c r="E108" s="6">
        <v>34035</v>
      </c>
      <c r="F108">
        <v>1116</v>
      </c>
      <c r="G108" s="2">
        <v>3</v>
      </c>
      <c r="H108" s="43" t="str">
        <f>IFERROR(VLOOKUP(C108&amp;D108,AUS_male_list!$A$2:$T$1048576,20,FALSE), IFERROR(VLOOKUP(C108&amp;D108,'AUS_female-list'!$A$2:$T$1048576,20,FALSE),"Not found"))</f>
        <v/>
      </c>
      <c r="J108" s="3" t="str">
        <f>IFERROR(VLOOKUP(C108&amp;D108,Comms_male_list_21!$F$3:$G$1048576,2,FALSE),IFERROR(VLOOKUP(C108&amp;D108,Comms_female_list_21!$F$3:$G$1048576,2,FALSE),"Not in top 100"))</f>
        <v>Not in top 100</v>
      </c>
      <c r="K108" s="3">
        <f>IFERROR(VLOOKUP(C108&amp;D108,Comms_male_list_22!$F$3:$G$1048576,2,FALSE),IFERROR(VLOOKUP(C108&amp;D108,Comms_female_list_22!$F$3:$G$1048576,2,FALSE),"Not in top 100"))</f>
        <v>10</v>
      </c>
      <c r="L108" s="2">
        <f>IFERROR(VLOOKUP(C108&amp;D108,AUS_male_list!$A$2:$R$1048576,18,FALSE), IFERROR(VLOOKUP(C108&amp;D108,'AUS_female-list'!$A$2:$R$1048576,18,FALSE),"Not found"))</f>
        <v>1079</v>
      </c>
      <c r="M108" s="42">
        <f t="shared" ca="1" si="8"/>
        <v>28</v>
      </c>
      <c r="N108" s="2">
        <f>(COUNTIF($C$2:$C108,$C108)=1)+0</f>
        <v>1</v>
      </c>
      <c r="O108" s="2">
        <f t="shared" si="9"/>
        <v>129</v>
      </c>
    </row>
    <row r="109" spans="1:15" x14ac:dyDescent="0.2">
      <c r="A109" s="2">
        <v>108</v>
      </c>
      <c r="B109" s="2">
        <f t="shared" si="7"/>
        <v>102</v>
      </c>
      <c r="C109" t="s">
        <v>565</v>
      </c>
      <c r="D109" s="6" t="s">
        <v>2</v>
      </c>
      <c r="E109" s="6">
        <v>35187</v>
      </c>
      <c r="F109">
        <v>1136</v>
      </c>
      <c r="G109" s="2">
        <v>3</v>
      </c>
      <c r="H109" s="43" t="str">
        <f>IFERROR(VLOOKUP(C109&amp;D109,AUS_male_list!$A$2:$T$1048576,20,FALSE), IFERROR(VLOOKUP(C109&amp;D109,'AUS_female-list'!$A$2:$T$1048576,20,FALSE),"Not found"))</f>
        <v/>
      </c>
      <c r="J109" s="3">
        <f>IFERROR(VLOOKUP(C109&amp;D109,Comms_male_list_21!$F$3:$G$1048576,2,FALSE),IFERROR(VLOOKUP(C109&amp;D109,Comms_female_list_21!$F$3:$G$1048576,2,FALSE),"Not in top 100"))</f>
        <v>66</v>
      </c>
      <c r="K109" s="3">
        <f>IFERROR(VLOOKUP(C109&amp;D109,Comms_male_list_22!$F$3:$G$1048576,2,FALSE),IFERROR(VLOOKUP(C109&amp;D109,Comms_female_list_22!$F$3:$G$1048576,2,FALSE),"Not in top 100"))</f>
        <v>10</v>
      </c>
      <c r="L109" s="2">
        <f>IFERROR(VLOOKUP(C109&amp;D109,AUS_male_list!$A$2:$R$1048576,18,FALSE), IFERROR(VLOOKUP(C109&amp;D109,'AUS_female-list'!$A$2:$R$1048576,18,FALSE),"Not found"))</f>
        <v>1128</v>
      </c>
      <c r="M109" s="42">
        <f t="shared" ca="1" si="8"/>
        <v>25</v>
      </c>
      <c r="N109" s="2">
        <f>(COUNTIF($C$2:$C109,$C109)=1)+0</f>
        <v>1</v>
      </c>
      <c r="O109" s="2">
        <f t="shared" si="9"/>
        <v>96</v>
      </c>
    </row>
    <row r="110" spans="1:15" x14ac:dyDescent="0.2">
      <c r="A110" s="2">
        <v>109</v>
      </c>
      <c r="B110" s="2">
        <f t="shared" si="7"/>
        <v>103</v>
      </c>
      <c r="C110" t="s">
        <v>413</v>
      </c>
      <c r="D110" s="6" t="s">
        <v>37</v>
      </c>
      <c r="E110" s="6">
        <v>37072</v>
      </c>
      <c r="F110">
        <v>1088</v>
      </c>
      <c r="G110" s="2">
        <v>3</v>
      </c>
      <c r="H110" s="43" t="str">
        <f>IFERROR(VLOOKUP(C110&amp;D110,AUS_male_list!$A$2:$T$1048576,20,FALSE), IFERROR(VLOOKUP(C110&amp;D110,'AUS_female-list'!$A$2:$T$1048576,20,FALSE),"Not found"))</f>
        <v/>
      </c>
      <c r="J110" s="3">
        <f>IFERROR(VLOOKUP(C110&amp;D110,Comms_male_list_21!$F$3:$G$1048576,2,FALSE),IFERROR(VLOOKUP(C110&amp;D110,Comms_female_list_21!$F$3:$G$1048576,2,FALSE),"Not in top 100"))</f>
        <v>42</v>
      </c>
      <c r="K110" s="3">
        <f>IFERROR(VLOOKUP(C110&amp;D110,Comms_male_list_22!$F$3:$G$1048576,2,FALSE),IFERROR(VLOOKUP(C110&amp;D110,Comms_female_list_22!$F$3:$G$1048576,2,FALSE),"Not in top 100"))</f>
        <v>4</v>
      </c>
      <c r="L110" s="2">
        <f>IFERROR(VLOOKUP(C110&amp;D110,AUS_male_list!$A$2:$R$1048576,18,FALSE), IFERROR(VLOOKUP(C110&amp;D110,'AUS_female-list'!$A$2:$R$1048576,18,FALSE),"Not found"))</f>
        <v>1068</v>
      </c>
      <c r="M110" s="42">
        <f t="shared" ca="1" si="8"/>
        <v>20</v>
      </c>
      <c r="N110" s="2">
        <f>(COUNTIF($C$2:$C110,$C110)=1)+0</f>
        <v>1</v>
      </c>
      <c r="O110" s="2">
        <f t="shared" si="9"/>
        <v>176</v>
      </c>
    </row>
    <row r="111" spans="1:15" x14ac:dyDescent="0.2">
      <c r="A111" s="2">
        <v>110</v>
      </c>
      <c r="B111" s="2">
        <f t="shared" si="7"/>
        <v>104</v>
      </c>
      <c r="C111" t="s">
        <v>337</v>
      </c>
      <c r="D111" s="6" t="s">
        <v>34</v>
      </c>
      <c r="E111" s="6">
        <v>36196</v>
      </c>
      <c r="F111">
        <v>1188</v>
      </c>
      <c r="G111" s="2">
        <v>4</v>
      </c>
      <c r="H111" s="43" t="str">
        <f>IFERROR(VLOOKUP(C111&amp;D111,AUS_male_list!$A$2:$T$1048576,20,FALSE), IFERROR(VLOOKUP(C111&amp;D111,'AUS_female-list'!$A$2:$T$1048576,20,FALSE),"Not found"))</f>
        <v/>
      </c>
      <c r="J111" s="3">
        <f>IFERROR(VLOOKUP(C111&amp;D111,Comms_male_list_21!$F$3:$G$1048576,2,FALSE),IFERROR(VLOOKUP(C111&amp;D111,Comms_female_list_21!$F$3:$G$1048576,2,FALSE),"Not in top 100"))</f>
        <v>22</v>
      </c>
      <c r="K111" s="3">
        <f>IFERROR(VLOOKUP(C111&amp;D111,Comms_male_list_22!$F$3:$G$1048576,2,FALSE),IFERROR(VLOOKUP(C111&amp;D111,Comms_female_list_22!$F$3:$G$1048576,2,FALSE),"Not in top 100"))</f>
        <v>1</v>
      </c>
      <c r="L111" s="2">
        <f>IFERROR(VLOOKUP(C111&amp;D111,AUS_male_list!$A$2:$R$1048576,18,FALSE), IFERROR(VLOOKUP(C111&amp;D111,'AUS_female-list'!$A$2:$R$1048576,18,FALSE),"Not found"))</f>
        <v>1153</v>
      </c>
      <c r="M111" s="42">
        <f t="shared" ca="1" si="8"/>
        <v>23</v>
      </c>
      <c r="N111" s="2">
        <f>(COUNTIF($C$2:$C111,$C111)=1)+0</f>
        <v>1</v>
      </c>
      <c r="O111" s="2">
        <f t="shared" si="9"/>
        <v>48</v>
      </c>
    </row>
    <row r="112" spans="1:15" x14ac:dyDescent="0.2">
      <c r="A112" s="2">
        <v>111</v>
      </c>
      <c r="B112" s="2">
        <f t="shared" si="7"/>
        <v>105</v>
      </c>
      <c r="C112" t="s">
        <v>111</v>
      </c>
      <c r="D112" s="6" t="s">
        <v>32</v>
      </c>
      <c r="E112" s="6">
        <v>36383</v>
      </c>
      <c r="F112">
        <v>1186</v>
      </c>
      <c r="G112" s="2">
        <v>4</v>
      </c>
      <c r="H112" s="43" t="str">
        <f>IFERROR(VLOOKUP(C112&amp;D112,AUS_male_list!$A$2:$T$1048576,20,FALSE), IFERROR(VLOOKUP(C112&amp;D112,'AUS_female-list'!$A$2:$T$1048576,20,FALSE),"Not found"))</f>
        <v/>
      </c>
      <c r="J112" s="3">
        <f>IFERROR(VLOOKUP(C112&amp;D112,Comms_male_list_21!$F$3:$G$1048576,2,FALSE),IFERROR(VLOOKUP(C112&amp;D112,Comms_female_list_21!$F$3:$G$1048576,2,FALSE),"Not in top 100"))</f>
        <v>16</v>
      </c>
      <c r="K112" s="3">
        <f>IFERROR(VLOOKUP(C112&amp;D112,Comms_male_list_22!$F$3:$G$1048576,2,FALSE),IFERROR(VLOOKUP(C112&amp;D112,Comms_female_list_22!$F$3:$G$1048576,2,FALSE),"Not in top 100"))</f>
        <v>1</v>
      </c>
      <c r="L112" s="2">
        <f>IFERROR(VLOOKUP(C112&amp;D112,AUS_male_list!$A$2:$R$1048576,18,FALSE), IFERROR(VLOOKUP(C112&amp;D112,'AUS_female-list'!$A$2:$R$1048576,18,FALSE),"Not found"))</f>
        <v>1138</v>
      </c>
      <c r="M112" s="42">
        <f t="shared" ca="1" si="8"/>
        <v>22</v>
      </c>
      <c r="N112" s="2">
        <f>(COUNTIF($C$2:$C112,$C112)=1)+0</f>
        <v>1</v>
      </c>
      <c r="O112" s="2">
        <f t="shared" si="9"/>
        <v>51</v>
      </c>
    </row>
    <row r="113" spans="1:15" x14ac:dyDescent="0.2">
      <c r="A113" s="2">
        <v>112</v>
      </c>
      <c r="B113" s="2">
        <f t="shared" si="7"/>
        <v>106</v>
      </c>
      <c r="C113" t="s">
        <v>365</v>
      </c>
      <c r="D113" s="6" t="s">
        <v>30</v>
      </c>
      <c r="E113" s="6">
        <v>32487</v>
      </c>
      <c r="F113">
        <v>1164</v>
      </c>
      <c r="G113" s="2">
        <v>4</v>
      </c>
      <c r="H113" s="43" t="str">
        <f>IFERROR(VLOOKUP(C113&amp;D113,AUS_male_list!$A$2:$T$1048576,20,FALSE), IFERROR(VLOOKUP(C113&amp;D113,'AUS_female-list'!$A$2:$T$1048576,20,FALSE),"Not found"))</f>
        <v/>
      </c>
      <c r="J113" s="3">
        <f>IFERROR(VLOOKUP(C113&amp;D113,Comms_male_list_21!$F$3:$G$1048576,2,FALSE),IFERROR(VLOOKUP(C113&amp;D113,Comms_female_list_21!$F$3:$G$1048576,2,FALSE),"Not in top 100"))</f>
        <v>64</v>
      </c>
      <c r="K113" s="3" t="str">
        <f>IFERROR(VLOOKUP(C113&amp;D113,Comms_male_list_22!$F$3:$G$1048576,2,FALSE),IFERROR(VLOOKUP(C113&amp;D113,Comms_female_list_22!$F$3:$G$1048576,2,FALSE),"Not in top 100"))</f>
        <v>Not in top 100</v>
      </c>
      <c r="L113" s="2">
        <f>IFERROR(VLOOKUP(C113&amp;D113,AUS_male_list!$A$2:$R$1048576,18,FALSE), IFERROR(VLOOKUP(C113&amp;D113,'AUS_female-list'!$A$2:$R$1048576,18,FALSE),"Not found"))</f>
        <v>1114</v>
      </c>
      <c r="M113" s="42">
        <f t="shared" ca="1" si="8"/>
        <v>33</v>
      </c>
      <c r="N113" s="2">
        <f>(COUNTIF($C$2:$C113,$C113)=1)+0</f>
        <v>1</v>
      </c>
      <c r="O113" s="2">
        <f t="shared" si="9"/>
        <v>70</v>
      </c>
    </row>
    <row r="114" spans="1:15" x14ac:dyDescent="0.2">
      <c r="A114" s="2">
        <v>113</v>
      </c>
      <c r="B114" s="2">
        <f t="shared" si="7"/>
        <v>107</v>
      </c>
      <c r="C114" t="s">
        <v>750</v>
      </c>
      <c r="D114" s="6" t="s">
        <v>34</v>
      </c>
      <c r="E114" s="6">
        <v>36060</v>
      </c>
      <c r="F114">
        <v>1162</v>
      </c>
      <c r="G114" s="2">
        <v>4</v>
      </c>
      <c r="H114" s="43" t="str">
        <f>IFERROR(VLOOKUP(C114&amp;D114,AUS_male_list!$A$2:$T$1048576,20,FALSE), IFERROR(VLOOKUP(C114&amp;D114,'AUS_female-list'!$A$2:$T$1048576,20,FALSE),"Not found"))</f>
        <v/>
      </c>
      <c r="J114" s="3">
        <f>IFERROR(VLOOKUP(C114&amp;D114,Comms_male_list_21!$F$3:$G$1048576,2,FALSE),IFERROR(VLOOKUP(C114&amp;D114,Comms_female_list_21!$F$3:$G$1048576,2,FALSE),"Not in top 100"))</f>
        <v>8</v>
      </c>
      <c r="K114" s="3" t="str">
        <f>IFERROR(VLOOKUP(C114&amp;D114,Comms_male_list_22!$F$3:$G$1048576,2,FALSE),IFERROR(VLOOKUP(C114&amp;D114,Comms_female_list_22!$F$3:$G$1048576,2,FALSE),"Not in top 100"))</f>
        <v>Not in top 100</v>
      </c>
      <c r="L114" s="2">
        <f>IFERROR(VLOOKUP(C114&amp;D114,AUS_male_list!$A$2:$R$1048576,18,FALSE), IFERROR(VLOOKUP(C114&amp;D114,'AUS_female-list'!$A$2:$R$1048576,18,FALSE),"Not found"))</f>
        <v>1168</v>
      </c>
      <c r="M114" s="42">
        <f t="shared" ca="1" si="8"/>
        <v>23</v>
      </c>
      <c r="N114" s="2">
        <f>(COUNTIF($C$2:$C114,$C114)=1)+0</f>
        <v>1</v>
      </c>
      <c r="O114" s="2">
        <f t="shared" si="9"/>
        <v>73</v>
      </c>
    </row>
    <row r="115" spans="1:15" x14ac:dyDescent="0.2">
      <c r="A115" s="2">
        <v>114</v>
      </c>
      <c r="B115" s="2">
        <f t="shared" si="7"/>
        <v>107</v>
      </c>
      <c r="C115" t="s">
        <v>352</v>
      </c>
      <c r="D115" s="6" t="s">
        <v>29</v>
      </c>
      <c r="E115" s="6">
        <v>36515</v>
      </c>
      <c r="F115">
        <v>1150</v>
      </c>
      <c r="G115" s="2">
        <v>4</v>
      </c>
      <c r="H115" s="43" t="str">
        <f>IFERROR(VLOOKUP(C115&amp;D115,AUS_male_list!$A$2:$T$1048576,20,FALSE), IFERROR(VLOOKUP(C115&amp;D115,'AUS_female-list'!$A$2:$T$1048576,20,FALSE),"Not found"))</f>
        <v/>
      </c>
      <c r="J115" s="3">
        <f>IFERROR(VLOOKUP(C115&amp;D115,Comms_male_list_21!$F$3:$G$1048576,2,FALSE),IFERROR(VLOOKUP(C115&amp;D115,Comms_female_list_21!$F$3:$G$1048576,2,FALSE),"Not in top 100"))</f>
        <v>37</v>
      </c>
      <c r="K115" s="3">
        <f>IFERROR(VLOOKUP(C115&amp;D115,Comms_male_list_22!$F$3:$G$1048576,2,FALSE),IFERROR(VLOOKUP(C115&amp;D115,Comms_female_list_22!$F$3:$G$1048576,2,FALSE),"Not in top 100"))</f>
        <v>2</v>
      </c>
      <c r="L115" s="2">
        <f>IFERROR(VLOOKUP(C115&amp;D115,AUS_male_list!$A$2:$R$1048576,18,FALSE), IFERROR(VLOOKUP(C115&amp;D115,'AUS_female-list'!$A$2:$R$1048576,18,FALSE),"Not found"))</f>
        <v>1147</v>
      </c>
      <c r="M115" s="42">
        <f t="shared" ca="1" si="8"/>
        <v>22</v>
      </c>
      <c r="N115" s="2">
        <f>(COUNTIF($C$2:$C115,$C115)=1)+0</f>
        <v>0</v>
      </c>
      <c r="O115" s="2" t="str">
        <f t="shared" si="9"/>
        <v>Alternate event</v>
      </c>
    </row>
    <row r="116" spans="1:15" x14ac:dyDescent="0.2">
      <c r="A116" s="2">
        <v>115</v>
      </c>
      <c r="B116" s="2">
        <f t="shared" si="7"/>
        <v>108</v>
      </c>
      <c r="C116" t="s">
        <v>802</v>
      </c>
      <c r="D116" s="6" t="s">
        <v>44</v>
      </c>
      <c r="E116" s="6">
        <v>35651</v>
      </c>
      <c r="F116">
        <v>1140</v>
      </c>
      <c r="G116" s="2">
        <v>4</v>
      </c>
      <c r="H116" s="43" t="str">
        <f>IFERROR(VLOOKUP(C116&amp;D116,AUS_male_list!$A$2:$T$1048576,20,FALSE), IFERROR(VLOOKUP(C116&amp;D116,'AUS_female-list'!$A$2:$T$1048576,20,FALSE),"Not found"))</f>
        <v/>
      </c>
      <c r="J116" s="3" t="str">
        <f>IFERROR(VLOOKUP(C116&amp;D116,Comms_male_list_21!$F$3:$G$1048576,2,FALSE),IFERROR(VLOOKUP(C116&amp;D116,Comms_female_list_21!$F$3:$G$1048576,2,FALSE),"Not in top 100"))</f>
        <v>Not in top 100</v>
      </c>
      <c r="K116" s="3" t="str">
        <f>IFERROR(VLOOKUP(C116&amp;D116,Comms_male_list_22!$F$3:$G$1048576,2,FALSE),IFERROR(VLOOKUP(C116&amp;D116,Comms_female_list_22!$F$3:$G$1048576,2,FALSE),"Not in top 100"))</f>
        <v>Not in top 100</v>
      </c>
      <c r="L116" s="2">
        <f>IFERROR(VLOOKUP(C116&amp;D116,AUS_male_list!$A$2:$R$1048576,18,FALSE), IFERROR(VLOOKUP(C116&amp;D116,'AUS_female-list'!$A$2:$R$1048576,18,FALSE),"Not found"))</f>
        <v>1126</v>
      </c>
      <c r="M116" s="42">
        <f t="shared" ca="1" si="8"/>
        <v>24</v>
      </c>
      <c r="N116" s="2">
        <f>(COUNTIF($C$2:$C116,$C116)=1)+0</f>
        <v>1</v>
      </c>
      <c r="O116" s="2">
        <f t="shared" si="9"/>
        <v>90</v>
      </c>
    </row>
    <row r="117" spans="1:15" x14ac:dyDescent="0.2">
      <c r="A117" s="2">
        <v>116</v>
      </c>
      <c r="B117" s="2">
        <f t="shared" si="7"/>
        <v>109</v>
      </c>
      <c r="C117" t="s">
        <v>782</v>
      </c>
      <c r="D117" s="6" t="s">
        <v>30</v>
      </c>
      <c r="E117" s="6">
        <v>33366</v>
      </c>
      <c r="F117">
        <v>1137</v>
      </c>
      <c r="G117" s="2">
        <v>4</v>
      </c>
      <c r="H117" s="43" t="str">
        <f>IFERROR(VLOOKUP(C117&amp;D117,AUS_male_list!$A$2:$T$1048576,20,FALSE), IFERROR(VLOOKUP(C117&amp;D117,'AUS_female-list'!$A$2:$T$1048576,20,FALSE),"Not found"))</f>
        <v/>
      </c>
      <c r="J117" s="3">
        <f>IFERROR(VLOOKUP(C117&amp;D117,Comms_male_list_21!$F$3:$G$1048576,2,FALSE),IFERROR(VLOOKUP(C117&amp;D117,Comms_female_list_21!$F$3:$G$1048576,2,FALSE),"Not in top 100"))</f>
        <v>65</v>
      </c>
      <c r="K117" s="3" t="str">
        <f>IFERROR(VLOOKUP(C117&amp;D117,Comms_male_list_22!$F$3:$G$1048576,2,FALSE),IFERROR(VLOOKUP(C117&amp;D117,Comms_female_list_22!$F$3:$G$1048576,2,FALSE),"Not in top 100"))</f>
        <v>Not in top 100</v>
      </c>
      <c r="L117" s="2">
        <f>IFERROR(VLOOKUP(C117&amp;D117,AUS_male_list!$A$2:$R$1048576,18,FALSE), IFERROR(VLOOKUP(C117&amp;D117,'AUS_female-list'!$A$2:$R$1048576,18,FALSE),"Not found"))</f>
        <v>1131</v>
      </c>
      <c r="M117" s="42">
        <f t="shared" ca="1" si="8"/>
        <v>30</v>
      </c>
      <c r="N117" s="2">
        <f>(COUNTIF($C$2:$C117,$C117)=1)+0</f>
        <v>1</v>
      </c>
      <c r="O117" s="2">
        <f t="shared" si="9"/>
        <v>92</v>
      </c>
    </row>
    <row r="118" spans="1:15" x14ac:dyDescent="0.2">
      <c r="A118" s="2">
        <v>117</v>
      </c>
      <c r="B118" s="2">
        <f t="shared" si="7"/>
        <v>110</v>
      </c>
      <c r="C118" t="s">
        <v>104</v>
      </c>
      <c r="D118" s="6" t="s">
        <v>2</v>
      </c>
      <c r="E118" s="6">
        <v>34768</v>
      </c>
      <c r="F118">
        <v>1134</v>
      </c>
      <c r="G118" s="2">
        <v>4</v>
      </c>
      <c r="H118" s="43" t="str">
        <f>IFERROR(VLOOKUP(C118&amp;D118,AUS_male_list!$A$2:$T$1048576,20,FALSE), IFERROR(VLOOKUP(C118&amp;D118,'AUS_female-list'!$A$2:$T$1048576,20,FALSE),"Not found"))</f>
        <v/>
      </c>
      <c r="J118" s="3" t="str">
        <f>IFERROR(VLOOKUP(C118&amp;D118,Comms_male_list_21!$F$3:$G$1048576,2,FALSE),IFERROR(VLOOKUP(C118&amp;D118,Comms_female_list_21!$F$3:$G$1048576,2,FALSE),"Not in top 100"))</f>
        <v>Not in top 100</v>
      </c>
      <c r="K118" s="3" t="str">
        <f>IFERROR(VLOOKUP(C118&amp;D118,Comms_male_list_22!$F$3:$G$1048576,2,FALSE),IFERROR(VLOOKUP(C118&amp;D118,Comms_female_list_22!$F$3:$G$1048576,2,FALSE),"Not in top 100"))</f>
        <v>Not in top 100</v>
      </c>
      <c r="L118" s="2">
        <f>IFERROR(VLOOKUP(C118&amp;D118,AUS_male_list!$A$2:$R$1048576,18,FALSE), IFERROR(VLOOKUP(C118&amp;D118,'AUS_female-list'!$A$2:$R$1048576,18,FALSE),"Not found"))</f>
        <v>1109</v>
      </c>
      <c r="M118" s="42">
        <f t="shared" ca="1" si="8"/>
        <v>26</v>
      </c>
      <c r="N118" s="2">
        <f>(COUNTIF($C$2:$C118,$C118)=1)+0</f>
        <v>1</v>
      </c>
      <c r="O118" s="2">
        <f t="shared" si="9"/>
        <v>99</v>
      </c>
    </row>
    <row r="119" spans="1:15" x14ac:dyDescent="0.2">
      <c r="A119" s="2">
        <v>118</v>
      </c>
      <c r="B119" s="2">
        <f t="shared" si="7"/>
        <v>111</v>
      </c>
      <c r="C119" t="s">
        <v>233</v>
      </c>
      <c r="D119" s="6" t="s">
        <v>27</v>
      </c>
      <c r="E119" s="6">
        <v>36496</v>
      </c>
      <c r="F119">
        <v>1133</v>
      </c>
      <c r="G119" s="2">
        <v>4</v>
      </c>
      <c r="H119" s="43" t="str">
        <f>IFERROR(VLOOKUP(C119&amp;D119,AUS_male_list!$A$2:$T$1048576,20,FALSE), IFERROR(VLOOKUP(C119&amp;D119,'AUS_female-list'!$A$2:$T$1048576,20,FALSE),"Not found"))</f>
        <v/>
      </c>
      <c r="J119" s="3">
        <f>IFERROR(VLOOKUP(C119&amp;D119,Comms_male_list_21!$F$3:$G$1048576,2,FALSE),IFERROR(VLOOKUP(C119&amp;D119,Comms_female_list_21!$F$3:$G$1048576,2,FALSE),"Not in top 100"))</f>
        <v>54</v>
      </c>
      <c r="K119" s="3">
        <f>IFERROR(VLOOKUP(C119&amp;D119,Comms_male_list_22!$F$3:$G$1048576,2,FALSE),IFERROR(VLOOKUP(C119&amp;D119,Comms_female_list_22!$F$3:$G$1048576,2,FALSE),"Not in top 100"))</f>
        <v>3</v>
      </c>
      <c r="L119" s="2">
        <f>IFERROR(VLOOKUP(C119&amp;D119,AUS_male_list!$A$2:$R$1048576,18,FALSE), IFERROR(VLOOKUP(C119&amp;D119,'AUS_female-list'!$A$2:$R$1048576,18,FALSE),"Not found"))</f>
        <v>1111</v>
      </c>
      <c r="M119" s="42">
        <f t="shared" ca="1" si="8"/>
        <v>22</v>
      </c>
      <c r="N119" s="2">
        <f>(COUNTIF($C$2:$C119,$C119)=1)+0</f>
        <v>1</v>
      </c>
      <c r="O119" s="2">
        <f t="shared" si="9"/>
        <v>100</v>
      </c>
    </row>
    <row r="120" spans="1:15" x14ac:dyDescent="0.2">
      <c r="A120" s="2">
        <v>119</v>
      </c>
      <c r="B120" s="2">
        <f t="shared" si="7"/>
        <v>112</v>
      </c>
      <c r="C120" t="s">
        <v>566</v>
      </c>
      <c r="D120" s="6" t="s">
        <v>2</v>
      </c>
      <c r="E120" s="6">
        <v>36725</v>
      </c>
      <c r="F120">
        <v>1131</v>
      </c>
      <c r="G120" s="2">
        <v>4</v>
      </c>
      <c r="H120" s="43" t="str">
        <f>IFERROR(VLOOKUP(C120&amp;D120,AUS_male_list!$A$2:$T$1048576,20,FALSE), IFERROR(VLOOKUP(C120&amp;D120,'AUS_female-list'!$A$2:$T$1048576,20,FALSE),"Not found"))</f>
        <v/>
      </c>
      <c r="J120" s="3" t="str">
        <f>IFERROR(VLOOKUP(C120&amp;D120,Comms_male_list_21!$F$3:$G$1048576,2,FALSE),IFERROR(VLOOKUP(C120&amp;D120,Comms_female_list_21!$F$3:$G$1048576,2,FALSE),"Not in top 100"))</f>
        <v>Not in top 100</v>
      </c>
      <c r="K120" s="3">
        <f>IFERROR(VLOOKUP(C120&amp;D120,Comms_male_list_22!$F$3:$G$1048576,2,FALSE),IFERROR(VLOOKUP(C120&amp;D120,Comms_female_list_22!$F$3:$G$1048576,2,FALSE),"Not in top 100"))</f>
        <v>7</v>
      </c>
      <c r="L120" s="2">
        <f>IFERROR(VLOOKUP(C120&amp;D120,AUS_male_list!$A$2:$R$1048576,18,FALSE), IFERROR(VLOOKUP(C120&amp;D120,'AUS_female-list'!$A$2:$R$1048576,18,FALSE),"Not found"))</f>
        <v>1102</v>
      </c>
      <c r="M120" s="42">
        <f t="shared" ca="1" si="8"/>
        <v>21</v>
      </c>
      <c r="N120" s="2">
        <f>(COUNTIF($C$2:$C120,$C120)=1)+0</f>
        <v>1</v>
      </c>
      <c r="O120" s="2">
        <f t="shared" si="9"/>
        <v>106</v>
      </c>
    </row>
    <row r="121" spans="1:15" x14ac:dyDescent="0.2">
      <c r="A121" s="2">
        <v>120</v>
      </c>
      <c r="B121" s="2">
        <f t="shared" si="7"/>
        <v>113</v>
      </c>
      <c r="C121" t="s">
        <v>398</v>
      </c>
      <c r="D121" s="6" t="s">
        <v>33</v>
      </c>
      <c r="E121" s="6">
        <v>34815</v>
      </c>
      <c r="F121">
        <v>1125</v>
      </c>
      <c r="G121" s="2">
        <v>4</v>
      </c>
      <c r="H121" s="43" t="str">
        <f>IFERROR(VLOOKUP(C121&amp;D121,AUS_male_list!$A$2:$T$1048576,20,FALSE), IFERROR(VLOOKUP(C121&amp;D121,'AUS_female-list'!$A$2:$T$1048576,20,FALSE),"Not found"))</f>
        <v/>
      </c>
      <c r="J121" s="3">
        <f>IFERROR(VLOOKUP(C121&amp;D121,Comms_male_list_21!$F$3:$G$1048576,2,FALSE),IFERROR(VLOOKUP(C121&amp;D121,Comms_female_list_21!$F$3:$G$1048576,2,FALSE),"Not in top 100"))</f>
        <v>46</v>
      </c>
      <c r="K121" s="3">
        <f>IFERROR(VLOOKUP(C121&amp;D121,Comms_male_list_22!$F$3:$G$1048576,2,FALSE),IFERROR(VLOOKUP(C121&amp;D121,Comms_female_list_22!$F$3:$G$1048576,2,FALSE),"Not in top 100"))</f>
        <v>6</v>
      </c>
      <c r="L121" s="2">
        <f>IFERROR(VLOOKUP(C121&amp;D121,AUS_male_list!$A$2:$R$1048576,18,FALSE), IFERROR(VLOOKUP(C121&amp;D121,'AUS_female-list'!$A$2:$R$1048576,18,FALSE),"Not found"))</f>
        <v>1074</v>
      </c>
      <c r="M121" s="42">
        <f t="shared" ca="1" si="8"/>
        <v>26</v>
      </c>
      <c r="N121" s="2">
        <f>(COUNTIF($C$2:$C121,$C121)=1)+0</f>
        <v>1</v>
      </c>
      <c r="O121" s="2">
        <f t="shared" si="9"/>
        <v>114</v>
      </c>
    </row>
    <row r="122" spans="1:15" x14ac:dyDescent="0.2">
      <c r="A122" s="2">
        <v>121</v>
      </c>
      <c r="B122" s="2">
        <f t="shared" si="7"/>
        <v>114</v>
      </c>
      <c r="C122" t="s">
        <v>670</v>
      </c>
      <c r="D122" s="6" t="s">
        <v>27</v>
      </c>
      <c r="E122" s="6">
        <v>37180</v>
      </c>
      <c r="F122">
        <v>1124</v>
      </c>
      <c r="G122" s="2">
        <v>4</v>
      </c>
      <c r="H122" s="43" t="str">
        <f>IFERROR(VLOOKUP(C122&amp;D122,AUS_male_list!$A$2:$T$1048576,20,FALSE), IFERROR(VLOOKUP(C122&amp;D122,'AUS_female-list'!$A$2:$T$1048576,20,FALSE),"Not found"))</f>
        <v/>
      </c>
      <c r="J122" s="3">
        <f>IFERROR(VLOOKUP(C122&amp;D122,Comms_male_list_21!$F$3:$G$1048576,2,FALSE),IFERROR(VLOOKUP(C122&amp;D122,Comms_female_list_21!$F$3:$G$1048576,2,FALSE),"Not in top 100"))</f>
        <v>57</v>
      </c>
      <c r="K122" s="3">
        <f>IFERROR(VLOOKUP(C122&amp;D122,Comms_male_list_22!$F$3:$G$1048576,2,FALSE),IFERROR(VLOOKUP(C122&amp;D122,Comms_female_list_22!$F$3:$G$1048576,2,FALSE),"Not in top 100"))</f>
        <v>7</v>
      </c>
      <c r="L122" s="2">
        <f>IFERROR(VLOOKUP(C122&amp;D122,AUS_male_list!$A$2:$R$1048576,18,FALSE), IFERROR(VLOOKUP(C122&amp;D122,'AUS_female-list'!$A$2:$R$1048576,18,FALSE),"Not found"))</f>
        <v>1122</v>
      </c>
      <c r="M122" s="42">
        <f t="shared" ca="1" si="8"/>
        <v>20</v>
      </c>
      <c r="N122" s="2">
        <f>(COUNTIF($C$2:$C122,$C122)=1)+0</f>
        <v>1</v>
      </c>
      <c r="O122" s="2">
        <f t="shared" si="9"/>
        <v>115</v>
      </c>
    </row>
    <row r="123" spans="1:15" x14ac:dyDescent="0.2">
      <c r="A123" s="2">
        <v>122</v>
      </c>
      <c r="B123" s="2">
        <f t="shared" si="7"/>
        <v>115</v>
      </c>
      <c r="C123" t="s">
        <v>811</v>
      </c>
      <c r="D123" s="6" t="s">
        <v>37</v>
      </c>
      <c r="E123" s="6">
        <v>36963</v>
      </c>
      <c r="F123">
        <v>1124</v>
      </c>
      <c r="G123" s="2">
        <v>4</v>
      </c>
      <c r="H123" s="43" t="str">
        <f>IFERROR(VLOOKUP(C123&amp;D123,AUS_male_list!$A$2:$T$1048576,20,FALSE), IFERROR(VLOOKUP(C123&amp;D123,'AUS_female-list'!$A$2:$T$1048576,20,FALSE),"Not found"))</f>
        <v/>
      </c>
      <c r="J123" s="3">
        <f>IFERROR(VLOOKUP(C123&amp;D123,Comms_male_list_21!$F$3:$G$1048576,2,FALSE),IFERROR(VLOOKUP(C123&amp;D123,Comms_female_list_21!$F$3:$G$1048576,2,FALSE),"Not in top 100"))</f>
        <v>27</v>
      </c>
      <c r="K123" s="3" t="str">
        <f>IFERROR(VLOOKUP(C123&amp;D123,Comms_male_list_22!$F$3:$G$1048576,2,FALSE),IFERROR(VLOOKUP(C123&amp;D123,Comms_female_list_22!$F$3:$G$1048576,2,FALSE),"Not in top 100"))</f>
        <v>Not in top 100</v>
      </c>
      <c r="L123" s="2">
        <f>IFERROR(VLOOKUP(C123&amp;D123,AUS_male_list!$A$2:$R$1048576,18,FALSE), IFERROR(VLOOKUP(C123&amp;D123,'AUS_female-list'!$A$2:$R$1048576,18,FALSE),"Not found"))</f>
        <v>1129</v>
      </c>
      <c r="M123" s="42">
        <f t="shared" ca="1" si="8"/>
        <v>20</v>
      </c>
      <c r="N123" s="2">
        <f>(COUNTIF($C$2:$C123,$C123)=1)+0</f>
        <v>1</v>
      </c>
      <c r="O123" s="2">
        <f t="shared" si="9"/>
        <v>115</v>
      </c>
    </row>
    <row r="124" spans="1:15" x14ac:dyDescent="0.2">
      <c r="A124" s="2">
        <v>123</v>
      </c>
      <c r="B124" s="2">
        <f t="shared" si="7"/>
        <v>115</v>
      </c>
      <c r="C124" t="s">
        <v>311</v>
      </c>
      <c r="D124" s="6" t="s">
        <v>28</v>
      </c>
      <c r="E124" s="6">
        <v>35869</v>
      </c>
      <c r="F124">
        <v>1123</v>
      </c>
      <c r="G124" s="2">
        <v>4</v>
      </c>
      <c r="H124" s="43" t="str">
        <f>IFERROR(VLOOKUP(C124&amp;D124,AUS_male_list!$A$2:$T$1048576,20,FALSE), IFERROR(VLOOKUP(C124&amp;D124,'AUS_female-list'!$A$2:$T$1048576,20,FALSE),"Not found"))</f>
        <v/>
      </c>
      <c r="J124" s="3">
        <f>IFERROR(VLOOKUP(C124&amp;D124,Comms_male_list_21!$F$3:$G$1048576,2,FALSE),IFERROR(VLOOKUP(C124&amp;D124,Comms_female_list_21!$F$3:$G$1048576,2,FALSE),"Not in top 100"))</f>
        <v>59</v>
      </c>
      <c r="K124" s="3" t="str">
        <f>IFERROR(VLOOKUP(C124&amp;D124,Comms_male_list_22!$F$3:$G$1048576,2,FALSE),IFERROR(VLOOKUP(C124&amp;D124,Comms_female_list_22!$F$3:$G$1048576,2,FALSE),"Not in top 100"))</f>
        <v>Not in top 100</v>
      </c>
      <c r="L124" s="2">
        <f>IFERROR(VLOOKUP(C124&amp;D124,AUS_male_list!$A$2:$R$1048576,18,FALSE), IFERROR(VLOOKUP(C124&amp;D124,'AUS_female-list'!$A$2:$R$1048576,18,FALSE),"Not found"))</f>
        <v>1110</v>
      </c>
      <c r="M124" s="42">
        <f t="shared" ca="1" si="8"/>
        <v>23</v>
      </c>
      <c r="N124" s="2">
        <f>(COUNTIF($C$2:$C124,$C124)=1)+0</f>
        <v>0</v>
      </c>
      <c r="O124" s="2" t="str">
        <f t="shared" si="9"/>
        <v>Alternate event</v>
      </c>
    </row>
    <row r="125" spans="1:15" x14ac:dyDescent="0.2">
      <c r="A125" s="2">
        <v>124</v>
      </c>
      <c r="B125" s="2">
        <f t="shared" si="7"/>
        <v>116</v>
      </c>
      <c r="C125" t="s">
        <v>570</v>
      </c>
      <c r="D125" s="6" t="s">
        <v>25</v>
      </c>
      <c r="E125" s="6">
        <v>36491</v>
      </c>
      <c r="F125">
        <v>1115</v>
      </c>
      <c r="G125" s="2">
        <v>4</v>
      </c>
      <c r="H125" s="43" t="str">
        <f>IFERROR(VLOOKUP(C125&amp;D125,AUS_male_list!$A$2:$T$1048576,20,FALSE), IFERROR(VLOOKUP(C125&amp;D125,'AUS_female-list'!$A$2:$T$1048576,20,FALSE),"Not found"))</f>
        <v/>
      </c>
      <c r="J125" s="3" t="str">
        <f>IFERROR(VLOOKUP(C125&amp;D125,Comms_male_list_21!$F$3:$G$1048576,2,FALSE),IFERROR(VLOOKUP(C125&amp;D125,Comms_female_list_21!$F$3:$G$1048576,2,FALSE),"Not in top 100"))</f>
        <v>Not in top 100</v>
      </c>
      <c r="K125" s="3">
        <f>IFERROR(VLOOKUP(C125&amp;D125,Comms_male_list_22!$F$3:$G$1048576,2,FALSE),IFERROR(VLOOKUP(C125&amp;D125,Comms_female_list_22!$F$3:$G$1048576,2,FALSE),"Not in top 100"))</f>
        <v>47</v>
      </c>
      <c r="L125" s="2">
        <f>IFERROR(VLOOKUP(C125&amp;D125,AUS_male_list!$A$2:$R$1048576,18,FALSE), IFERROR(VLOOKUP(C125&amp;D125,'AUS_female-list'!$A$2:$R$1048576,18,FALSE),"Not found"))</f>
        <v>1082</v>
      </c>
      <c r="M125" s="42">
        <f t="shared" ca="1" si="8"/>
        <v>22</v>
      </c>
      <c r="N125" s="2">
        <f>(COUNTIF($C$2:$C125,$C125)=1)+0</f>
        <v>1</v>
      </c>
      <c r="O125" s="2">
        <f t="shared" si="9"/>
        <v>132</v>
      </c>
    </row>
    <row r="126" spans="1:15" x14ac:dyDescent="0.2">
      <c r="A126" s="2">
        <v>125</v>
      </c>
      <c r="B126" s="2">
        <f t="shared" si="7"/>
        <v>117</v>
      </c>
      <c r="C126" t="s">
        <v>204</v>
      </c>
      <c r="D126" s="6" t="s">
        <v>26</v>
      </c>
      <c r="E126" s="6">
        <v>32737</v>
      </c>
      <c r="F126">
        <v>1111</v>
      </c>
      <c r="G126" s="2">
        <v>4</v>
      </c>
      <c r="H126" s="43" t="str">
        <f>IFERROR(VLOOKUP(C126&amp;D126,AUS_male_list!$A$2:$T$1048576,20,FALSE), IFERROR(VLOOKUP(C126&amp;D126,'AUS_female-list'!$A$2:$T$1048576,20,FALSE),"Not found"))</f>
        <v/>
      </c>
      <c r="J126" s="3" t="str">
        <f>IFERROR(VLOOKUP(C126&amp;D126,Comms_male_list_21!$F$3:$G$1048576,2,FALSE),IFERROR(VLOOKUP(C126&amp;D126,Comms_female_list_21!$F$3:$G$1048576,2,FALSE),"Not in top 100"))</f>
        <v>Not in top 100</v>
      </c>
      <c r="K126" s="3" t="str">
        <f>IFERROR(VLOOKUP(C126&amp;D126,Comms_male_list_22!$F$3:$G$1048576,2,FALSE),IFERROR(VLOOKUP(C126&amp;D126,Comms_female_list_22!$F$3:$G$1048576,2,FALSE),"Not in top 100"))</f>
        <v>Not in top 100</v>
      </c>
      <c r="L126" s="2">
        <f>IFERROR(VLOOKUP(C126&amp;D126,AUS_male_list!$A$2:$R$1048576,18,FALSE), IFERROR(VLOOKUP(C126&amp;D126,'AUS_female-list'!$A$2:$R$1048576,18,FALSE),"Not found"))</f>
        <v>1066</v>
      </c>
      <c r="M126" s="42">
        <f t="shared" ca="1" si="8"/>
        <v>32</v>
      </c>
      <c r="N126" s="2">
        <f>(COUNTIF($C$2:$C126,$C126)=1)+0</f>
        <v>1</v>
      </c>
      <c r="O126" s="2">
        <f t="shared" si="9"/>
        <v>140</v>
      </c>
    </row>
    <row r="127" spans="1:15" x14ac:dyDescent="0.2">
      <c r="A127" s="2">
        <v>126</v>
      </c>
      <c r="B127" s="2">
        <f t="shared" si="7"/>
        <v>118</v>
      </c>
      <c r="C127" t="s">
        <v>842</v>
      </c>
      <c r="D127" s="6" t="s">
        <v>35</v>
      </c>
      <c r="E127" s="6">
        <v>37216</v>
      </c>
      <c r="F127">
        <v>1110</v>
      </c>
      <c r="G127" s="2">
        <v>4</v>
      </c>
      <c r="H127" s="43" t="str">
        <f>IFERROR(VLOOKUP(C127&amp;D127,AUS_male_list!$A$2:$T$1048576,20,FALSE), IFERROR(VLOOKUP(C127&amp;D127,'AUS_female-list'!$A$2:$T$1048576,20,FALSE),"Not found"))</f>
        <v/>
      </c>
      <c r="J127" s="3">
        <f>IFERROR(VLOOKUP(C127&amp;D127,Comms_male_list_21!$F$3:$G$1048576,2,FALSE),IFERROR(VLOOKUP(C127&amp;D127,Comms_female_list_21!$F$3:$G$1048576,2,FALSE),"Not in top 100"))</f>
        <v>12</v>
      </c>
      <c r="K127" s="3">
        <f>IFERROR(VLOOKUP(C127&amp;D127,Comms_male_list_22!$F$3:$G$1048576,2,FALSE),IFERROR(VLOOKUP(C127&amp;D127,Comms_female_list_22!$F$3:$G$1048576,2,FALSE),"Not in top 100"))</f>
        <v>4</v>
      </c>
      <c r="L127" s="2">
        <f>IFERROR(VLOOKUP(C127&amp;D127,AUS_male_list!$A$2:$R$1048576,18,FALSE), IFERROR(VLOOKUP(C127&amp;D127,'AUS_female-list'!$A$2:$R$1048576,18,FALSE),"Not found"))</f>
        <v>1135</v>
      </c>
      <c r="M127" s="42">
        <f t="shared" ca="1" si="8"/>
        <v>20</v>
      </c>
      <c r="N127" s="2">
        <f>(COUNTIF($C$2:$C127,$C127)=1)+0</f>
        <v>1</v>
      </c>
      <c r="O127" s="2">
        <f t="shared" si="9"/>
        <v>142</v>
      </c>
    </row>
    <row r="128" spans="1:15" x14ac:dyDescent="0.2">
      <c r="A128" s="2">
        <v>127</v>
      </c>
      <c r="B128" s="2">
        <f t="shared" si="7"/>
        <v>118</v>
      </c>
      <c r="C128" t="s">
        <v>365</v>
      </c>
      <c r="D128" s="6" t="s">
        <v>83</v>
      </c>
      <c r="E128" s="6">
        <v>32487</v>
      </c>
      <c r="F128">
        <v>1107</v>
      </c>
      <c r="G128" s="2">
        <v>4</v>
      </c>
      <c r="H128" s="43" t="str">
        <f>IFERROR(VLOOKUP(C128&amp;D128,AUS_male_list!$A$2:$T$1048576,20,FALSE), IFERROR(VLOOKUP(C128&amp;D128,'AUS_female-list'!$A$2:$T$1048576,20,FALSE),"Not found"))</f>
        <v/>
      </c>
      <c r="J128" s="3">
        <f>IFERROR(VLOOKUP(C128&amp;D128,Comms_male_list_21!$F$3:$G$1048576,2,FALSE),IFERROR(VLOOKUP(C128&amp;D128,Comms_female_list_21!$F$3:$G$1048576,2,FALSE),"Not in top 100"))</f>
        <v>85</v>
      </c>
      <c r="K128" s="3" t="str">
        <f>IFERROR(VLOOKUP(C128&amp;D128,Comms_male_list_22!$F$3:$G$1048576,2,FALSE),IFERROR(VLOOKUP(C128&amp;D128,Comms_female_list_22!$F$3:$G$1048576,2,FALSE),"Not in top 100"))</f>
        <v>Not in top 100</v>
      </c>
      <c r="L128" s="2">
        <f>IFERROR(VLOOKUP(C128&amp;D128,AUS_male_list!$A$2:$R$1048576,18,FALSE), IFERROR(VLOOKUP(C128&amp;D128,'AUS_female-list'!$A$2:$R$1048576,18,FALSE),"Not found"))</f>
        <v>1118</v>
      </c>
      <c r="M128" s="42">
        <f t="shared" ca="1" si="8"/>
        <v>33</v>
      </c>
      <c r="N128" s="2">
        <f>(COUNTIF($C$2:$C128,$C128)=1)+0</f>
        <v>0</v>
      </c>
      <c r="O128" s="2" t="str">
        <f t="shared" si="9"/>
        <v>Alternate event</v>
      </c>
    </row>
    <row r="129" spans="1:15" x14ac:dyDescent="0.2">
      <c r="A129" s="2">
        <v>128</v>
      </c>
      <c r="B129" s="2">
        <f t="shared" si="7"/>
        <v>119</v>
      </c>
      <c r="C129" t="s">
        <v>644</v>
      </c>
      <c r="D129" s="6" t="s">
        <v>26</v>
      </c>
      <c r="E129" s="6">
        <v>34079</v>
      </c>
      <c r="F129">
        <v>1104</v>
      </c>
      <c r="G129" s="2">
        <v>4</v>
      </c>
      <c r="H129" s="43" t="str">
        <f>IFERROR(VLOOKUP(C129&amp;D129,AUS_male_list!$A$2:$T$1048576,20,FALSE), IFERROR(VLOOKUP(C129&amp;D129,'AUS_female-list'!$A$2:$T$1048576,20,FALSE),"Not found"))</f>
        <v/>
      </c>
      <c r="J129" s="3" t="str">
        <f>IFERROR(VLOOKUP(C129&amp;D129,Comms_male_list_21!$F$3:$G$1048576,2,FALSE),IFERROR(VLOOKUP(C129&amp;D129,Comms_female_list_21!$F$3:$G$1048576,2,FALSE),"Not in top 100"))</f>
        <v>Not in top 100</v>
      </c>
      <c r="K129" s="3">
        <f>IFERROR(VLOOKUP(C129&amp;D129,Comms_male_list_22!$F$3:$G$1048576,2,FALSE),IFERROR(VLOOKUP(C129&amp;D129,Comms_female_list_22!$F$3:$G$1048576,2,FALSE),"Not in top 100"))</f>
        <v>10</v>
      </c>
      <c r="L129" s="2">
        <f>IFERROR(VLOOKUP(C129&amp;D129,AUS_male_list!$A$2:$R$1048576,18,FALSE), IFERROR(VLOOKUP(C129&amp;D129,'AUS_female-list'!$A$2:$R$1048576,18,FALSE),"Not found"))</f>
        <v>1089</v>
      </c>
      <c r="M129" s="42">
        <f t="shared" ca="1" si="8"/>
        <v>28</v>
      </c>
      <c r="N129" s="2">
        <f>(COUNTIF($C$2:$C129,$C129)=1)+0</f>
        <v>1</v>
      </c>
      <c r="O129" s="2">
        <f t="shared" si="9"/>
        <v>151</v>
      </c>
    </row>
    <row r="130" spans="1:15" x14ac:dyDescent="0.2">
      <c r="A130" s="2">
        <v>129</v>
      </c>
      <c r="B130" s="2">
        <f t="shared" si="7"/>
        <v>120</v>
      </c>
      <c r="C130" t="s">
        <v>109</v>
      </c>
      <c r="D130" s="6" t="s">
        <v>25</v>
      </c>
      <c r="E130" s="6">
        <v>35895</v>
      </c>
      <c r="F130">
        <v>1102</v>
      </c>
      <c r="G130" s="2">
        <v>4</v>
      </c>
      <c r="H130" s="43" t="str">
        <f>IFERROR(VLOOKUP(C130&amp;D130,AUS_male_list!$A$2:$T$1048576,20,FALSE), IFERROR(VLOOKUP(C130&amp;D130,'AUS_female-list'!$A$2:$T$1048576,20,FALSE),"Not found"))</f>
        <v/>
      </c>
      <c r="J130" s="3" t="str">
        <f>IFERROR(VLOOKUP(C130&amp;D130,Comms_male_list_21!$F$3:$G$1048576,2,FALSE),IFERROR(VLOOKUP(C130&amp;D130,Comms_female_list_21!$F$3:$G$1048576,2,FALSE),"Not in top 100"))</f>
        <v>Not in top 100</v>
      </c>
      <c r="K130" s="3">
        <f>IFERROR(VLOOKUP(C130&amp;D130,Comms_male_list_22!$F$3:$G$1048576,2,FALSE),IFERROR(VLOOKUP(C130&amp;D130,Comms_female_list_22!$F$3:$G$1048576,2,FALSE),"Not in top 100"))</f>
        <v>10</v>
      </c>
      <c r="L130" s="2">
        <f>IFERROR(VLOOKUP(C130&amp;D130,AUS_male_list!$A$2:$R$1048576,18,FALSE), IFERROR(VLOOKUP(C130&amp;D130,'AUS_female-list'!$A$2:$R$1048576,18,FALSE),"Not found"))</f>
        <v>1079</v>
      </c>
      <c r="M130" s="42">
        <f t="shared" ref="M130:M193" ca="1" si="10">DATEDIF(E130,TODAY(),"y")</f>
        <v>23</v>
      </c>
      <c r="N130" s="2">
        <f>(COUNTIF($C$2:$C130,$C130)=1)+0</f>
        <v>1</v>
      </c>
      <c r="O130" s="2">
        <f t="shared" ref="O130:O193" si="11">IF(N130=1,RANK(F130,$F$2:$F$202,0),"Alternate event")</f>
        <v>154</v>
      </c>
    </row>
    <row r="131" spans="1:15" x14ac:dyDescent="0.2">
      <c r="A131" s="2">
        <v>130</v>
      </c>
      <c r="B131" s="2">
        <f t="shared" si="7"/>
        <v>121</v>
      </c>
      <c r="C131" t="s">
        <v>654</v>
      </c>
      <c r="D131" s="6" t="s">
        <v>33</v>
      </c>
      <c r="E131" s="6">
        <v>37029</v>
      </c>
      <c r="F131">
        <v>1081</v>
      </c>
      <c r="G131" s="2">
        <v>4</v>
      </c>
      <c r="H131" s="43" t="str">
        <f>IFERROR(VLOOKUP(C131&amp;D131,AUS_male_list!$A$2:$T$1048576,20,FALSE), IFERROR(VLOOKUP(C131&amp;D131,'AUS_female-list'!$A$2:$T$1048576,20,FALSE),"Not found"))</f>
        <v/>
      </c>
      <c r="J131" s="3">
        <f>IFERROR(VLOOKUP(C131&amp;D131,Comms_male_list_21!$F$3:$G$1048576,2,FALSE),IFERROR(VLOOKUP(C131&amp;D131,Comms_female_list_21!$F$3:$G$1048576,2,FALSE),"Not in top 100"))</f>
        <v>73</v>
      </c>
      <c r="K131" s="3">
        <f>IFERROR(VLOOKUP(C131&amp;D131,Comms_male_list_22!$F$3:$G$1048576,2,FALSE),IFERROR(VLOOKUP(C131&amp;D131,Comms_female_list_22!$F$3:$G$1048576,2,FALSE),"Not in top 100"))</f>
        <v>5</v>
      </c>
      <c r="L131" s="2">
        <f>IFERROR(VLOOKUP(C131&amp;D131,AUS_male_list!$A$2:$R$1048576,18,FALSE), IFERROR(VLOOKUP(C131&amp;D131,'AUS_female-list'!$A$2:$R$1048576,18,FALSE),"Not found"))</f>
        <v>1071</v>
      </c>
      <c r="M131" s="42">
        <f t="shared" ca="1" si="10"/>
        <v>20</v>
      </c>
      <c r="N131" s="2">
        <f>(COUNTIF($C$2:$C131,$C131)=1)+0</f>
        <v>1</v>
      </c>
      <c r="O131" s="2">
        <f t="shared" si="11"/>
        <v>195</v>
      </c>
    </row>
    <row r="132" spans="1:15" x14ac:dyDescent="0.2">
      <c r="A132" s="2">
        <v>131</v>
      </c>
      <c r="B132" s="2">
        <f t="shared" ref="B132:B195" si="12">IF(N132=1,B131+1,B131)</f>
        <v>122</v>
      </c>
      <c r="C132" t="s">
        <v>899</v>
      </c>
      <c r="D132" s="6" t="s">
        <v>82</v>
      </c>
      <c r="E132" s="6">
        <v>35235</v>
      </c>
      <c r="F132">
        <v>1080</v>
      </c>
      <c r="G132" s="2">
        <v>4</v>
      </c>
      <c r="H132" s="43" t="str">
        <f>IFERROR(VLOOKUP(C132&amp;D132,AUS_male_list!$A$2:$T$1048576,20,FALSE), IFERROR(VLOOKUP(C132&amp;D132,'AUS_female-list'!$A$2:$T$1048576,20,FALSE),"Not found"))</f>
        <v/>
      </c>
      <c r="J132" s="3">
        <f>IFERROR(VLOOKUP(C132&amp;D132,Comms_male_list_21!$F$3:$G$1048576,2,FALSE),IFERROR(VLOOKUP(C132&amp;D132,Comms_female_list_21!$F$3:$G$1048576,2,FALSE),"Not in top 100"))</f>
        <v>15</v>
      </c>
      <c r="K132" s="3">
        <f>IFERROR(VLOOKUP(C132&amp;D132,Comms_male_list_22!$F$3:$G$1048576,2,FALSE),IFERROR(VLOOKUP(C132&amp;D132,Comms_female_list_22!$F$3:$G$1048576,2,FALSE),"Not in top 100"))</f>
        <v>8</v>
      </c>
      <c r="L132" s="2">
        <f>IFERROR(VLOOKUP(C132&amp;D132,AUS_male_list!$A$2:$R$1048576,18,FALSE), IFERROR(VLOOKUP(C132&amp;D132,'AUS_female-list'!$A$2:$R$1048576,18,FALSE),"Not found"))</f>
        <v>1054</v>
      </c>
      <c r="M132" s="42">
        <f t="shared" ca="1" si="10"/>
        <v>25</v>
      </c>
      <c r="N132" s="2">
        <f>(COUNTIF($C$2:$C132,$C132)=1)+0</f>
        <v>1</v>
      </c>
      <c r="O132" s="2">
        <f t="shared" si="11"/>
        <v>198</v>
      </c>
    </row>
    <row r="133" spans="1:15" x14ac:dyDescent="0.2">
      <c r="A133" s="2">
        <v>132</v>
      </c>
      <c r="B133" s="2">
        <f t="shared" si="12"/>
        <v>123</v>
      </c>
      <c r="C133" t="s">
        <v>719</v>
      </c>
      <c r="D133" s="6" t="s">
        <v>28</v>
      </c>
      <c r="E133" s="6">
        <v>34002</v>
      </c>
      <c r="F133">
        <v>1187</v>
      </c>
      <c r="G133" s="2">
        <v>5</v>
      </c>
      <c r="H133" s="43" t="str">
        <f>IFERROR(VLOOKUP(C133&amp;D133,AUS_male_list!$A$2:$T$1048576,20,FALSE), IFERROR(VLOOKUP(C133&amp;D133,'AUS_female-list'!$A$2:$T$1048576,20,FALSE),"Not found"))</f>
        <v/>
      </c>
      <c r="J133" s="3">
        <f>IFERROR(VLOOKUP(C133&amp;D133,Comms_male_list_21!$F$3:$G$1048576,2,FALSE),IFERROR(VLOOKUP(C133&amp;D133,Comms_female_list_21!$F$3:$G$1048576,2,FALSE),"Not in top 100"))</f>
        <v>29</v>
      </c>
      <c r="K133" s="3" t="str">
        <f>IFERROR(VLOOKUP(C133&amp;D133,Comms_male_list_22!$F$3:$G$1048576,2,FALSE),IFERROR(VLOOKUP(C133&amp;D133,Comms_female_list_22!$F$3:$G$1048576,2,FALSE),"Not in top 100"))</f>
        <v>Not in top 100</v>
      </c>
      <c r="L133" s="2">
        <f>IFERROR(VLOOKUP(C133&amp;D133,AUS_male_list!$A$2:$R$1048576,18,FALSE), IFERROR(VLOOKUP(C133&amp;D133,'AUS_female-list'!$A$2:$R$1048576,18,FALSE),"Not found"))</f>
        <v>1155</v>
      </c>
      <c r="M133" s="42">
        <f t="shared" ca="1" si="10"/>
        <v>29</v>
      </c>
      <c r="N133" s="2">
        <f>(COUNTIF($C$2:$C133,$C133)=1)+0</f>
        <v>1</v>
      </c>
      <c r="O133" s="2">
        <f t="shared" si="11"/>
        <v>49</v>
      </c>
    </row>
    <row r="134" spans="1:15" x14ac:dyDescent="0.2">
      <c r="A134" s="2">
        <v>133</v>
      </c>
      <c r="B134" s="2">
        <f t="shared" si="12"/>
        <v>124</v>
      </c>
      <c r="C134" t="s">
        <v>382</v>
      </c>
      <c r="D134" s="6" t="s">
        <v>32</v>
      </c>
      <c r="E134" s="6">
        <v>34373</v>
      </c>
      <c r="F134">
        <v>1182</v>
      </c>
      <c r="G134" s="2">
        <v>5</v>
      </c>
      <c r="H134" s="43" t="str">
        <f>IFERROR(VLOOKUP(C134&amp;D134,AUS_male_list!$A$2:$T$1048576,20,FALSE), IFERROR(VLOOKUP(C134&amp;D134,'AUS_female-list'!$A$2:$T$1048576,20,FALSE),"Not found"))</f>
        <v/>
      </c>
      <c r="J134" s="3">
        <f>IFERROR(VLOOKUP(C134&amp;D134,Comms_male_list_21!$F$3:$G$1048576,2,FALSE),IFERROR(VLOOKUP(C134&amp;D134,Comms_female_list_21!$F$3:$G$1048576,2,FALSE),"Not in top 100"))</f>
        <v>19</v>
      </c>
      <c r="K134" s="3">
        <f>IFERROR(VLOOKUP(C134&amp;D134,Comms_male_list_22!$F$3:$G$1048576,2,FALSE),IFERROR(VLOOKUP(C134&amp;D134,Comms_female_list_22!$F$3:$G$1048576,2,FALSE),"Not in top 100"))</f>
        <v>2</v>
      </c>
      <c r="L134" s="2">
        <f>IFERROR(VLOOKUP(C134&amp;D134,AUS_male_list!$A$2:$R$1048576,18,FALSE), IFERROR(VLOOKUP(C134&amp;D134,'AUS_female-list'!$A$2:$R$1048576,18,FALSE),"Not found"))</f>
        <v>1142</v>
      </c>
      <c r="M134" s="42">
        <f t="shared" ca="1" si="10"/>
        <v>28</v>
      </c>
      <c r="N134" s="2">
        <f>(COUNTIF($C$2:$C134,$C134)=1)+0</f>
        <v>1</v>
      </c>
      <c r="O134" s="2">
        <f t="shared" si="11"/>
        <v>56</v>
      </c>
    </row>
    <row r="135" spans="1:15" x14ac:dyDescent="0.2">
      <c r="A135" s="2">
        <v>134</v>
      </c>
      <c r="B135" s="2">
        <f t="shared" si="12"/>
        <v>125</v>
      </c>
      <c r="C135" t="s">
        <v>317</v>
      </c>
      <c r="D135" s="6" t="s">
        <v>34</v>
      </c>
      <c r="E135" s="6">
        <v>36219</v>
      </c>
      <c r="F135">
        <v>1165</v>
      </c>
      <c r="G135" s="2">
        <v>5</v>
      </c>
      <c r="H135" s="43" t="str">
        <f>IFERROR(VLOOKUP(C135&amp;D135,AUS_male_list!$A$2:$T$1048576,20,FALSE), IFERROR(VLOOKUP(C135&amp;D135,'AUS_female-list'!$A$2:$T$1048576,20,FALSE),"Not found"))</f>
        <v/>
      </c>
      <c r="J135" s="3">
        <f>IFERROR(VLOOKUP(C135&amp;D135,Comms_male_list_21!$F$3:$G$1048576,2,FALSE),IFERROR(VLOOKUP(C135&amp;D135,Comms_female_list_21!$F$3:$G$1048576,2,FALSE),"Not in top 100"))</f>
        <v>29</v>
      </c>
      <c r="K135" s="3">
        <f>IFERROR(VLOOKUP(C135&amp;D135,Comms_male_list_22!$F$3:$G$1048576,2,FALSE),IFERROR(VLOOKUP(C135&amp;D135,Comms_female_list_22!$F$3:$G$1048576,2,FALSE),"Not in top 100"))</f>
        <v>3</v>
      </c>
      <c r="L135" s="2">
        <f>IFERROR(VLOOKUP(C135&amp;D135,AUS_male_list!$A$2:$R$1048576,18,FALSE), IFERROR(VLOOKUP(C135&amp;D135,'AUS_female-list'!$A$2:$R$1048576,18,FALSE),"Not found"))</f>
        <v>1142</v>
      </c>
      <c r="M135" s="42">
        <f t="shared" ca="1" si="10"/>
        <v>23</v>
      </c>
      <c r="N135" s="2">
        <f>(COUNTIF($C$2:$C135,$C135)=1)+0</f>
        <v>1</v>
      </c>
      <c r="O135" s="2">
        <f t="shared" si="11"/>
        <v>69</v>
      </c>
    </row>
    <row r="136" spans="1:15" x14ac:dyDescent="0.2">
      <c r="A136" s="2">
        <v>135</v>
      </c>
      <c r="B136" s="2">
        <f t="shared" si="12"/>
        <v>125</v>
      </c>
      <c r="C136" t="s">
        <v>335</v>
      </c>
      <c r="D136" s="6" t="s">
        <v>30</v>
      </c>
      <c r="E136" s="6">
        <v>32724</v>
      </c>
      <c r="F136">
        <v>1158</v>
      </c>
      <c r="G136" s="2">
        <v>5</v>
      </c>
      <c r="H136" s="43" t="str">
        <f>IFERROR(VLOOKUP(C136&amp;D136,AUS_male_list!$A$2:$T$1048576,20,FALSE), IFERROR(VLOOKUP(C136&amp;D136,'AUS_female-list'!$A$2:$T$1048576,20,FALSE),"Not found"))</f>
        <v/>
      </c>
      <c r="J136" s="3">
        <f>IFERROR(VLOOKUP(C136&amp;D136,Comms_male_list_21!$F$3:$G$1048576,2,FALSE),IFERROR(VLOOKUP(C136&amp;D136,Comms_female_list_21!$F$3:$G$1048576,2,FALSE),"Not in top 100"))</f>
        <v>37</v>
      </c>
      <c r="K136" s="3" t="str">
        <f>IFERROR(VLOOKUP(C136&amp;D136,Comms_male_list_22!$F$3:$G$1048576,2,FALSE),IFERROR(VLOOKUP(C136&amp;D136,Comms_female_list_22!$F$3:$G$1048576,2,FALSE),"Not in top 100"))</f>
        <v>Not in top 100</v>
      </c>
      <c r="L136" s="2">
        <f>IFERROR(VLOOKUP(C136&amp;D136,AUS_male_list!$A$2:$R$1048576,18,FALSE), IFERROR(VLOOKUP(C136&amp;D136,'AUS_female-list'!$A$2:$R$1048576,18,FALSE),"Not found"))</f>
        <v>1139</v>
      </c>
      <c r="M136" s="42">
        <f t="shared" ca="1" si="10"/>
        <v>32</v>
      </c>
      <c r="N136" s="2">
        <f>(COUNTIF($C$2:$C136,$C136)=1)+0</f>
        <v>0</v>
      </c>
      <c r="O136" s="2" t="str">
        <f t="shared" si="11"/>
        <v>Alternate event</v>
      </c>
    </row>
    <row r="137" spans="1:15" x14ac:dyDescent="0.2">
      <c r="A137" s="2">
        <v>136</v>
      </c>
      <c r="B137" s="2">
        <f t="shared" si="12"/>
        <v>126</v>
      </c>
      <c r="C137" t="s">
        <v>266</v>
      </c>
      <c r="D137" s="6" t="s">
        <v>27</v>
      </c>
      <c r="E137" s="6">
        <v>35747</v>
      </c>
      <c r="F137">
        <v>1132</v>
      </c>
      <c r="G137" s="2">
        <v>5</v>
      </c>
      <c r="H137" s="43" t="str">
        <f>IFERROR(VLOOKUP(C137&amp;D137,AUS_male_list!$A$2:$T$1048576,20,FALSE), IFERROR(VLOOKUP(C137&amp;D137,'AUS_female-list'!$A$2:$T$1048576,20,FALSE),"Not found"))</f>
        <v/>
      </c>
      <c r="J137" s="3">
        <f>IFERROR(VLOOKUP(C137&amp;D137,Comms_male_list_21!$F$3:$G$1048576,2,FALSE),IFERROR(VLOOKUP(C137&amp;D137,Comms_female_list_21!$F$3:$G$1048576,2,FALSE),"Not in top 100"))</f>
        <v>55</v>
      </c>
      <c r="K137" s="3">
        <f>IFERROR(VLOOKUP(C137&amp;D137,Comms_male_list_22!$F$3:$G$1048576,2,FALSE),IFERROR(VLOOKUP(C137&amp;D137,Comms_female_list_22!$F$3:$G$1048576,2,FALSE),"Not in top 100"))</f>
        <v>7</v>
      </c>
      <c r="L137" s="2">
        <f>IFERROR(VLOOKUP(C137&amp;D137,AUS_male_list!$A$2:$R$1048576,18,FALSE), IFERROR(VLOOKUP(C137&amp;D137,'AUS_female-list'!$A$2:$R$1048576,18,FALSE),"Not found"))</f>
        <v>1108</v>
      </c>
      <c r="M137" s="42">
        <f t="shared" ca="1" si="10"/>
        <v>24</v>
      </c>
      <c r="N137" s="2">
        <f>(COUNTIF($C$2:$C137,$C137)=1)+0</f>
        <v>1</v>
      </c>
      <c r="O137" s="2">
        <f t="shared" si="11"/>
        <v>102</v>
      </c>
    </row>
    <row r="138" spans="1:15" x14ac:dyDescent="0.2">
      <c r="A138" s="2">
        <v>137</v>
      </c>
      <c r="B138" s="2">
        <f t="shared" si="12"/>
        <v>126</v>
      </c>
      <c r="C138" t="s">
        <v>105</v>
      </c>
      <c r="D138" s="6" t="s">
        <v>2</v>
      </c>
      <c r="E138" s="6">
        <v>38360</v>
      </c>
      <c r="F138">
        <v>1128</v>
      </c>
      <c r="G138" s="2">
        <v>5</v>
      </c>
      <c r="H138" s="43" t="str">
        <f>IFERROR(VLOOKUP(C138&amp;D138,AUS_male_list!$A$2:$T$1048576,20,FALSE), IFERROR(VLOOKUP(C138&amp;D138,'AUS_female-list'!$A$2:$T$1048576,20,FALSE),"Not found"))</f>
        <v/>
      </c>
      <c r="J138" s="3">
        <f>IFERROR(VLOOKUP(C138&amp;D138,Comms_male_list_21!$F$3:$G$1048576,2,FALSE),IFERROR(VLOOKUP(C138&amp;D138,Comms_female_list_21!$F$3:$G$1048576,2,FALSE),"Not in top 100"))</f>
        <v>51</v>
      </c>
      <c r="K138" s="3">
        <f>IFERROR(VLOOKUP(C138&amp;D138,Comms_male_list_22!$F$3:$G$1048576,2,FALSE),IFERROR(VLOOKUP(C138&amp;D138,Comms_female_list_22!$F$3:$G$1048576,2,FALSE),"Not in top 100"))</f>
        <v>10</v>
      </c>
      <c r="L138" s="2">
        <f>IFERROR(VLOOKUP(C138&amp;D138,AUS_male_list!$A$2:$R$1048576,18,FALSE), IFERROR(VLOOKUP(C138&amp;D138,'AUS_female-list'!$A$2:$R$1048576,18,FALSE),"Not found"))</f>
        <v>1139</v>
      </c>
      <c r="M138" s="42">
        <f t="shared" ca="1" si="10"/>
        <v>17</v>
      </c>
      <c r="N138" s="2">
        <f>(COUNTIF($C$2:$C138,$C138)=1)+0</f>
        <v>0</v>
      </c>
      <c r="O138" s="2" t="str">
        <f t="shared" si="11"/>
        <v>Alternate event</v>
      </c>
    </row>
    <row r="139" spans="1:15" x14ac:dyDescent="0.2">
      <c r="A139" s="2">
        <v>138</v>
      </c>
      <c r="B139" s="2">
        <f t="shared" si="12"/>
        <v>127</v>
      </c>
      <c r="C139" t="s">
        <v>310</v>
      </c>
      <c r="D139" s="6" t="s">
        <v>28</v>
      </c>
      <c r="E139" s="6">
        <v>35529</v>
      </c>
      <c r="F139">
        <v>1121</v>
      </c>
      <c r="G139" s="2">
        <v>5</v>
      </c>
      <c r="H139" s="43" t="str">
        <f>IFERROR(VLOOKUP(C139&amp;D139,AUS_male_list!$A$2:$T$1048576,20,FALSE), IFERROR(VLOOKUP(C139&amp;D139,'AUS_female-list'!$A$2:$T$1048576,20,FALSE),"Not found"))</f>
        <v/>
      </c>
      <c r="J139" s="3">
        <f>IFERROR(VLOOKUP(C139&amp;D139,Comms_male_list_21!$F$3:$G$1048576,2,FALSE),IFERROR(VLOOKUP(C139&amp;D139,Comms_female_list_21!$F$3:$G$1048576,2,FALSE),"Not in top 100"))</f>
        <v>45</v>
      </c>
      <c r="K139" s="3" t="str">
        <f>IFERROR(VLOOKUP(C139&amp;D139,Comms_male_list_22!$F$3:$G$1048576,2,FALSE),IFERROR(VLOOKUP(C139&amp;D139,Comms_female_list_22!$F$3:$G$1048576,2,FALSE),"Not in top 100"))</f>
        <v>Not in top 100</v>
      </c>
      <c r="L139" s="2">
        <f>IFERROR(VLOOKUP(C139&amp;D139,AUS_male_list!$A$2:$R$1048576,18,FALSE), IFERROR(VLOOKUP(C139&amp;D139,'AUS_female-list'!$A$2:$R$1048576,18,FALSE),"Not found"))</f>
        <v>1128</v>
      </c>
      <c r="M139" s="42">
        <f t="shared" ca="1" si="10"/>
        <v>24</v>
      </c>
      <c r="N139" s="2">
        <f>(COUNTIF($C$2:$C139,$C139)=1)+0</f>
        <v>1</v>
      </c>
      <c r="O139" s="2">
        <f t="shared" si="11"/>
        <v>119</v>
      </c>
    </row>
    <row r="140" spans="1:15" x14ac:dyDescent="0.2">
      <c r="A140" s="2">
        <v>139</v>
      </c>
      <c r="B140" s="2">
        <f t="shared" si="12"/>
        <v>128</v>
      </c>
      <c r="C140" t="s">
        <v>669</v>
      </c>
      <c r="D140" s="6" t="s">
        <v>27</v>
      </c>
      <c r="E140" s="6">
        <v>35327</v>
      </c>
      <c r="F140">
        <v>1116</v>
      </c>
      <c r="G140" s="2">
        <v>5</v>
      </c>
      <c r="H140" s="43" t="str">
        <f>IFERROR(VLOOKUP(C140&amp;D140,AUS_male_list!$A$2:$T$1048576,20,FALSE), IFERROR(VLOOKUP(C140&amp;D140,'AUS_female-list'!$A$2:$T$1048576,20,FALSE),"Not found"))</f>
        <v/>
      </c>
      <c r="J140" s="3" t="str">
        <f>IFERROR(VLOOKUP(C140&amp;D140,Comms_male_list_21!$F$3:$G$1048576,2,FALSE),IFERROR(VLOOKUP(C140&amp;D140,Comms_female_list_21!$F$3:$G$1048576,2,FALSE),"Not in top 100"))</f>
        <v>Not in top 100</v>
      </c>
      <c r="K140" s="3">
        <f>IFERROR(VLOOKUP(C140&amp;D140,Comms_male_list_22!$F$3:$G$1048576,2,FALSE),IFERROR(VLOOKUP(C140&amp;D140,Comms_female_list_22!$F$3:$G$1048576,2,FALSE),"Not in top 100"))</f>
        <v>33</v>
      </c>
      <c r="L140" s="2">
        <f>IFERROR(VLOOKUP(C140&amp;D140,AUS_male_list!$A$2:$R$1048576,18,FALSE), IFERROR(VLOOKUP(C140&amp;D140,'AUS_female-list'!$A$2:$R$1048576,18,FALSE),"Not found"))</f>
        <v>1075</v>
      </c>
      <c r="M140" s="42">
        <f t="shared" ca="1" si="10"/>
        <v>25</v>
      </c>
      <c r="N140" s="2">
        <f>(COUNTIF($C$2:$C140,$C140)=1)+0</f>
        <v>1</v>
      </c>
      <c r="O140" s="2">
        <f t="shared" si="11"/>
        <v>129</v>
      </c>
    </row>
    <row r="141" spans="1:15" x14ac:dyDescent="0.2">
      <c r="A141" s="2">
        <v>140</v>
      </c>
      <c r="B141" s="2">
        <f t="shared" si="12"/>
        <v>129</v>
      </c>
      <c r="C141" t="s">
        <v>567</v>
      </c>
      <c r="D141" s="6" t="s">
        <v>2</v>
      </c>
      <c r="E141" s="6">
        <v>36427</v>
      </c>
      <c r="F141">
        <v>1115</v>
      </c>
      <c r="G141" s="2">
        <v>5</v>
      </c>
      <c r="H141" s="43" t="str">
        <f>IFERROR(VLOOKUP(C141&amp;D141,AUS_male_list!$A$2:$T$1048576,20,FALSE), IFERROR(VLOOKUP(C141&amp;D141,'AUS_female-list'!$A$2:$T$1048576,20,FALSE),"Not found"))</f>
        <v/>
      </c>
      <c r="J141" s="3" t="str">
        <f>IFERROR(VLOOKUP(C141&amp;D141,Comms_male_list_21!$F$3:$G$1048576,2,FALSE),IFERROR(VLOOKUP(C141&amp;D141,Comms_female_list_21!$F$3:$G$1048576,2,FALSE),"Not in top 100"))</f>
        <v>Not in top 100</v>
      </c>
      <c r="K141" s="3">
        <f>IFERROR(VLOOKUP(C141&amp;D141,Comms_male_list_22!$F$3:$G$1048576,2,FALSE),IFERROR(VLOOKUP(C141&amp;D141,Comms_female_list_22!$F$3:$G$1048576,2,FALSE),"Not in top 100"))</f>
        <v>8</v>
      </c>
      <c r="L141" s="2">
        <f>IFERROR(VLOOKUP(C141&amp;D141,AUS_male_list!$A$2:$R$1048576,18,FALSE), IFERROR(VLOOKUP(C141&amp;D141,'AUS_female-list'!$A$2:$R$1048576,18,FALSE),"Not found"))</f>
        <v>1116</v>
      </c>
      <c r="M141" s="42">
        <f t="shared" ca="1" si="10"/>
        <v>22</v>
      </c>
      <c r="N141" s="2">
        <f>(COUNTIF($C$2:$C141,$C141)=1)+0</f>
        <v>1</v>
      </c>
      <c r="O141" s="2">
        <f t="shared" si="11"/>
        <v>132</v>
      </c>
    </row>
    <row r="142" spans="1:15" x14ac:dyDescent="0.2">
      <c r="A142" s="2">
        <v>141</v>
      </c>
      <c r="B142" s="2">
        <f t="shared" si="12"/>
        <v>130</v>
      </c>
      <c r="C142" t="s">
        <v>751</v>
      </c>
      <c r="D142" s="6" t="s">
        <v>34</v>
      </c>
      <c r="E142" s="6">
        <v>34654</v>
      </c>
      <c r="F142">
        <v>1112</v>
      </c>
      <c r="G142" s="2">
        <v>5</v>
      </c>
      <c r="H142" s="43" t="str">
        <f>IFERROR(VLOOKUP(C142&amp;D142,AUS_male_list!$A$2:$T$1048576,20,FALSE), IFERROR(VLOOKUP(C142&amp;D142,'AUS_female-list'!$A$2:$T$1048576,20,FALSE),"Not found"))</f>
        <v/>
      </c>
      <c r="J142" s="3">
        <f>IFERROR(VLOOKUP(C142&amp;D142,Comms_male_list_21!$F$3:$G$1048576,2,FALSE),IFERROR(VLOOKUP(C142&amp;D142,Comms_female_list_21!$F$3:$G$1048576,2,FALSE),"Not in top 100"))</f>
        <v>57</v>
      </c>
      <c r="K142" s="3">
        <f>IFERROR(VLOOKUP(C142&amp;D142,Comms_male_list_22!$F$3:$G$1048576,2,FALSE),IFERROR(VLOOKUP(C142&amp;D142,Comms_female_list_22!$F$3:$G$1048576,2,FALSE),"Not in top 100"))</f>
        <v>12</v>
      </c>
      <c r="L142" s="2">
        <f>IFERROR(VLOOKUP(C142&amp;D142,AUS_male_list!$A$2:$R$1048576,18,FALSE), IFERROR(VLOOKUP(C142&amp;D142,'AUS_female-list'!$A$2:$R$1048576,18,FALSE),"Not found"))</f>
        <v>1065</v>
      </c>
      <c r="M142" s="42">
        <f t="shared" ca="1" si="10"/>
        <v>27</v>
      </c>
      <c r="N142" s="2">
        <f>(COUNTIF($C$2:$C142,$C142)=1)+0</f>
        <v>1</v>
      </c>
      <c r="O142" s="2">
        <f t="shared" si="11"/>
        <v>137</v>
      </c>
    </row>
    <row r="143" spans="1:15" x14ac:dyDescent="0.2">
      <c r="A143" s="2">
        <v>142</v>
      </c>
      <c r="B143" s="2">
        <f t="shared" si="12"/>
        <v>131</v>
      </c>
      <c r="C143" t="s">
        <v>209</v>
      </c>
      <c r="D143" s="6" t="s">
        <v>26</v>
      </c>
      <c r="E143" s="6">
        <v>32780</v>
      </c>
      <c r="F143">
        <v>1102</v>
      </c>
      <c r="G143" s="2">
        <v>5</v>
      </c>
      <c r="H143" s="43" t="str">
        <f>IFERROR(VLOOKUP(C143&amp;D143,AUS_male_list!$A$2:$T$1048576,20,FALSE), IFERROR(VLOOKUP(C143&amp;D143,'AUS_female-list'!$A$2:$T$1048576,20,FALSE),"Not found"))</f>
        <v/>
      </c>
      <c r="J143" s="3">
        <f>IFERROR(VLOOKUP(C143&amp;D143,Comms_male_list_21!$F$3:$G$1048576,2,FALSE),IFERROR(VLOOKUP(C143&amp;D143,Comms_female_list_21!$F$3:$G$1048576,2,FALSE),"Not in top 100"))</f>
        <v>94</v>
      </c>
      <c r="K143" s="3" t="str">
        <f>IFERROR(VLOOKUP(C143&amp;D143,Comms_male_list_22!$F$3:$G$1048576,2,FALSE),IFERROR(VLOOKUP(C143&amp;D143,Comms_female_list_22!$F$3:$G$1048576,2,FALSE),"Not in top 100"))</f>
        <v>Not in top 100</v>
      </c>
      <c r="L143" s="2">
        <f>IFERROR(VLOOKUP(C143&amp;D143,AUS_male_list!$A$2:$R$1048576,18,FALSE), IFERROR(VLOOKUP(C143&amp;D143,'AUS_female-list'!$A$2:$R$1048576,18,FALSE),"Not found"))</f>
        <v>1079</v>
      </c>
      <c r="M143" s="42">
        <f t="shared" ca="1" si="10"/>
        <v>32</v>
      </c>
      <c r="N143" s="2">
        <f>(COUNTIF($C$2:$C143,$C143)=1)+0</f>
        <v>1</v>
      </c>
      <c r="O143" s="2">
        <f t="shared" si="11"/>
        <v>154</v>
      </c>
    </row>
    <row r="144" spans="1:15" x14ac:dyDescent="0.2">
      <c r="A144" s="2">
        <v>143</v>
      </c>
      <c r="B144" s="2">
        <f t="shared" si="12"/>
        <v>132</v>
      </c>
      <c r="C144" t="s">
        <v>813</v>
      </c>
      <c r="D144" s="6" t="s">
        <v>37</v>
      </c>
      <c r="E144" s="6">
        <v>35479</v>
      </c>
      <c r="F144">
        <v>1102</v>
      </c>
      <c r="G144" s="2">
        <v>5</v>
      </c>
      <c r="H144" s="43" t="str">
        <f>IFERROR(VLOOKUP(C144&amp;D144,AUS_male_list!$A$2:$T$1048576,20,FALSE), IFERROR(VLOOKUP(C144&amp;D144,'AUS_female-list'!$A$2:$T$1048576,20,FALSE),"Not found"))</f>
        <v/>
      </c>
      <c r="J144" s="3">
        <f>IFERROR(VLOOKUP(C144&amp;D144,Comms_male_list_21!$F$3:$G$1048576,2,FALSE),IFERROR(VLOOKUP(C144&amp;D144,Comms_female_list_21!$F$3:$G$1048576,2,FALSE),"Not in top 100"))</f>
        <v>42</v>
      </c>
      <c r="K144" s="3">
        <f>IFERROR(VLOOKUP(C144&amp;D144,Comms_male_list_22!$F$3:$G$1048576,2,FALSE),IFERROR(VLOOKUP(C144&amp;D144,Comms_female_list_22!$F$3:$G$1048576,2,FALSE),"Not in top 100"))</f>
        <v>36</v>
      </c>
      <c r="L144" s="2">
        <f>IFERROR(VLOOKUP(C144&amp;D144,AUS_male_list!$A$2:$R$1048576,18,FALSE), IFERROR(VLOOKUP(C144&amp;D144,'AUS_female-list'!$A$2:$R$1048576,18,FALSE),"Not found"))</f>
        <v>1101</v>
      </c>
      <c r="M144" s="42">
        <f t="shared" ca="1" si="10"/>
        <v>25</v>
      </c>
      <c r="N144" s="2">
        <f>(COUNTIF($C$2:$C144,$C144)=1)+0</f>
        <v>1</v>
      </c>
      <c r="O144" s="2">
        <f t="shared" si="11"/>
        <v>154</v>
      </c>
    </row>
    <row r="145" spans="1:15" x14ac:dyDescent="0.2">
      <c r="A145" s="2">
        <v>144</v>
      </c>
      <c r="B145" s="2">
        <f t="shared" si="12"/>
        <v>133</v>
      </c>
      <c r="C145" t="s">
        <v>720</v>
      </c>
      <c r="D145" s="6" t="s">
        <v>29</v>
      </c>
      <c r="E145" s="6">
        <v>32989</v>
      </c>
      <c r="F145">
        <v>1101</v>
      </c>
      <c r="G145" s="2">
        <v>5</v>
      </c>
      <c r="H145" s="43" t="str">
        <f>IFERROR(VLOOKUP(C145&amp;D145,AUS_male_list!$A$2:$T$1048576,20,FALSE), IFERROR(VLOOKUP(C145&amp;D145,'AUS_female-list'!$A$2:$T$1048576,20,FALSE),"Not found"))</f>
        <v/>
      </c>
      <c r="J145" s="3">
        <f>IFERROR(VLOOKUP(C145&amp;D145,Comms_male_list_21!$F$3:$G$1048576,2,FALSE),IFERROR(VLOOKUP(C145&amp;D145,Comms_female_list_21!$F$3:$G$1048576,2,FALSE),"Not in top 100"))</f>
        <v>88</v>
      </c>
      <c r="K145" s="3" t="str">
        <f>IFERROR(VLOOKUP(C145&amp;D145,Comms_male_list_22!$F$3:$G$1048576,2,FALSE),IFERROR(VLOOKUP(C145&amp;D145,Comms_female_list_22!$F$3:$G$1048576,2,FALSE),"Not in top 100"))</f>
        <v>Not in top 100</v>
      </c>
      <c r="L145" s="2">
        <f>IFERROR(VLOOKUP(C145&amp;D145,AUS_male_list!$A$2:$R$1048576,18,FALSE), IFERROR(VLOOKUP(C145&amp;D145,'AUS_female-list'!$A$2:$R$1048576,18,FALSE),"Not found"))</f>
        <v>1098</v>
      </c>
      <c r="M145" s="42">
        <f t="shared" ca="1" si="10"/>
        <v>31</v>
      </c>
      <c r="N145" s="2">
        <f>(COUNTIF($C$2:$C145,$C145)=1)+0</f>
        <v>1</v>
      </c>
      <c r="O145" s="2">
        <f t="shared" si="11"/>
        <v>159</v>
      </c>
    </row>
    <row r="146" spans="1:15" x14ac:dyDescent="0.2">
      <c r="A146" s="2">
        <v>145</v>
      </c>
      <c r="B146" s="2">
        <f t="shared" si="12"/>
        <v>134</v>
      </c>
      <c r="C146" t="s">
        <v>118</v>
      </c>
      <c r="D146" s="6" t="s">
        <v>25</v>
      </c>
      <c r="E146" s="6">
        <v>33583</v>
      </c>
      <c r="F146">
        <v>1100</v>
      </c>
      <c r="G146" s="2">
        <v>5</v>
      </c>
      <c r="H146" s="43" t="str">
        <f>IFERROR(VLOOKUP(C146&amp;D146,AUS_male_list!$A$2:$T$1048576,20,FALSE), IFERROR(VLOOKUP(C146&amp;D146,'AUS_female-list'!$A$2:$T$1048576,20,FALSE),"Not found"))</f>
        <v/>
      </c>
      <c r="J146" s="3" t="str">
        <f>IFERROR(VLOOKUP(C146&amp;D146,Comms_male_list_21!$F$3:$G$1048576,2,FALSE),IFERROR(VLOOKUP(C146&amp;D146,Comms_female_list_21!$F$3:$G$1048576,2,FALSE),"Not in top 100"))</f>
        <v>Not in top 100</v>
      </c>
      <c r="K146" s="3" t="str">
        <f>IFERROR(VLOOKUP(C146&amp;D146,Comms_male_list_22!$F$3:$G$1048576,2,FALSE),IFERROR(VLOOKUP(C146&amp;D146,Comms_female_list_22!$F$3:$G$1048576,2,FALSE),"Not in top 100"))</f>
        <v>Not in top 100</v>
      </c>
      <c r="L146" s="2">
        <f>IFERROR(VLOOKUP(C146&amp;D146,AUS_male_list!$A$2:$R$1048576,18,FALSE), IFERROR(VLOOKUP(C146&amp;D146,'AUS_female-list'!$A$2:$R$1048576,18,FALSE),"Not found"))</f>
        <v>1077</v>
      </c>
      <c r="M146" s="42">
        <f t="shared" ca="1" si="10"/>
        <v>30</v>
      </c>
      <c r="N146" s="2">
        <f>(COUNTIF($C$2:$C146,$C146)=1)+0</f>
        <v>1</v>
      </c>
      <c r="O146" s="2">
        <f t="shared" si="11"/>
        <v>161</v>
      </c>
    </row>
    <row r="147" spans="1:15" x14ac:dyDescent="0.2">
      <c r="A147" s="2">
        <v>146</v>
      </c>
      <c r="B147" s="2">
        <f t="shared" si="12"/>
        <v>134</v>
      </c>
      <c r="C147" t="s">
        <v>784</v>
      </c>
      <c r="D147" s="6" t="s">
        <v>30</v>
      </c>
      <c r="E147" s="6">
        <v>31659</v>
      </c>
      <c r="F147">
        <v>1089</v>
      </c>
      <c r="G147" s="2">
        <v>5</v>
      </c>
      <c r="H147" s="43" t="str">
        <f>IFERROR(VLOOKUP(C147&amp;D147,AUS_male_list!$A$2:$T$1048576,20,FALSE), IFERROR(VLOOKUP(C147&amp;D147,'AUS_female-list'!$A$2:$T$1048576,20,FALSE),"Not found"))</f>
        <v/>
      </c>
      <c r="J147" s="3" t="str">
        <f>IFERROR(VLOOKUP(C147&amp;D147,Comms_male_list_21!$F$3:$G$1048576,2,FALSE),IFERROR(VLOOKUP(C147&amp;D147,Comms_female_list_21!$F$3:$G$1048576,2,FALSE),"Not in top 100"))</f>
        <v>Not in top 100</v>
      </c>
      <c r="K147" s="3">
        <f>IFERROR(VLOOKUP(C147&amp;D147,Comms_male_list_22!$F$3:$G$1048576,2,FALSE),IFERROR(VLOOKUP(C147&amp;D147,Comms_female_list_22!$F$3:$G$1048576,2,FALSE),"Not in top 100"))</f>
        <v>3</v>
      </c>
      <c r="L147" s="2">
        <f>IFERROR(VLOOKUP(C147&amp;D147,AUS_male_list!$A$2:$R$1048576,18,FALSE), IFERROR(VLOOKUP(C147&amp;D147,'AUS_female-list'!$A$2:$R$1048576,18,FALSE),"Not found"))</f>
        <v>1071</v>
      </c>
      <c r="M147" s="42">
        <f t="shared" ca="1" si="10"/>
        <v>35</v>
      </c>
      <c r="N147" s="2">
        <f>(COUNTIF($C$2:$C147,$C147)=1)+0</f>
        <v>0</v>
      </c>
      <c r="O147" s="2" t="str">
        <f t="shared" si="11"/>
        <v>Alternate event</v>
      </c>
    </row>
    <row r="148" spans="1:15" x14ac:dyDescent="0.2">
      <c r="A148" s="2">
        <v>147</v>
      </c>
      <c r="B148" s="2">
        <f t="shared" si="12"/>
        <v>135</v>
      </c>
      <c r="C148" t="s">
        <v>387</v>
      </c>
      <c r="D148" s="6" t="s">
        <v>33</v>
      </c>
      <c r="E148" s="6">
        <v>35822</v>
      </c>
      <c r="F148">
        <v>1086</v>
      </c>
      <c r="G148" s="2">
        <v>5</v>
      </c>
      <c r="H148" s="43" t="str">
        <f>IFERROR(VLOOKUP(C148&amp;D148,AUS_male_list!$A$2:$T$1048576,20,FALSE), IFERROR(VLOOKUP(C148&amp;D148,'AUS_female-list'!$A$2:$T$1048576,20,FALSE),"Not found"))</f>
        <v/>
      </c>
      <c r="J148" s="3">
        <f>IFERROR(VLOOKUP(C148&amp;D148,Comms_male_list_21!$F$3:$G$1048576,2,FALSE),IFERROR(VLOOKUP(C148&amp;D148,Comms_female_list_21!$F$3:$G$1048576,2,FALSE),"Not in top 100"))</f>
        <v>27</v>
      </c>
      <c r="K148" s="3" t="str">
        <f>IFERROR(VLOOKUP(C148&amp;D148,Comms_male_list_22!$F$3:$G$1048576,2,FALSE),IFERROR(VLOOKUP(C148&amp;D148,Comms_female_list_22!$F$3:$G$1048576,2,FALSE),"Not in top 100"))</f>
        <v>Not in top 100</v>
      </c>
      <c r="L148" s="2">
        <f>IFERROR(VLOOKUP(C148&amp;D148,AUS_male_list!$A$2:$R$1048576,18,FALSE), IFERROR(VLOOKUP(C148&amp;D148,'AUS_female-list'!$A$2:$R$1048576,18,FALSE),"Not found"))</f>
        <v>1111</v>
      </c>
      <c r="M148" s="42">
        <f t="shared" ca="1" si="10"/>
        <v>24</v>
      </c>
      <c r="N148" s="2">
        <f>(COUNTIF($C$2:$C148,$C148)=1)+0</f>
        <v>1</v>
      </c>
      <c r="O148" s="2">
        <f t="shared" si="11"/>
        <v>178</v>
      </c>
    </row>
    <row r="149" spans="1:15" x14ac:dyDescent="0.2">
      <c r="A149" s="2">
        <v>148</v>
      </c>
      <c r="B149" s="2">
        <f t="shared" si="12"/>
        <v>135</v>
      </c>
      <c r="C149" t="s">
        <v>566</v>
      </c>
      <c r="D149" s="6" t="s">
        <v>25</v>
      </c>
      <c r="E149" s="6">
        <v>36725</v>
      </c>
      <c r="F149">
        <v>1079</v>
      </c>
      <c r="G149" s="2">
        <v>5</v>
      </c>
      <c r="H149" s="43" t="str">
        <f>IFERROR(VLOOKUP(C149&amp;D149,AUS_male_list!$A$2:$T$1048576,20,FALSE), IFERROR(VLOOKUP(C149&amp;D149,'AUS_female-list'!$A$2:$T$1048576,20,FALSE),"Not found"))</f>
        <v/>
      </c>
      <c r="J149" s="3" t="str">
        <f>IFERROR(VLOOKUP(C149&amp;D149,Comms_male_list_21!$F$3:$G$1048576,2,FALSE),IFERROR(VLOOKUP(C149&amp;D149,Comms_female_list_21!$F$3:$G$1048576,2,FALSE),"Not in top 100"))</f>
        <v>Not in top 100</v>
      </c>
      <c r="K149" s="3">
        <f>IFERROR(VLOOKUP(C149&amp;D149,Comms_male_list_22!$F$3:$G$1048576,2,FALSE),IFERROR(VLOOKUP(C149&amp;D149,Comms_female_list_22!$F$3:$G$1048576,2,FALSE),"Not in top 100"))</f>
        <v>3</v>
      </c>
      <c r="L149" s="2">
        <f>IFERROR(VLOOKUP(C149&amp;D149,AUS_male_list!$A$2:$R$1048576,18,FALSE), IFERROR(VLOOKUP(C149&amp;D149,'AUS_female-list'!$A$2:$R$1048576,18,FALSE),"Not found"))</f>
        <v>1090</v>
      </c>
      <c r="M149" s="42">
        <f t="shared" ca="1" si="10"/>
        <v>21</v>
      </c>
      <c r="N149" s="2">
        <f>(COUNTIF($C$2:$C149,$C149)=1)+0</f>
        <v>0</v>
      </c>
      <c r="O149" s="2" t="str">
        <f t="shared" si="11"/>
        <v>Alternate event</v>
      </c>
    </row>
    <row r="150" spans="1:15" x14ac:dyDescent="0.2">
      <c r="A150" s="2">
        <v>149</v>
      </c>
      <c r="B150" s="2">
        <f t="shared" si="12"/>
        <v>136</v>
      </c>
      <c r="C150" t="s">
        <v>338</v>
      </c>
      <c r="D150" s="6" t="s">
        <v>34</v>
      </c>
      <c r="E150" s="6">
        <v>34543</v>
      </c>
      <c r="F150">
        <v>1162</v>
      </c>
      <c r="G150" s="2">
        <v>6</v>
      </c>
      <c r="H150" s="43" t="str">
        <f>IFERROR(VLOOKUP(C150&amp;D150,AUS_male_list!$A$2:$T$1048576,20,FALSE), IFERROR(VLOOKUP(C150&amp;D150,'AUS_female-list'!$A$2:$T$1048576,20,FALSE),"Not found"))</f>
        <v/>
      </c>
      <c r="J150" s="3">
        <f>IFERROR(VLOOKUP(C150&amp;D150,Comms_male_list_21!$F$3:$G$1048576,2,FALSE),IFERROR(VLOOKUP(C150&amp;D150,Comms_female_list_21!$F$3:$G$1048576,2,FALSE),"Not in top 100"))</f>
        <v>15</v>
      </c>
      <c r="K150" s="3" t="str">
        <f>IFERROR(VLOOKUP(C150&amp;D150,Comms_male_list_22!$F$3:$G$1048576,2,FALSE),IFERROR(VLOOKUP(C150&amp;D150,Comms_female_list_22!$F$3:$G$1048576,2,FALSE),"Not in top 100"))</f>
        <v>Not in top 100</v>
      </c>
      <c r="L150" s="2">
        <f>IFERROR(VLOOKUP(C150&amp;D150,AUS_male_list!$A$2:$R$1048576,18,FALSE), IFERROR(VLOOKUP(C150&amp;D150,'AUS_female-list'!$A$2:$R$1048576,18,FALSE),"Not found"))</f>
        <v>1172</v>
      </c>
      <c r="M150" s="42">
        <f t="shared" ca="1" si="10"/>
        <v>27</v>
      </c>
      <c r="N150" s="2">
        <f>(COUNTIF($C$2:$C150,$C150)=1)+0</f>
        <v>1</v>
      </c>
      <c r="O150" s="2">
        <f t="shared" si="11"/>
        <v>73</v>
      </c>
    </row>
    <row r="151" spans="1:15" x14ac:dyDescent="0.2">
      <c r="A151" s="2">
        <v>150</v>
      </c>
      <c r="B151" s="2">
        <f t="shared" si="12"/>
        <v>137</v>
      </c>
      <c r="C151" t="s">
        <v>383</v>
      </c>
      <c r="D151" s="6" t="s">
        <v>32</v>
      </c>
      <c r="E151" s="6">
        <v>34143</v>
      </c>
      <c r="F151">
        <v>1137</v>
      </c>
      <c r="G151" s="2">
        <v>6</v>
      </c>
      <c r="H151" s="43" t="str">
        <f>IFERROR(VLOOKUP(C151&amp;D151,AUS_male_list!$A$2:$T$1048576,20,FALSE), IFERROR(VLOOKUP(C151&amp;D151,'AUS_female-list'!$A$2:$T$1048576,20,FALSE),"Not found"))</f>
        <v/>
      </c>
      <c r="J151" s="3">
        <f>IFERROR(VLOOKUP(C151&amp;D151,Comms_male_list_21!$F$3:$G$1048576,2,FALSE),IFERROR(VLOOKUP(C151&amp;D151,Comms_female_list_21!$F$3:$G$1048576,2,FALSE),"Not in top 100"))</f>
        <v>25</v>
      </c>
      <c r="K151" s="3">
        <f>IFERROR(VLOOKUP(C151&amp;D151,Comms_male_list_22!$F$3:$G$1048576,2,FALSE),IFERROR(VLOOKUP(C151&amp;D151,Comms_female_list_22!$F$3:$G$1048576,2,FALSE),"Not in top 100"))</f>
        <v>4</v>
      </c>
      <c r="L151" s="2">
        <f>IFERROR(VLOOKUP(C151&amp;D151,AUS_male_list!$A$2:$R$1048576,18,FALSE), IFERROR(VLOOKUP(C151&amp;D151,'AUS_female-list'!$A$2:$R$1048576,18,FALSE),"Not found"))</f>
        <v>1109</v>
      </c>
      <c r="M151" s="42">
        <f t="shared" ca="1" si="10"/>
        <v>28</v>
      </c>
      <c r="N151" s="2">
        <f>(COUNTIF($C$2:$C151,$C151)=1)+0</f>
        <v>1</v>
      </c>
      <c r="O151" s="2">
        <f t="shared" si="11"/>
        <v>92</v>
      </c>
    </row>
    <row r="152" spans="1:15" x14ac:dyDescent="0.2">
      <c r="A152" s="2">
        <v>151</v>
      </c>
      <c r="B152" s="2">
        <f t="shared" si="12"/>
        <v>138</v>
      </c>
      <c r="C152" t="s">
        <v>683</v>
      </c>
      <c r="D152" s="6" t="s">
        <v>28</v>
      </c>
      <c r="E152" s="6">
        <v>35528</v>
      </c>
      <c r="F152">
        <v>1135</v>
      </c>
      <c r="G152" s="2">
        <v>6</v>
      </c>
      <c r="H152" s="43" t="str">
        <f>IFERROR(VLOOKUP(C152&amp;D152,AUS_male_list!$A$2:$T$1048576,20,FALSE), IFERROR(VLOOKUP(C152&amp;D152,'AUS_female-list'!$A$2:$T$1048576,20,FALSE),"Not found"))</f>
        <v/>
      </c>
      <c r="J152" s="3">
        <f>IFERROR(VLOOKUP(C152&amp;D152,Comms_male_list_21!$F$3:$G$1048576,2,FALSE),IFERROR(VLOOKUP(C152&amp;D152,Comms_female_list_21!$F$3:$G$1048576,2,FALSE),"Not in top 100"))</f>
        <v>57</v>
      </c>
      <c r="K152" s="3" t="str">
        <f>IFERROR(VLOOKUP(C152&amp;D152,Comms_male_list_22!$F$3:$G$1048576,2,FALSE),IFERROR(VLOOKUP(C152&amp;D152,Comms_female_list_22!$F$3:$G$1048576,2,FALSE),"Not in top 100"))</f>
        <v>Not in top 100</v>
      </c>
      <c r="L152" s="2">
        <f>IFERROR(VLOOKUP(C152&amp;D152,AUS_male_list!$A$2:$R$1048576,18,FALSE), IFERROR(VLOOKUP(C152&amp;D152,'AUS_female-list'!$A$2:$R$1048576,18,FALSE),"Not found"))</f>
        <v>1176</v>
      </c>
      <c r="M152" s="42">
        <f t="shared" ca="1" si="10"/>
        <v>24</v>
      </c>
      <c r="N152" s="2">
        <f>(COUNTIF($C$2:$C152,$C152)=1)+0</f>
        <v>1</v>
      </c>
      <c r="O152" s="2">
        <f t="shared" si="11"/>
        <v>98</v>
      </c>
    </row>
    <row r="153" spans="1:15" x14ac:dyDescent="0.2">
      <c r="A153" s="2">
        <v>152</v>
      </c>
      <c r="B153" s="2">
        <f t="shared" si="12"/>
        <v>138</v>
      </c>
      <c r="C153" t="s">
        <v>210</v>
      </c>
      <c r="D153" s="6" t="s">
        <v>29</v>
      </c>
      <c r="E153" s="6">
        <v>35243</v>
      </c>
      <c r="F153">
        <v>1131</v>
      </c>
      <c r="G153" s="2">
        <v>6</v>
      </c>
      <c r="H153" s="43" t="str">
        <f>IFERROR(VLOOKUP(C153&amp;D153,AUS_male_list!$A$2:$T$1048576,20,FALSE), IFERROR(VLOOKUP(C153&amp;D153,'AUS_female-list'!$A$2:$T$1048576,20,FALSE),"Not found"))</f>
        <v/>
      </c>
      <c r="J153" s="3">
        <f>IFERROR(VLOOKUP(C153&amp;D153,Comms_male_list_21!$F$3:$G$1048576,2,FALSE),IFERROR(VLOOKUP(C153&amp;D153,Comms_female_list_21!$F$3:$G$1048576,2,FALSE),"Not in top 100"))</f>
        <v>95</v>
      </c>
      <c r="K153" s="3">
        <f>IFERROR(VLOOKUP(C153&amp;D153,Comms_male_list_22!$F$3:$G$1048576,2,FALSE),IFERROR(VLOOKUP(C153&amp;D153,Comms_female_list_22!$F$3:$G$1048576,2,FALSE),"Not in top 100"))</f>
        <v>17</v>
      </c>
      <c r="L153" s="2">
        <f>IFERROR(VLOOKUP(C153&amp;D153,AUS_male_list!$A$2:$R$1048576,18,FALSE), IFERROR(VLOOKUP(C153&amp;D153,'AUS_female-list'!$A$2:$R$1048576,18,FALSE),"Not found"))</f>
        <v>1075</v>
      </c>
      <c r="M153" s="42">
        <f t="shared" ca="1" si="10"/>
        <v>25</v>
      </c>
      <c r="N153" s="2">
        <f>(COUNTIF($C$2:$C153,$C153)=1)+0</f>
        <v>0</v>
      </c>
      <c r="O153" s="2" t="str">
        <f t="shared" si="11"/>
        <v>Alternate event</v>
      </c>
    </row>
    <row r="154" spans="1:15" x14ac:dyDescent="0.2">
      <c r="A154" s="2">
        <v>153</v>
      </c>
      <c r="B154" s="2">
        <f t="shared" si="12"/>
        <v>138</v>
      </c>
      <c r="C154" t="s">
        <v>311</v>
      </c>
      <c r="D154" s="6" t="s">
        <v>30</v>
      </c>
      <c r="E154" s="6">
        <v>35869</v>
      </c>
      <c r="F154">
        <v>1126</v>
      </c>
      <c r="G154" s="2">
        <v>6</v>
      </c>
      <c r="H154" s="43" t="str">
        <f>IFERROR(VLOOKUP(C154&amp;D154,AUS_male_list!$A$2:$T$1048576,20,FALSE), IFERROR(VLOOKUP(C154&amp;D154,'AUS_female-list'!$A$2:$T$1048576,20,FALSE),"Not found"))</f>
        <v/>
      </c>
      <c r="J154" s="3">
        <f>IFERROR(VLOOKUP(C154&amp;D154,Comms_male_list_21!$F$3:$G$1048576,2,FALSE),IFERROR(VLOOKUP(C154&amp;D154,Comms_female_list_21!$F$3:$G$1048576,2,FALSE),"Not in top 100"))</f>
        <v>43</v>
      </c>
      <c r="K154" s="3" t="str">
        <f>IFERROR(VLOOKUP(C154&amp;D154,Comms_male_list_22!$F$3:$G$1048576,2,FALSE),IFERROR(VLOOKUP(C154&amp;D154,Comms_female_list_22!$F$3:$G$1048576,2,FALSE),"Not in top 100"))</f>
        <v>Not in top 100</v>
      </c>
      <c r="L154" s="2">
        <f>IFERROR(VLOOKUP(C154&amp;D154,AUS_male_list!$A$2:$R$1048576,18,FALSE), IFERROR(VLOOKUP(C154&amp;D154,'AUS_female-list'!$A$2:$R$1048576,18,FALSE),"Not found"))</f>
        <v>1125</v>
      </c>
      <c r="M154" s="42">
        <f t="shared" ca="1" si="10"/>
        <v>23</v>
      </c>
      <c r="N154" s="2">
        <f>(COUNTIF($C$2:$C154,$C154)=1)+0</f>
        <v>0</v>
      </c>
      <c r="O154" s="2" t="str">
        <f t="shared" si="11"/>
        <v>Alternate event</v>
      </c>
    </row>
    <row r="155" spans="1:15" x14ac:dyDescent="0.2">
      <c r="A155" s="2">
        <v>154</v>
      </c>
      <c r="B155" s="2">
        <f t="shared" si="12"/>
        <v>138</v>
      </c>
      <c r="C155" t="s">
        <v>312</v>
      </c>
      <c r="D155" s="6" t="s">
        <v>28</v>
      </c>
      <c r="E155" s="6">
        <v>32903</v>
      </c>
      <c r="F155">
        <v>1115</v>
      </c>
      <c r="G155" s="2">
        <v>6</v>
      </c>
      <c r="H155" s="43" t="str">
        <f>IFERROR(VLOOKUP(C155&amp;D155,AUS_male_list!$A$2:$T$1048576,20,FALSE), IFERROR(VLOOKUP(C155&amp;D155,'AUS_female-list'!$A$2:$T$1048576,20,FALSE),"Not found"))</f>
        <v/>
      </c>
      <c r="J155" s="3">
        <f>IFERROR(VLOOKUP(C155&amp;D155,Comms_male_list_21!$F$3:$G$1048576,2,FALSE),IFERROR(VLOOKUP(C155&amp;D155,Comms_female_list_21!$F$3:$G$1048576,2,FALSE),"Not in top 100"))</f>
        <v>48</v>
      </c>
      <c r="K155" s="3">
        <f>IFERROR(VLOOKUP(C155&amp;D155,Comms_male_list_22!$F$3:$G$1048576,2,FALSE),IFERROR(VLOOKUP(C155&amp;D155,Comms_female_list_22!$F$3:$G$1048576,2,FALSE),"Not in top 100"))</f>
        <v>10</v>
      </c>
      <c r="L155" s="2">
        <f>IFERROR(VLOOKUP(C155&amp;D155,AUS_male_list!$A$2:$R$1048576,18,FALSE), IFERROR(VLOOKUP(C155&amp;D155,'AUS_female-list'!$A$2:$R$1048576,18,FALSE),"Not found"))</f>
        <v>1123</v>
      </c>
      <c r="M155" s="42">
        <f t="shared" ca="1" si="10"/>
        <v>32</v>
      </c>
      <c r="N155" s="2">
        <f>(COUNTIF($C$2:$C155,$C155)=1)+0</f>
        <v>0</v>
      </c>
      <c r="O155" s="2" t="str">
        <f t="shared" si="11"/>
        <v>Alternate event</v>
      </c>
    </row>
    <row r="156" spans="1:15" x14ac:dyDescent="0.2">
      <c r="A156" s="2">
        <v>155</v>
      </c>
      <c r="B156" s="2">
        <f t="shared" si="12"/>
        <v>139</v>
      </c>
      <c r="C156" t="s">
        <v>107</v>
      </c>
      <c r="D156" s="6" t="s">
        <v>2</v>
      </c>
      <c r="E156" s="6">
        <v>37913</v>
      </c>
      <c r="F156">
        <v>1112</v>
      </c>
      <c r="G156" s="2">
        <v>6</v>
      </c>
      <c r="H156" s="43" t="str">
        <f>IFERROR(VLOOKUP(C156&amp;D156,AUS_male_list!$A$2:$T$1048576,20,FALSE), IFERROR(VLOOKUP(C156&amp;D156,'AUS_female-list'!$A$2:$T$1048576,20,FALSE),"Not found"))</f>
        <v/>
      </c>
      <c r="J156" s="3">
        <f>IFERROR(VLOOKUP(C156&amp;D156,Comms_male_list_21!$F$3:$G$1048576,2,FALSE),IFERROR(VLOOKUP(C156&amp;D156,Comms_female_list_21!$F$3:$G$1048576,2,FALSE),"Not in top 100"))</f>
        <v>94</v>
      </c>
      <c r="K156" s="3">
        <f>IFERROR(VLOOKUP(C156&amp;D156,Comms_male_list_22!$F$3:$G$1048576,2,FALSE),IFERROR(VLOOKUP(C156&amp;D156,Comms_female_list_22!$F$3:$G$1048576,2,FALSE),"Not in top 100"))</f>
        <v>24</v>
      </c>
      <c r="L156" s="2">
        <f>IFERROR(VLOOKUP(C156&amp;D156,AUS_male_list!$A$2:$R$1048576,18,FALSE), IFERROR(VLOOKUP(C156&amp;D156,'AUS_female-list'!$A$2:$R$1048576,18,FALSE),"Not found"))</f>
        <v>1095</v>
      </c>
      <c r="M156" s="42">
        <f t="shared" ca="1" si="10"/>
        <v>18</v>
      </c>
      <c r="N156" s="2">
        <f>(COUNTIF($C$2:$C156,$C156)=1)+0</f>
        <v>1</v>
      </c>
      <c r="O156" s="2">
        <f t="shared" si="11"/>
        <v>137</v>
      </c>
    </row>
    <row r="157" spans="1:15" x14ac:dyDescent="0.2">
      <c r="A157" s="2">
        <v>156</v>
      </c>
      <c r="B157" s="2">
        <f t="shared" si="12"/>
        <v>140</v>
      </c>
      <c r="C157" t="s">
        <v>267</v>
      </c>
      <c r="D157" s="6" t="s">
        <v>27</v>
      </c>
      <c r="E157" s="6">
        <v>34610</v>
      </c>
      <c r="F157">
        <v>1110</v>
      </c>
      <c r="G157" s="2">
        <v>6</v>
      </c>
      <c r="H157" s="43" t="str">
        <f>IFERROR(VLOOKUP(C157&amp;D157,AUS_male_list!$A$2:$T$1048576,20,FALSE), IFERROR(VLOOKUP(C157&amp;D157,'AUS_female-list'!$A$2:$T$1048576,20,FALSE),"Not found"))</f>
        <v/>
      </c>
      <c r="J157" s="3">
        <f>IFERROR(VLOOKUP(C157&amp;D157,Comms_male_list_21!$F$3:$G$1048576,2,FALSE),IFERROR(VLOOKUP(C157&amp;D157,Comms_female_list_21!$F$3:$G$1048576,2,FALSE),"Not in top 100"))</f>
        <v>73</v>
      </c>
      <c r="K157" s="3" t="str">
        <f>IFERROR(VLOOKUP(C157&amp;D157,Comms_male_list_22!$F$3:$G$1048576,2,FALSE),IFERROR(VLOOKUP(C157&amp;D157,Comms_female_list_22!$F$3:$G$1048576,2,FALSE),"Not in top 100"))</f>
        <v>Not in top 100</v>
      </c>
      <c r="L157" s="2">
        <f>IFERROR(VLOOKUP(C157&amp;D157,AUS_male_list!$A$2:$R$1048576,18,FALSE), IFERROR(VLOOKUP(C157&amp;D157,'AUS_female-list'!$A$2:$R$1048576,18,FALSE),"Not found"))</f>
        <v>1095</v>
      </c>
      <c r="M157" s="42">
        <f t="shared" ca="1" si="10"/>
        <v>27</v>
      </c>
      <c r="N157" s="2">
        <f>(COUNTIF($C$2:$C157,$C157)=1)+0</f>
        <v>1</v>
      </c>
      <c r="O157" s="2">
        <f t="shared" si="11"/>
        <v>142</v>
      </c>
    </row>
    <row r="158" spans="1:15" x14ac:dyDescent="0.2">
      <c r="A158" s="2">
        <v>157</v>
      </c>
      <c r="B158" s="2">
        <f t="shared" si="12"/>
        <v>141</v>
      </c>
      <c r="C158" t="s">
        <v>671</v>
      </c>
      <c r="D158" s="6" t="s">
        <v>27</v>
      </c>
      <c r="E158" s="6">
        <v>35944</v>
      </c>
      <c r="F158">
        <v>1105</v>
      </c>
      <c r="G158" s="2">
        <v>6</v>
      </c>
      <c r="H158" s="43" t="str">
        <f>IFERROR(VLOOKUP(C158&amp;D158,AUS_male_list!$A$2:$T$1048576,20,FALSE), IFERROR(VLOOKUP(C158&amp;D158,'AUS_female-list'!$A$2:$T$1048576,20,FALSE),"Not found"))</f>
        <v/>
      </c>
      <c r="J158" s="3">
        <f>IFERROR(VLOOKUP(C158&amp;D158,Comms_male_list_21!$F$3:$G$1048576,2,FALSE),IFERROR(VLOOKUP(C158&amp;D158,Comms_female_list_21!$F$3:$G$1048576,2,FALSE),"Not in top 100"))</f>
        <v>69</v>
      </c>
      <c r="K158" s="3">
        <f>IFERROR(VLOOKUP(C158&amp;D158,Comms_male_list_22!$F$3:$G$1048576,2,FALSE),IFERROR(VLOOKUP(C158&amp;D158,Comms_female_list_22!$F$3:$G$1048576,2,FALSE),"Not in top 100"))</f>
        <v>17</v>
      </c>
      <c r="L158" s="2">
        <f>IFERROR(VLOOKUP(C158&amp;D158,AUS_male_list!$A$2:$R$1048576,18,FALSE), IFERROR(VLOOKUP(C158&amp;D158,'AUS_female-list'!$A$2:$R$1048576,18,FALSE),"Not found"))</f>
        <v>1113</v>
      </c>
      <c r="M158" s="42">
        <f t="shared" ca="1" si="10"/>
        <v>23</v>
      </c>
      <c r="N158" s="2">
        <f>(COUNTIF($C$2:$C158,$C158)=1)+0</f>
        <v>1</v>
      </c>
      <c r="O158" s="2">
        <f t="shared" si="11"/>
        <v>147</v>
      </c>
    </row>
    <row r="159" spans="1:15" x14ac:dyDescent="0.2">
      <c r="A159" s="2">
        <v>158</v>
      </c>
      <c r="B159" s="2">
        <f t="shared" si="12"/>
        <v>142</v>
      </c>
      <c r="C159" t="s">
        <v>569</v>
      </c>
      <c r="D159" s="6" t="s">
        <v>2</v>
      </c>
      <c r="E159" s="6">
        <v>35389</v>
      </c>
      <c r="F159">
        <v>1104</v>
      </c>
      <c r="G159" s="2">
        <v>6</v>
      </c>
      <c r="H159" s="43" t="str">
        <f>IFERROR(VLOOKUP(C159&amp;D159,AUS_male_list!$A$2:$T$1048576,20,FALSE), IFERROR(VLOOKUP(C159&amp;D159,'AUS_female-list'!$A$2:$T$1048576,20,FALSE),"Not found"))</f>
        <v/>
      </c>
      <c r="J159" s="3" t="str">
        <f>IFERROR(VLOOKUP(C159&amp;D159,Comms_male_list_21!$F$3:$G$1048576,2,FALSE),IFERROR(VLOOKUP(C159&amp;D159,Comms_female_list_21!$F$3:$G$1048576,2,FALSE),"Not in top 100"))</f>
        <v>Not in top 100</v>
      </c>
      <c r="K159" s="3">
        <f>IFERROR(VLOOKUP(C159&amp;D159,Comms_male_list_22!$F$3:$G$1048576,2,FALSE),IFERROR(VLOOKUP(C159&amp;D159,Comms_female_list_22!$F$3:$G$1048576,2,FALSE),"Not in top 100"))</f>
        <v>8</v>
      </c>
      <c r="L159" s="2">
        <f>IFERROR(VLOOKUP(C159&amp;D159,AUS_male_list!$A$2:$R$1048576,18,FALSE), IFERROR(VLOOKUP(C159&amp;D159,'AUS_female-list'!$A$2:$R$1048576,18,FALSE),"Not found"))</f>
        <v>1095</v>
      </c>
      <c r="M159" s="42">
        <f t="shared" ca="1" si="10"/>
        <v>25</v>
      </c>
      <c r="N159" s="2">
        <f>(COUNTIF($C$2:$C159,$C159)=1)+0</f>
        <v>1</v>
      </c>
      <c r="O159" s="2">
        <f t="shared" si="11"/>
        <v>151</v>
      </c>
    </row>
    <row r="160" spans="1:15" x14ac:dyDescent="0.2">
      <c r="A160" s="2">
        <v>159</v>
      </c>
      <c r="B160" s="2">
        <f t="shared" si="12"/>
        <v>143</v>
      </c>
      <c r="C160" t="s">
        <v>752</v>
      </c>
      <c r="D160" s="6" t="s">
        <v>34</v>
      </c>
      <c r="E160" s="6">
        <v>2002</v>
      </c>
      <c r="F160">
        <v>1102</v>
      </c>
      <c r="G160" s="2">
        <v>6</v>
      </c>
      <c r="H160" s="43" t="str">
        <f>IFERROR(VLOOKUP(C160&amp;D160,AUS_male_list!$A$2:$T$1048576,20,FALSE), IFERROR(VLOOKUP(C160&amp;D160,'AUS_female-list'!$A$2:$T$1048576,20,FALSE),"Not found"))</f>
        <v/>
      </c>
      <c r="J160" s="3">
        <f>IFERROR(VLOOKUP(C160&amp;D160,Comms_male_list_21!$F$3:$G$1048576,2,FALSE),IFERROR(VLOOKUP(C160&amp;D160,Comms_female_list_21!$F$3:$G$1048576,2,FALSE),"Not in top 100"))</f>
        <v>31</v>
      </c>
      <c r="K160" s="3" t="str">
        <f>IFERROR(VLOOKUP(C160&amp;D160,Comms_male_list_22!$F$3:$G$1048576,2,FALSE),IFERROR(VLOOKUP(C160&amp;D160,Comms_female_list_22!$F$3:$G$1048576,2,FALSE),"Not in top 100"))</f>
        <v>Not in top 100</v>
      </c>
      <c r="L160" s="2">
        <f>IFERROR(VLOOKUP(C160&amp;D160,AUS_male_list!$A$2:$R$1048576,18,FALSE), IFERROR(VLOOKUP(C160&amp;D160,'AUS_female-list'!$A$2:$R$1048576,18,FALSE),"Not found"))</f>
        <v>1113</v>
      </c>
      <c r="M160" s="42">
        <f t="shared" ca="1" si="10"/>
        <v>116</v>
      </c>
      <c r="N160" s="2">
        <f>(COUNTIF($C$2:$C160,$C160)=1)+0</f>
        <v>1</v>
      </c>
      <c r="O160" s="2">
        <f t="shared" si="11"/>
        <v>154</v>
      </c>
    </row>
    <row r="161" spans="1:15" x14ac:dyDescent="0.2">
      <c r="A161" s="2">
        <v>160</v>
      </c>
      <c r="B161" s="2">
        <f t="shared" si="12"/>
        <v>144</v>
      </c>
      <c r="C161" t="s">
        <v>198</v>
      </c>
      <c r="D161" s="6" t="s">
        <v>25</v>
      </c>
      <c r="E161" s="6">
        <v>35826</v>
      </c>
      <c r="F161">
        <v>1098</v>
      </c>
      <c r="G161" s="2">
        <v>6</v>
      </c>
      <c r="H161" s="43" t="str">
        <f>IFERROR(VLOOKUP(C161&amp;D161,AUS_male_list!$A$2:$T$1048576,20,FALSE), IFERROR(VLOOKUP(C161&amp;D161,'AUS_female-list'!$A$2:$T$1048576,20,FALSE),"Not found"))</f>
        <v/>
      </c>
      <c r="J161" s="3">
        <f>IFERROR(VLOOKUP(C161&amp;D161,Comms_male_list_21!$F$3:$G$1048576,2,FALSE),IFERROR(VLOOKUP(C161&amp;D161,Comms_female_list_21!$F$3:$G$1048576,2,FALSE),"Not in top 100"))</f>
        <v>63</v>
      </c>
      <c r="K161" s="3" t="str">
        <f>IFERROR(VLOOKUP(C161&amp;D161,Comms_male_list_22!$F$3:$G$1048576,2,FALSE),IFERROR(VLOOKUP(C161&amp;D161,Comms_female_list_22!$F$3:$G$1048576,2,FALSE),"Not in top 100"))</f>
        <v>Not in top 100</v>
      </c>
      <c r="L161" s="2">
        <f>IFERROR(VLOOKUP(C161&amp;D161,AUS_male_list!$A$2:$R$1048576,18,FALSE), IFERROR(VLOOKUP(C161&amp;D161,'AUS_female-list'!$A$2:$R$1048576,18,FALSE),"Not found"))</f>
        <v>1103</v>
      </c>
      <c r="M161" s="42">
        <f t="shared" ca="1" si="10"/>
        <v>24</v>
      </c>
      <c r="N161" s="2">
        <f>(COUNTIF($C$2:$C161,$C161)=1)+0</f>
        <v>1</v>
      </c>
      <c r="O161" s="2">
        <f t="shared" si="11"/>
        <v>162</v>
      </c>
    </row>
    <row r="162" spans="1:15" x14ac:dyDescent="0.2">
      <c r="A162" s="2">
        <v>161</v>
      </c>
      <c r="B162" s="2">
        <f t="shared" si="12"/>
        <v>144</v>
      </c>
      <c r="C162" t="s">
        <v>802</v>
      </c>
      <c r="D162" s="6" t="s">
        <v>37</v>
      </c>
      <c r="E162" s="6">
        <v>35651</v>
      </c>
      <c r="F162">
        <v>1096</v>
      </c>
      <c r="G162" s="2">
        <v>6</v>
      </c>
      <c r="H162" s="43" t="str">
        <f>IFERROR(VLOOKUP(C162&amp;D162,AUS_male_list!$A$2:$T$1048576,20,FALSE), IFERROR(VLOOKUP(C162&amp;D162,'AUS_female-list'!$A$2:$T$1048576,20,FALSE),"Not found"))</f>
        <v/>
      </c>
      <c r="J162" s="3">
        <f>IFERROR(VLOOKUP(C162&amp;D162,Comms_male_list_21!$F$3:$G$1048576,2,FALSE),IFERROR(VLOOKUP(C162&amp;D162,Comms_female_list_21!$F$3:$G$1048576,2,FALSE),"Not in top 100"))</f>
        <v>60</v>
      </c>
      <c r="K162" s="3">
        <f>IFERROR(VLOOKUP(C162&amp;D162,Comms_male_list_22!$F$3:$G$1048576,2,FALSE),IFERROR(VLOOKUP(C162&amp;D162,Comms_female_list_22!$F$3:$G$1048576,2,FALSE),"Not in top 100"))</f>
        <v>8</v>
      </c>
      <c r="L162" s="2">
        <f>IFERROR(VLOOKUP(C162&amp;D162,AUS_male_list!$A$2:$R$1048576,18,FALSE), IFERROR(VLOOKUP(C162&amp;D162,'AUS_female-list'!$A$2:$R$1048576,18,FALSE),"Not found"))</f>
        <v>1081</v>
      </c>
      <c r="M162" s="42">
        <f t="shared" ca="1" si="10"/>
        <v>24</v>
      </c>
      <c r="N162" s="2">
        <f>(COUNTIF($C$2:$C162,$C162)=1)+0</f>
        <v>0</v>
      </c>
      <c r="O162" s="2" t="str">
        <f t="shared" si="11"/>
        <v>Alternate event</v>
      </c>
    </row>
    <row r="163" spans="1:15" x14ac:dyDescent="0.2">
      <c r="A163" s="2">
        <v>162</v>
      </c>
      <c r="B163" s="2">
        <f t="shared" si="12"/>
        <v>144</v>
      </c>
      <c r="C163" t="s">
        <v>752</v>
      </c>
      <c r="D163" s="6" t="s">
        <v>29</v>
      </c>
      <c r="E163" s="6">
        <v>2002</v>
      </c>
      <c r="F163">
        <v>1089</v>
      </c>
      <c r="G163" s="2">
        <v>6</v>
      </c>
      <c r="H163" s="43" t="str">
        <f>IFERROR(VLOOKUP(C163&amp;D163,AUS_male_list!$A$2:$T$1048576,20,FALSE), IFERROR(VLOOKUP(C163&amp;D163,'AUS_female-list'!$A$2:$T$1048576,20,FALSE),"Not found"))</f>
        <v/>
      </c>
      <c r="J163" s="3" t="str">
        <f>IFERROR(VLOOKUP(C163&amp;D163,Comms_male_list_21!$F$3:$G$1048576,2,FALSE),IFERROR(VLOOKUP(C163&amp;D163,Comms_female_list_21!$F$3:$G$1048576,2,FALSE),"Not in top 100"))</f>
        <v>Not in top 100</v>
      </c>
      <c r="K163" s="3">
        <f>IFERROR(VLOOKUP(C163&amp;D163,Comms_male_list_22!$F$3:$G$1048576,2,FALSE),IFERROR(VLOOKUP(C163&amp;D163,Comms_female_list_22!$F$3:$G$1048576,2,FALSE),"Not in top 100"))</f>
        <v>1</v>
      </c>
      <c r="L163" s="2">
        <f>IFERROR(VLOOKUP(C163&amp;D163,AUS_male_list!$A$2:$R$1048576,18,FALSE), IFERROR(VLOOKUP(C163&amp;D163,'AUS_female-list'!$A$2:$R$1048576,18,FALSE),"Not found"))</f>
        <v>1131</v>
      </c>
      <c r="M163" s="42">
        <f t="shared" ca="1" si="10"/>
        <v>116</v>
      </c>
      <c r="N163" s="2">
        <f>(COUNTIF($C$2:$C163,$C163)=1)+0</f>
        <v>0</v>
      </c>
      <c r="O163" s="2" t="str">
        <f t="shared" si="11"/>
        <v>Alternate event</v>
      </c>
    </row>
    <row r="164" spans="1:15" x14ac:dyDescent="0.2">
      <c r="A164" s="2">
        <v>163</v>
      </c>
      <c r="B164" s="2">
        <f t="shared" si="12"/>
        <v>145</v>
      </c>
      <c r="C164" t="s">
        <v>339</v>
      </c>
      <c r="D164" s="6" t="s">
        <v>34</v>
      </c>
      <c r="E164" s="6">
        <v>34875</v>
      </c>
      <c r="F164">
        <v>1152</v>
      </c>
      <c r="G164" s="2">
        <v>7</v>
      </c>
      <c r="H164" s="43" t="str">
        <f>IFERROR(VLOOKUP(C164&amp;D164,AUS_male_list!$A$2:$T$1048576,20,FALSE), IFERROR(VLOOKUP(C164&amp;D164,'AUS_female-list'!$A$2:$T$1048576,20,FALSE),"Not found"))</f>
        <v/>
      </c>
      <c r="J164" s="3">
        <f>IFERROR(VLOOKUP(C164&amp;D164,Comms_male_list_21!$F$3:$G$1048576,2,FALSE),IFERROR(VLOOKUP(C164&amp;D164,Comms_female_list_21!$F$3:$G$1048576,2,FALSE),"Not in top 100"))</f>
        <v>42</v>
      </c>
      <c r="K164" s="3" t="str">
        <f>IFERROR(VLOOKUP(C164&amp;D164,Comms_male_list_22!$F$3:$G$1048576,2,FALSE),IFERROR(VLOOKUP(C164&amp;D164,Comms_female_list_22!$F$3:$G$1048576,2,FALSE),"Not in top 100"))</f>
        <v>Not in top 100</v>
      </c>
      <c r="L164" s="2">
        <f>IFERROR(VLOOKUP(C164&amp;D164,AUS_male_list!$A$2:$R$1048576,18,FALSE), IFERROR(VLOOKUP(C164&amp;D164,'AUS_female-list'!$A$2:$R$1048576,18,FALSE),"Not found"))</f>
        <v>1107</v>
      </c>
      <c r="M164" s="42">
        <f t="shared" ca="1" si="10"/>
        <v>26</v>
      </c>
      <c r="N164" s="2">
        <f>(COUNTIF($C$2:$C164,$C164)=1)+0</f>
        <v>1</v>
      </c>
      <c r="O164" s="2">
        <f t="shared" si="11"/>
        <v>82</v>
      </c>
    </row>
    <row r="165" spans="1:15" x14ac:dyDescent="0.2">
      <c r="A165" s="2">
        <v>164</v>
      </c>
      <c r="B165" s="2">
        <f t="shared" si="12"/>
        <v>145</v>
      </c>
      <c r="C165" t="s">
        <v>720</v>
      </c>
      <c r="D165" s="6" t="s">
        <v>28</v>
      </c>
      <c r="E165" s="6">
        <v>32989</v>
      </c>
      <c r="F165">
        <v>1131</v>
      </c>
      <c r="G165" s="2">
        <v>7</v>
      </c>
      <c r="H165" s="43" t="str">
        <f>IFERROR(VLOOKUP(C165&amp;D165,AUS_male_list!$A$2:$T$1048576,20,FALSE), IFERROR(VLOOKUP(C165&amp;D165,'AUS_female-list'!$A$2:$T$1048576,20,FALSE),"Not found"))</f>
        <v/>
      </c>
      <c r="J165" s="3">
        <f>IFERROR(VLOOKUP(C165&amp;D165,Comms_male_list_21!$F$3:$G$1048576,2,FALSE),IFERROR(VLOOKUP(C165&amp;D165,Comms_female_list_21!$F$3:$G$1048576,2,FALSE),"Not in top 100"))</f>
        <v>31</v>
      </c>
      <c r="K165" s="3" t="str">
        <f>IFERROR(VLOOKUP(C165&amp;D165,Comms_male_list_22!$F$3:$G$1048576,2,FALSE),IFERROR(VLOOKUP(C165&amp;D165,Comms_female_list_22!$F$3:$G$1048576,2,FALSE),"Not in top 100"))</f>
        <v>Not in top 100</v>
      </c>
      <c r="L165" s="2">
        <f>IFERROR(VLOOKUP(C165&amp;D165,AUS_male_list!$A$2:$R$1048576,18,FALSE), IFERROR(VLOOKUP(C165&amp;D165,'AUS_female-list'!$A$2:$R$1048576,18,FALSE),"Not found"))</f>
        <v>1151</v>
      </c>
      <c r="M165" s="42">
        <f t="shared" ca="1" si="10"/>
        <v>31</v>
      </c>
      <c r="N165" s="2">
        <f>(COUNTIF($C$2:$C165,$C165)=1)+0</f>
        <v>0</v>
      </c>
      <c r="O165" s="2" t="str">
        <f t="shared" si="11"/>
        <v>Alternate event</v>
      </c>
    </row>
    <row r="166" spans="1:15" x14ac:dyDescent="0.2">
      <c r="A166" s="2">
        <v>165</v>
      </c>
      <c r="B166" s="2">
        <f t="shared" si="12"/>
        <v>146</v>
      </c>
      <c r="C166" t="s">
        <v>353</v>
      </c>
      <c r="D166" s="6" t="s">
        <v>29</v>
      </c>
      <c r="E166" s="6">
        <v>35618</v>
      </c>
      <c r="F166">
        <v>1121</v>
      </c>
      <c r="G166" s="2">
        <v>7</v>
      </c>
      <c r="H166" s="43" t="str">
        <f>IFERROR(VLOOKUP(C166&amp;D166,AUS_male_list!$A$2:$T$1048576,20,FALSE), IFERROR(VLOOKUP(C166&amp;D166,'AUS_female-list'!$A$2:$T$1048576,20,FALSE),"Not found"))</f>
        <v/>
      </c>
      <c r="J166" s="3">
        <f>IFERROR(VLOOKUP(C166&amp;D166,Comms_male_list_21!$F$3:$G$1048576,2,FALSE),IFERROR(VLOOKUP(C166&amp;D166,Comms_female_list_21!$F$3:$G$1048576,2,FALSE),"Not in top 100"))</f>
        <v>59</v>
      </c>
      <c r="K166" s="3">
        <f>IFERROR(VLOOKUP(C166&amp;D166,Comms_male_list_22!$F$3:$G$1048576,2,FALSE),IFERROR(VLOOKUP(C166&amp;D166,Comms_female_list_22!$F$3:$G$1048576,2,FALSE),"Not in top 100"))</f>
        <v>10</v>
      </c>
      <c r="L166" s="2">
        <f>IFERROR(VLOOKUP(C166&amp;D166,AUS_male_list!$A$2:$R$1048576,18,FALSE), IFERROR(VLOOKUP(C166&amp;D166,'AUS_female-list'!$A$2:$R$1048576,18,FALSE),"Not found"))</f>
        <v>1121</v>
      </c>
      <c r="M166" s="42">
        <f t="shared" ca="1" si="10"/>
        <v>24</v>
      </c>
      <c r="N166" s="2">
        <f>(COUNTIF($C$2:$C166,$C166)=1)+0</f>
        <v>1</v>
      </c>
      <c r="O166" s="2">
        <f t="shared" si="11"/>
        <v>119</v>
      </c>
    </row>
    <row r="167" spans="1:15" x14ac:dyDescent="0.2">
      <c r="A167" s="2">
        <v>166</v>
      </c>
      <c r="B167" s="2">
        <f t="shared" si="12"/>
        <v>147</v>
      </c>
      <c r="C167" t="s">
        <v>354</v>
      </c>
      <c r="D167" s="6" t="s">
        <v>30</v>
      </c>
      <c r="E167" s="6">
        <v>30264</v>
      </c>
      <c r="F167">
        <v>1121</v>
      </c>
      <c r="G167" s="2">
        <v>7</v>
      </c>
      <c r="H167" s="43" t="str">
        <f>IFERROR(VLOOKUP(C167&amp;D167,AUS_male_list!$A$2:$T$1048576,20,FALSE), IFERROR(VLOOKUP(C167&amp;D167,'AUS_female-list'!$A$2:$T$1048576,20,FALSE),"Not found"))</f>
        <v/>
      </c>
      <c r="J167" s="3" t="str">
        <f>IFERROR(VLOOKUP(C167&amp;D167,Comms_male_list_21!$F$3:$G$1048576,2,FALSE),IFERROR(VLOOKUP(C167&amp;D167,Comms_female_list_21!$F$3:$G$1048576,2,FALSE),"Not in top 100"))</f>
        <v>Not in top 100</v>
      </c>
      <c r="K167" s="3">
        <f>IFERROR(VLOOKUP(C167&amp;D167,Comms_male_list_22!$F$3:$G$1048576,2,FALSE),IFERROR(VLOOKUP(C167&amp;D167,Comms_female_list_22!$F$3:$G$1048576,2,FALSE),"Not in top 100"))</f>
        <v>2</v>
      </c>
      <c r="L167" s="2">
        <f>IFERROR(VLOOKUP(C167&amp;D167,AUS_male_list!$A$2:$R$1048576,18,FALSE), IFERROR(VLOOKUP(C167&amp;D167,'AUS_female-list'!$A$2:$R$1048576,18,FALSE),"Not found"))</f>
        <v>1106</v>
      </c>
      <c r="M167" s="42">
        <f t="shared" ca="1" si="10"/>
        <v>39</v>
      </c>
      <c r="N167" s="2">
        <f>(COUNTIF($C$2:$C167,$C167)=1)+0</f>
        <v>1</v>
      </c>
      <c r="O167" s="2">
        <f t="shared" si="11"/>
        <v>119</v>
      </c>
    </row>
    <row r="168" spans="1:15" x14ac:dyDescent="0.2">
      <c r="A168" s="2">
        <v>167</v>
      </c>
      <c r="B168" s="2">
        <f t="shared" si="12"/>
        <v>148</v>
      </c>
      <c r="C168" t="s">
        <v>271</v>
      </c>
      <c r="D168" s="6" t="s">
        <v>28</v>
      </c>
      <c r="E168" s="6">
        <v>37404</v>
      </c>
      <c r="F168">
        <v>1105</v>
      </c>
      <c r="G168" s="2">
        <v>7</v>
      </c>
      <c r="H168" s="43" t="str">
        <f>IFERROR(VLOOKUP(C168&amp;D168,AUS_male_list!$A$2:$T$1048576,20,FALSE), IFERROR(VLOOKUP(C168&amp;D168,'AUS_female-list'!$A$2:$T$1048576,20,FALSE),"Not found"))</f>
        <v/>
      </c>
      <c r="J168" s="3">
        <f>IFERROR(VLOOKUP(C168&amp;D168,Comms_male_list_21!$F$3:$G$1048576,2,FALSE),IFERROR(VLOOKUP(C168&amp;D168,Comms_female_list_21!$F$3:$G$1048576,2,FALSE),"Not in top 100"))</f>
        <v>56</v>
      </c>
      <c r="K168" s="3">
        <f>IFERROR(VLOOKUP(C168&amp;D168,Comms_male_list_22!$F$3:$G$1048576,2,FALSE),IFERROR(VLOOKUP(C168&amp;D168,Comms_female_list_22!$F$3:$G$1048576,2,FALSE),"Not in top 100"))</f>
        <v>8</v>
      </c>
      <c r="L168" s="2">
        <f>IFERROR(VLOOKUP(C168&amp;D168,AUS_male_list!$A$2:$R$1048576,18,FALSE), IFERROR(VLOOKUP(C168&amp;D168,'AUS_female-list'!$A$2:$R$1048576,18,FALSE),"Not found"))</f>
        <v>1111</v>
      </c>
      <c r="M168" s="42">
        <f t="shared" ca="1" si="10"/>
        <v>19</v>
      </c>
      <c r="N168" s="2">
        <f>(COUNTIF($C$2:$C168,$C168)=1)+0</f>
        <v>1</v>
      </c>
      <c r="O168" s="2">
        <f t="shared" si="11"/>
        <v>147</v>
      </c>
    </row>
    <row r="169" spans="1:15" x14ac:dyDescent="0.2">
      <c r="A169" s="2">
        <v>168</v>
      </c>
      <c r="B169" s="2">
        <f t="shared" si="12"/>
        <v>149</v>
      </c>
      <c r="C169" t="s">
        <v>384</v>
      </c>
      <c r="D169" s="6" t="s">
        <v>32</v>
      </c>
      <c r="E169" s="6">
        <v>37062</v>
      </c>
      <c r="F169">
        <v>1101</v>
      </c>
      <c r="G169" s="2">
        <v>7</v>
      </c>
      <c r="H169" s="43" t="str">
        <f>IFERROR(VLOOKUP(C169&amp;D169,AUS_male_list!$A$2:$T$1048576,20,FALSE), IFERROR(VLOOKUP(C169&amp;D169,'AUS_female-list'!$A$2:$T$1048576,20,FALSE),"Not found"))</f>
        <v/>
      </c>
      <c r="J169" s="3">
        <f>IFERROR(VLOOKUP(C169&amp;D169,Comms_male_list_21!$F$3:$G$1048576,2,FALSE),IFERROR(VLOOKUP(C169&amp;D169,Comms_female_list_21!$F$3:$G$1048576,2,FALSE),"Not in top 100"))</f>
        <v>42</v>
      </c>
      <c r="K169" s="3" t="str">
        <f>IFERROR(VLOOKUP(C169&amp;D169,Comms_male_list_22!$F$3:$G$1048576,2,FALSE),IFERROR(VLOOKUP(C169&amp;D169,Comms_female_list_22!$F$3:$G$1048576,2,FALSE),"Not in top 100"))</f>
        <v>Not in top 100</v>
      </c>
      <c r="L169" s="2">
        <f>IFERROR(VLOOKUP(C169&amp;D169,AUS_male_list!$A$2:$R$1048576,18,FALSE), IFERROR(VLOOKUP(C169&amp;D169,'AUS_female-list'!$A$2:$R$1048576,18,FALSE),"Not found"))</f>
        <v>1104</v>
      </c>
      <c r="M169" s="42">
        <f t="shared" ca="1" si="10"/>
        <v>20</v>
      </c>
      <c r="N169" s="2">
        <f>(COUNTIF($C$2:$C169,$C169)=1)+0</f>
        <v>1</v>
      </c>
      <c r="O169" s="2">
        <f t="shared" si="11"/>
        <v>159</v>
      </c>
    </row>
    <row r="170" spans="1:15" x14ac:dyDescent="0.2">
      <c r="A170" s="2">
        <v>169</v>
      </c>
      <c r="B170" s="2">
        <f t="shared" si="12"/>
        <v>150</v>
      </c>
      <c r="C170" t="s">
        <v>106</v>
      </c>
      <c r="D170" s="6" t="s">
        <v>2</v>
      </c>
      <c r="E170" s="6">
        <v>36107</v>
      </c>
      <c r="F170">
        <v>1098</v>
      </c>
      <c r="G170" s="2">
        <v>7</v>
      </c>
      <c r="H170" s="43" t="str">
        <f>IFERROR(VLOOKUP(C170&amp;D170,AUS_male_list!$A$2:$T$1048576,20,FALSE), IFERROR(VLOOKUP(C170&amp;D170,'AUS_female-list'!$A$2:$T$1048576,20,FALSE),"Not found"))</f>
        <v/>
      </c>
      <c r="J170" s="3">
        <f>IFERROR(VLOOKUP(C170&amp;D170,Comms_male_list_21!$F$3:$G$1048576,2,FALSE),IFERROR(VLOOKUP(C170&amp;D170,Comms_female_list_21!$F$3:$G$1048576,2,FALSE),"Not in top 100"))</f>
        <v>64</v>
      </c>
      <c r="K170" s="3">
        <f>IFERROR(VLOOKUP(C170&amp;D170,Comms_male_list_22!$F$3:$G$1048576,2,FALSE),IFERROR(VLOOKUP(C170&amp;D170,Comms_female_list_22!$F$3:$G$1048576,2,FALSE),"Not in top 100"))</f>
        <v>50</v>
      </c>
      <c r="L170" s="2">
        <f>IFERROR(VLOOKUP(C170&amp;D170,AUS_male_list!$A$2:$R$1048576,18,FALSE), IFERROR(VLOOKUP(C170&amp;D170,'AUS_female-list'!$A$2:$R$1048576,18,FALSE),"Not found"))</f>
        <v>1116</v>
      </c>
      <c r="M170" s="42">
        <f t="shared" ca="1" si="10"/>
        <v>23</v>
      </c>
      <c r="N170" s="2">
        <f>(COUNTIF($C$2:$C170,$C170)=1)+0</f>
        <v>1</v>
      </c>
      <c r="O170" s="2">
        <f t="shared" si="11"/>
        <v>162</v>
      </c>
    </row>
    <row r="171" spans="1:15" x14ac:dyDescent="0.2">
      <c r="A171" s="2">
        <v>170</v>
      </c>
      <c r="B171" s="2">
        <f t="shared" si="12"/>
        <v>151</v>
      </c>
      <c r="C171" t="s">
        <v>568</v>
      </c>
      <c r="D171" s="6" t="s">
        <v>2</v>
      </c>
      <c r="E171" s="6">
        <v>34127</v>
      </c>
      <c r="F171">
        <v>1097</v>
      </c>
      <c r="G171" s="2">
        <v>7</v>
      </c>
      <c r="H171" s="43" t="str">
        <f>IFERROR(VLOOKUP(C171&amp;D171,AUS_male_list!$A$2:$T$1048576,20,FALSE), IFERROR(VLOOKUP(C171&amp;D171,'AUS_female-list'!$A$2:$T$1048576,20,FALSE),"Not found"))</f>
        <v/>
      </c>
      <c r="J171" s="3" t="str">
        <f>IFERROR(VLOOKUP(C171&amp;D171,Comms_male_list_21!$F$3:$G$1048576,2,FALSE),IFERROR(VLOOKUP(C171&amp;D171,Comms_female_list_21!$F$3:$G$1048576,2,FALSE),"Not in top 100"))</f>
        <v>Not in top 100</v>
      </c>
      <c r="K171" s="3" t="str">
        <f>IFERROR(VLOOKUP(C171&amp;D171,Comms_male_list_22!$F$3:$G$1048576,2,FALSE),IFERROR(VLOOKUP(C171&amp;D171,Comms_female_list_22!$F$3:$G$1048576,2,FALSE),"Not in top 100"))</f>
        <v>Not in top 100</v>
      </c>
      <c r="L171" s="2">
        <f>IFERROR(VLOOKUP(C171&amp;D171,AUS_male_list!$A$2:$R$1048576,18,FALSE), IFERROR(VLOOKUP(C171&amp;D171,'AUS_female-list'!$A$2:$R$1048576,18,FALSE),"Not found"))</f>
        <v>1077</v>
      </c>
      <c r="M171" s="42">
        <f t="shared" ca="1" si="10"/>
        <v>28</v>
      </c>
      <c r="N171" s="2">
        <f>(COUNTIF($C$2:$C171,$C171)=1)+0</f>
        <v>1</v>
      </c>
      <c r="O171" s="2">
        <f t="shared" si="11"/>
        <v>165</v>
      </c>
    </row>
    <row r="172" spans="1:15" x14ac:dyDescent="0.2">
      <c r="A172" s="2">
        <v>171</v>
      </c>
      <c r="B172" s="2">
        <f t="shared" si="12"/>
        <v>152</v>
      </c>
      <c r="C172" t="s">
        <v>814</v>
      </c>
      <c r="D172" s="6" t="s">
        <v>37</v>
      </c>
      <c r="E172" s="6">
        <v>33911</v>
      </c>
      <c r="F172">
        <v>1093</v>
      </c>
      <c r="G172" s="2">
        <v>7</v>
      </c>
      <c r="H172" s="43" t="str">
        <f>IFERROR(VLOOKUP(C172&amp;D172,AUS_male_list!$A$2:$T$1048576,20,FALSE), IFERROR(VLOOKUP(C172&amp;D172,'AUS_female-list'!$A$2:$T$1048576,20,FALSE),"Not found"))</f>
        <v/>
      </c>
      <c r="J172" s="3">
        <f>IFERROR(VLOOKUP(C172&amp;D172,Comms_male_list_21!$F$3:$G$1048576,2,FALSE),IFERROR(VLOOKUP(C172&amp;D172,Comms_female_list_21!$F$3:$G$1048576,2,FALSE),"Not in top 100"))</f>
        <v>70</v>
      </c>
      <c r="K172" s="3" t="str">
        <f>IFERROR(VLOOKUP(C172&amp;D172,Comms_male_list_22!$F$3:$G$1048576,2,FALSE),IFERROR(VLOOKUP(C172&amp;D172,Comms_female_list_22!$F$3:$G$1048576,2,FALSE),"Not in top 100"))</f>
        <v>Not in top 100</v>
      </c>
      <c r="L172" s="2">
        <f>IFERROR(VLOOKUP(C172&amp;D172,AUS_male_list!$A$2:$R$1048576,18,FALSE), IFERROR(VLOOKUP(C172&amp;D172,'AUS_female-list'!$A$2:$R$1048576,18,FALSE),"Not found"))</f>
        <v>1071</v>
      </c>
      <c r="M172" s="42">
        <f t="shared" ca="1" si="10"/>
        <v>29</v>
      </c>
      <c r="N172" s="2">
        <f>(COUNTIF($C$2:$C172,$C172)=1)+0</f>
        <v>1</v>
      </c>
      <c r="O172" s="2">
        <f t="shared" si="11"/>
        <v>169</v>
      </c>
    </row>
    <row r="173" spans="1:15" x14ac:dyDescent="0.2">
      <c r="A173" s="2">
        <v>172</v>
      </c>
      <c r="B173" s="2">
        <f t="shared" si="12"/>
        <v>153</v>
      </c>
      <c r="C173" t="s">
        <v>121</v>
      </c>
      <c r="D173" s="6" t="s">
        <v>25</v>
      </c>
      <c r="E173" s="6">
        <v>36346</v>
      </c>
      <c r="F173">
        <v>1089</v>
      </c>
      <c r="G173" s="2">
        <v>7</v>
      </c>
      <c r="H173" s="43" t="str">
        <f>IFERROR(VLOOKUP(C173&amp;D173,AUS_male_list!$A$2:$T$1048576,20,FALSE), IFERROR(VLOOKUP(C173&amp;D173,'AUS_female-list'!$A$2:$T$1048576,20,FALSE),"Not found"))</f>
        <v/>
      </c>
      <c r="J173" s="3" t="str">
        <f>IFERROR(VLOOKUP(C173&amp;D173,Comms_male_list_21!$F$3:$G$1048576,2,FALSE),IFERROR(VLOOKUP(C173&amp;D173,Comms_female_list_21!$F$3:$G$1048576,2,FALSE),"Not in top 100"))</f>
        <v>Not in top 100</v>
      </c>
      <c r="K173" s="3">
        <f>IFERROR(VLOOKUP(C173&amp;D173,Comms_male_list_22!$F$3:$G$1048576,2,FALSE),IFERROR(VLOOKUP(C173&amp;D173,Comms_female_list_22!$F$3:$G$1048576,2,FALSE),"Not in top 100"))</f>
        <v>11</v>
      </c>
      <c r="L173" s="2">
        <f>IFERROR(VLOOKUP(C173&amp;D173,AUS_male_list!$A$2:$R$1048576,18,FALSE), IFERROR(VLOOKUP(C173&amp;D173,'AUS_female-list'!$A$2:$R$1048576,18,FALSE),"Not found"))</f>
        <v>1074</v>
      </c>
      <c r="M173" s="42">
        <f t="shared" ca="1" si="10"/>
        <v>22</v>
      </c>
      <c r="N173" s="2">
        <f>(COUNTIF($C$2:$C173,$C173)=1)+0</f>
        <v>1</v>
      </c>
      <c r="O173" s="2">
        <f t="shared" si="11"/>
        <v>172</v>
      </c>
    </row>
    <row r="174" spans="1:15" x14ac:dyDescent="0.2">
      <c r="A174" s="2">
        <v>173</v>
      </c>
      <c r="B174" s="2">
        <f t="shared" si="12"/>
        <v>154</v>
      </c>
      <c r="C174" t="s">
        <v>268</v>
      </c>
      <c r="D174" s="6" t="s">
        <v>27</v>
      </c>
      <c r="E174" s="6">
        <v>36472</v>
      </c>
      <c r="F174">
        <v>1089</v>
      </c>
      <c r="G174" s="2">
        <v>7</v>
      </c>
      <c r="H174" s="43" t="str">
        <f>IFERROR(VLOOKUP(C174&amp;D174,AUS_male_list!$A$2:$T$1048576,20,FALSE), IFERROR(VLOOKUP(C174&amp;D174,'AUS_female-list'!$A$2:$T$1048576,20,FALSE),"Not found"))</f>
        <v/>
      </c>
      <c r="J174" s="3">
        <f>IFERROR(VLOOKUP(C174&amp;D174,Comms_male_list_21!$F$3:$G$1048576,2,FALSE),IFERROR(VLOOKUP(C174&amp;D174,Comms_female_list_21!$F$3:$G$1048576,2,FALSE),"Not in top 100"))</f>
        <v>58</v>
      </c>
      <c r="K174" s="3">
        <f>IFERROR(VLOOKUP(C174&amp;D174,Comms_male_list_22!$F$3:$G$1048576,2,FALSE),IFERROR(VLOOKUP(C174&amp;D174,Comms_female_list_22!$F$3:$G$1048576,2,FALSE),"Not in top 100"))</f>
        <v>14</v>
      </c>
      <c r="L174" s="2">
        <f>IFERROR(VLOOKUP(C174&amp;D174,AUS_male_list!$A$2:$R$1048576,18,FALSE), IFERROR(VLOOKUP(C174&amp;D174,'AUS_female-list'!$A$2:$R$1048576,18,FALSE),"Not found"))</f>
        <v>1105</v>
      </c>
      <c r="M174" s="42">
        <f t="shared" ca="1" si="10"/>
        <v>22</v>
      </c>
      <c r="N174" s="2">
        <f>(COUNTIF($C$2:$C174,$C174)=1)+0</f>
        <v>1</v>
      </c>
      <c r="O174" s="2">
        <f t="shared" si="11"/>
        <v>172</v>
      </c>
    </row>
    <row r="175" spans="1:15" x14ac:dyDescent="0.2">
      <c r="A175" s="2">
        <v>174</v>
      </c>
      <c r="B175" s="2">
        <f t="shared" si="12"/>
        <v>155</v>
      </c>
      <c r="C175" t="s">
        <v>783</v>
      </c>
      <c r="D175" s="6" t="s">
        <v>29</v>
      </c>
      <c r="E175" s="6">
        <v>34577</v>
      </c>
      <c r="F175">
        <v>1086</v>
      </c>
      <c r="G175" s="2">
        <v>7</v>
      </c>
      <c r="H175" s="43" t="str">
        <f>IFERROR(VLOOKUP(C175&amp;D175,AUS_male_list!$A$2:$T$1048576,20,FALSE), IFERROR(VLOOKUP(C175&amp;D175,'AUS_female-list'!$A$2:$T$1048576,20,FALSE),"Not found"))</f>
        <v/>
      </c>
      <c r="J175" s="3" t="str">
        <f>IFERROR(VLOOKUP(C175&amp;D175,Comms_male_list_21!$F$3:$G$1048576,2,FALSE),IFERROR(VLOOKUP(C175&amp;D175,Comms_female_list_21!$F$3:$G$1048576,2,FALSE),"Not in top 100"))</f>
        <v>Not in top 100</v>
      </c>
      <c r="K175" s="3">
        <f>IFERROR(VLOOKUP(C175&amp;D175,Comms_male_list_22!$F$3:$G$1048576,2,FALSE),IFERROR(VLOOKUP(C175&amp;D175,Comms_female_list_22!$F$3:$G$1048576,2,FALSE),"Not in top 100"))</f>
        <v>5</v>
      </c>
      <c r="L175" s="2">
        <f>IFERROR(VLOOKUP(C175&amp;D175,AUS_male_list!$A$2:$R$1048576,18,FALSE), IFERROR(VLOOKUP(C175&amp;D175,'AUS_female-list'!$A$2:$R$1048576,18,FALSE),"Not found"))</f>
        <v>1104</v>
      </c>
      <c r="M175" s="42">
        <f t="shared" ca="1" si="10"/>
        <v>27</v>
      </c>
      <c r="N175" s="2">
        <f>(COUNTIF($C$2:$C175,$C175)=1)+0</f>
        <v>1</v>
      </c>
      <c r="O175" s="2">
        <f t="shared" si="11"/>
        <v>178</v>
      </c>
    </row>
    <row r="176" spans="1:15" x14ac:dyDescent="0.2">
      <c r="A176" s="2">
        <v>175</v>
      </c>
      <c r="B176" s="2">
        <f t="shared" si="12"/>
        <v>156</v>
      </c>
      <c r="C176" t="s">
        <v>672</v>
      </c>
      <c r="D176" s="6" t="s">
        <v>27</v>
      </c>
      <c r="E176" s="6">
        <v>36386</v>
      </c>
      <c r="F176">
        <v>1083</v>
      </c>
      <c r="G176" s="2">
        <v>7</v>
      </c>
      <c r="H176" s="43" t="str">
        <f>IFERROR(VLOOKUP(C176&amp;D176,AUS_male_list!$A$2:$T$1048576,20,FALSE), IFERROR(VLOOKUP(C176&amp;D176,'AUS_female-list'!$A$2:$T$1048576,20,FALSE),"Not found"))</f>
        <v/>
      </c>
      <c r="J176" s="3">
        <f>IFERROR(VLOOKUP(C176&amp;D176,Comms_male_list_21!$F$3:$G$1048576,2,FALSE),IFERROR(VLOOKUP(C176&amp;D176,Comms_female_list_21!$F$3:$G$1048576,2,FALSE),"Not in top 100"))</f>
        <v>98</v>
      </c>
      <c r="K176" s="3">
        <f>IFERROR(VLOOKUP(C176&amp;D176,Comms_male_list_22!$F$3:$G$1048576,2,FALSE),IFERROR(VLOOKUP(C176&amp;D176,Comms_female_list_22!$F$3:$G$1048576,2,FALSE),"Not in top 100"))</f>
        <v>16</v>
      </c>
      <c r="L176" s="2">
        <f>IFERROR(VLOOKUP(C176&amp;D176,AUS_male_list!$A$2:$R$1048576,18,FALSE), IFERROR(VLOOKUP(C176&amp;D176,'AUS_female-list'!$A$2:$R$1048576,18,FALSE),"Not found"))</f>
        <v>1083</v>
      </c>
      <c r="M176" s="42">
        <f t="shared" ca="1" si="10"/>
        <v>22</v>
      </c>
      <c r="N176" s="2">
        <f>(COUNTIF($C$2:$C176,$C176)=1)+0</f>
        <v>1</v>
      </c>
      <c r="O176" s="2">
        <f t="shared" si="11"/>
        <v>187</v>
      </c>
    </row>
    <row r="177" spans="1:15" x14ac:dyDescent="0.2">
      <c r="A177" s="2">
        <v>176</v>
      </c>
      <c r="B177" s="2">
        <f t="shared" si="12"/>
        <v>157</v>
      </c>
      <c r="C177" t="s">
        <v>340</v>
      </c>
      <c r="D177" s="6" t="s">
        <v>34</v>
      </c>
      <c r="E177" s="6">
        <v>36546</v>
      </c>
      <c r="F177">
        <v>1121</v>
      </c>
      <c r="G177" s="2">
        <v>8</v>
      </c>
      <c r="H177" s="43" t="str">
        <f>IFERROR(VLOOKUP(C177&amp;D177,AUS_male_list!$A$2:$T$1048576,20,FALSE), IFERROR(VLOOKUP(C177&amp;D177,'AUS_female-list'!$A$2:$T$1048576,20,FALSE),"Not found"))</f>
        <v/>
      </c>
      <c r="J177" s="3">
        <f>IFERROR(VLOOKUP(C177&amp;D177,Comms_male_list_21!$F$3:$G$1048576,2,FALSE),IFERROR(VLOOKUP(C177&amp;D177,Comms_female_list_21!$F$3:$G$1048576,2,FALSE),"Not in top 100"))</f>
        <v>32</v>
      </c>
      <c r="K177" s="3" t="str">
        <f>IFERROR(VLOOKUP(C177&amp;D177,Comms_male_list_22!$F$3:$G$1048576,2,FALSE),IFERROR(VLOOKUP(C177&amp;D177,Comms_female_list_22!$F$3:$G$1048576,2,FALSE),"Not in top 100"))</f>
        <v>Not in top 100</v>
      </c>
      <c r="L177" s="2">
        <f>IFERROR(VLOOKUP(C177&amp;D177,AUS_male_list!$A$2:$R$1048576,18,FALSE), IFERROR(VLOOKUP(C177&amp;D177,'AUS_female-list'!$A$2:$R$1048576,18,FALSE),"Not found"))</f>
        <v>1131</v>
      </c>
      <c r="M177" s="42">
        <f t="shared" ca="1" si="10"/>
        <v>22</v>
      </c>
      <c r="N177" s="2">
        <f>(COUNTIF($C$2:$C177,$C177)=1)+0</f>
        <v>1</v>
      </c>
      <c r="O177" s="2">
        <f t="shared" si="11"/>
        <v>119</v>
      </c>
    </row>
    <row r="178" spans="1:15" x14ac:dyDescent="0.2">
      <c r="A178" s="2">
        <v>177</v>
      </c>
      <c r="B178" s="2">
        <f t="shared" si="12"/>
        <v>158</v>
      </c>
      <c r="C178" t="s">
        <v>366</v>
      </c>
      <c r="D178" s="6" t="s">
        <v>30</v>
      </c>
      <c r="E178" s="6">
        <v>31256</v>
      </c>
      <c r="F178">
        <v>1118</v>
      </c>
      <c r="G178" s="2">
        <v>8</v>
      </c>
      <c r="H178" s="43" t="str">
        <f>IFERROR(VLOOKUP(C178&amp;D178,AUS_male_list!$A$2:$T$1048576,20,FALSE), IFERROR(VLOOKUP(C178&amp;D178,'AUS_female-list'!$A$2:$T$1048576,20,FALSE),"Not found"))</f>
        <v/>
      </c>
      <c r="J178" s="3">
        <f>IFERROR(VLOOKUP(C178&amp;D178,Comms_male_list_21!$F$3:$G$1048576,2,FALSE),IFERROR(VLOOKUP(C178&amp;D178,Comms_female_list_21!$F$3:$G$1048576,2,FALSE),"Not in top 100"))</f>
        <v>69</v>
      </c>
      <c r="K178" s="3" t="str">
        <f>IFERROR(VLOOKUP(C178&amp;D178,Comms_male_list_22!$F$3:$G$1048576,2,FALSE),IFERROR(VLOOKUP(C178&amp;D178,Comms_female_list_22!$F$3:$G$1048576,2,FALSE),"Not in top 100"))</f>
        <v>Not in top 100</v>
      </c>
      <c r="L178" s="2">
        <f>IFERROR(VLOOKUP(C178&amp;D178,AUS_male_list!$A$2:$R$1048576,18,FALSE), IFERROR(VLOOKUP(C178&amp;D178,'AUS_female-list'!$A$2:$R$1048576,18,FALSE),"Not found"))</f>
        <v>1127</v>
      </c>
      <c r="M178" s="42">
        <f t="shared" ca="1" si="10"/>
        <v>36</v>
      </c>
      <c r="N178" s="2">
        <f>(COUNTIF($C$2:$C178,$C178)=1)+0</f>
        <v>1</v>
      </c>
      <c r="O178" s="2">
        <f t="shared" si="11"/>
        <v>125</v>
      </c>
    </row>
    <row r="179" spans="1:15" x14ac:dyDescent="0.2">
      <c r="A179" s="2">
        <v>178</v>
      </c>
      <c r="B179" s="2">
        <f t="shared" si="12"/>
        <v>159</v>
      </c>
      <c r="C179" t="s">
        <v>723</v>
      </c>
      <c r="D179" s="6" t="s">
        <v>28</v>
      </c>
      <c r="E179" s="6">
        <v>37168</v>
      </c>
      <c r="F179">
        <v>1115</v>
      </c>
      <c r="G179" s="2">
        <v>8</v>
      </c>
      <c r="H179" s="43" t="str">
        <f>IFERROR(VLOOKUP(C179&amp;D179,AUS_male_list!$A$2:$T$1048576,20,FALSE), IFERROR(VLOOKUP(C179&amp;D179,'AUS_female-list'!$A$2:$T$1048576,20,FALSE),"Not found"))</f>
        <v/>
      </c>
      <c r="J179" s="3">
        <f>IFERROR(VLOOKUP(C179&amp;D179,Comms_male_list_21!$F$3:$G$1048576,2,FALSE),IFERROR(VLOOKUP(C179&amp;D179,Comms_female_list_21!$F$3:$G$1048576,2,FALSE),"Not in top 100"))</f>
        <v>76</v>
      </c>
      <c r="K179" s="3" t="str">
        <f>IFERROR(VLOOKUP(C179&amp;D179,Comms_male_list_22!$F$3:$G$1048576,2,FALSE),IFERROR(VLOOKUP(C179&amp;D179,Comms_female_list_22!$F$3:$G$1048576,2,FALSE),"Not in top 100"))</f>
        <v>Not in top 100</v>
      </c>
      <c r="L179" s="2">
        <f>IFERROR(VLOOKUP(C179&amp;D179,AUS_male_list!$A$2:$R$1048576,18,FALSE), IFERROR(VLOOKUP(C179&amp;D179,'AUS_female-list'!$A$2:$R$1048576,18,FALSE),"Not found"))</f>
        <v>1165</v>
      </c>
      <c r="M179" s="42">
        <f t="shared" ca="1" si="10"/>
        <v>20</v>
      </c>
      <c r="N179" s="2">
        <f>(COUNTIF($C$2:$C179,$C179)=1)+0</f>
        <v>1</v>
      </c>
      <c r="O179" s="2">
        <f t="shared" si="11"/>
        <v>132</v>
      </c>
    </row>
    <row r="180" spans="1:15" x14ac:dyDescent="0.2">
      <c r="A180" s="2">
        <v>179</v>
      </c>
      <c r="B180" s="2">
        <f t="shared" si="12"/>
        <v>159</v>
      </c>
      <c r="C180" t="s">
        <v>354</v>
      </c>
      <c r="D180" s="6" t="s">
        <v>29</v>
      </c>
      <c r="E180" s="6">
        <v>30264</v>
      </c>
      <c r="F180">
        <v>1102</v>
      </c>
      <c r="G180" s="2">
        <v>8</v>
      </c>
      <c r="H180" s="43" t="str">
        <f>IFERROR(VLOOKUP(C180&amp;D180,AUS_male_list!$A$2:$T$1048576,20,FALSE), IFERROR(VLOOKUP(C180&amp;D180,'AUS_female-list'!$A$2:$T$1048576,20,FALSE),"Not found"))</f>
        <v/>
      </c>
      <c r="J180" s="3">
        <f>IFERROR(VLOOKUP(C180&amp;D180,Comms_male_list_21!$F$3:$G$1048576,2,FALSE),IFERROR(VLOOKUP(C180&amp;D180,Comms_female_list_21!$F$3:$G$1048576,2,FALSE),"Not in top 100"))</f>
        <v>67</v>
      </c>
      <c r="K180" s="3" t="str">
        <f>IFERROR(VLOOKUP(C180&amp;D180,Comms_male_list_22!$F$3:$G$1048576,2,FALSE),IFERROR(VLOOKUP(C180&amp;D180,Comms_female_list_22!$F$3:$G$1048576,2,FALSE),"Not in top 100"))</f>
        <v>Not in top 100</v>
      </c>
      <c r="L180" s="2">
        <f>IFERROR(VLOOKUP(C180&amp;D180,AUS_male_list!$A$2:$R$1048576,18,FALSE), IFERROR(VLOOKUP(C180&amp;D180,'AUS_female-list'!$A$2:$R$1048576,18,FALSE),"Not found"))</f>
        <v>1097</v>
      </c>
      <c r="M180" s="42">
        <f t="shared" ca="1" si="10"/>
        <v>39</v>
      </c>
      <c r="N180" s="2">
        <f>(COUNTIF($C$2:$C180,$C180)=1)+0</f>
        <v>0</v>
      </c>
      <c r="O180" s="2" t="str">
        <f t="shared" si="11"/>
        <v>Alternate event</v>
      </c>
    </row>
    <row r="181" spans="1:15" x14ac:dyDescent="0.2">
      <c r="A181" s="2">
        <v>180</v>
      </c>
      <c r="B181" s="2">
        <f t="shared" si="12"/>
        <v>159</v>
      </c>
      <c r="C181" t="s">
        <v>108</v>
      </c>
      <c r="D181" s="6" t="s">
        <v>2</v>
      </c>
      <c r="E181" s="6">
        <v>37030</v>
      </c>
      <c r="F181">
        <v>1094</v>
      </c>
      <c r="G181" s="2">
        <v>8</v>
      </c>
      <c r="H181" s="43" t="str">
        <f>IFERROR(VLOOKUP(C181&amp;D181,AUS_male_list!$A$2:$T$1048576,20,FALSE), IFERROR(VLOOKUP(C181&amp;D181,'AUS_female-list'!$A$2:$T$1048576,20,FALSE),"Not found"))</f>
        <v/>
      </c>
      <c r="J181" s="3" t="str">
        <f>IFERROR(VLOOKUP(C181&amp;D181,Comms_male_list_21!$F$3:$G$1048576,2,FALSE),IFERROR(VLOOKUP(C181&amp;D181,Comms_female_list_21!$F$3:$G$1048576,2,FALSE),"Not in top 100"))</f>
        <v>Not in top 100</v>
      </c>
      <c r="K181" s="3">
        <f>IFERROR(VLOOKUP(C181&amp;D181,Comms_male_list_22!$F$3:$G$1048576,2,FALSE),IFERROR(VLOOKUP(C181&amp;D181,Comms_female_list_22!$F$3:$G$1048576,2,FALSE),"Not in top 100"))</f>
        <v>21</v>
      </c>
      <c r="L181" s="2">
        <f>IFERROR(VLOOKUP(C181&amp;D181,AUS_male_list!$A$2:$R$1048576,18,FALSE), IFERROR(VLOOKUP(C181&amp;D181,'AUS_female-list'!$A$2:$R$1048576,18,FALSE),"Not found"))</f>
        <v>1093</v>
      </c>
      <c r="M181" s="42">
        <f t="shared" ca="1" si="10"/>
        <v>20</v>
      </c>
      <c r="N181" s="2">
        <f>(COUNTIF($C$2:$C181,$C181)=1)+0</f>
        <v>0</v>
      </c>
      <c r="O181" s="2" t="str">
        <f t="shared" si="11"/>
        <v>Alternate event</v>
      </c>
    </row>
    <row r="182" spans="1:15" x14ac:dyDescent="0.2">
      <c r="A182" s="2">
        <v>181</v>
      </c>
      <c r="B182" s="2">
        <f t="shared" si="12"/>
        <v>160</v>
      </c>
      <c r="C182" t="s">
        <v>119</v>
      </c>
      <c r="D182" s="6" t="s">
        <v>25</v>
      </c>
      <c r="E182" s="6">
        <v>36241</v>
      </c>
      <c r="F182">
        <v>1086</v>
      </c>
      <c r="G182" s="2">
        <v>8</v>
      </c>
      <c r="H182" s="43" t="str">
        <f>IFERROR(VLOOKUP(C182&amp;D182,AUS_male_list!$A$2:$T$1048576,20,FALSE), IFERROR(VLOOKUP(C182&amp;D182,'AUS_female-list'!$A$2:$T$1048576,20,FALSE),"Not found"))</f>
        <v/>
      </c>
      <c r="J182" s="3" t="str">
        <f>IFERROR(VLOOKUP(C182&amp;D182,Comms_male_list_21!$F$3:$G$1048576,2,FALSE),IFERROR(VLOOKUP(C182&amp;D182,Comms_female_list_21!$F$3:$G$1048576,2,FALSE),"Not in top 100"))</f>
        <v>Not in top 100</v>
      </c>
      <c r="K182" s="3">
        <f>IFERROR(VLOOKUP(C182&amp;D182,Comms_male_list_22!$F$3:$G$1048576,2,FALSE),IFERROR(VLOOKUP(C182&amp;D182,Comms_female_list_22!$F$3:$G$1048576,2,FALSE),"Not in top 100"))</f>
        <v>12</v>
      </c>
      <c r="L182" s="2">
        <f>IFERROR(VLOOKUP(C182&amp;D182,AUS_male_list!$A$2:$R$1048576,18,FALSE), IFERROR(VLOOKUP(C182&amp;D182,'AUS_female-list'!$A$2:$R$1048576,18,FALSE),"Not found"))</f>
        <v>1049</v>
      </c>
      <c r="M182" s="42">
        <f t="shared" ca="1" si="10"/>
        <v>22</v>
      </c>
      <c r="N182" s="2">
        <f>(COUNTIF($C$2:$C182,$C182)=1)+0</f>
        <v>1</v>
      </c>
      <c r="O182" s="2">
        <f t="shared" si="11"/>
        <v>178</v>
      </c>
    </row>
    <row r="183" spans="1:15" x14ac:dyDescent="0.2">
      <c r="A183" s="2">
        <v>182</v>
      </c>
      <c r="B183" s="2">
        <f t="shared" si="12"/>
        <v>160</v>
      </c>
      <c r="C183" t="s">
        <v>570</v>
      </c>
      <c r="D183" s="6" t="s">
        <v>2</v>
      </c>
      <c r="E183" s="6">
        <v>36491</v>
      </c>
      <c r="F183">
        <v>1086</v>
      </c>
      <c r="G183" s="2">
        <v>8</v>
      </c>
      <c r="H183" s="43" t="str">
        <f>IFERROR(VLOOKUP(C183&amp;D183,AUS_male_list!$A$2:$T$1048576,20,FALSE), IFERROR(VLOOKUP(C183&amp;D183,'AUS_female-list'!$A$2:$T$1048576,20,FALSE),"Not found"))</f>
        <v/>
      </c>
      <c r="J183" s="3" t="str">
        <f>IFERROR(VLOOKUP(C183&amp;D183,Comms_male_list_21!$F$3:$G$1048576,2,FALSE),IFERROR(VLOOKUP(C183&amp;D183,Comms_female_list_21!$F$3:$G$1048576,2,FALSE),"Not in top 100"))</f>
        <v>Not in top 100</v>
      </c>
      <c r="K183" s="3">
        <f>IFERROR(VLOOKUP(C183&amp;D183,Comms_male_list_22!$F$3:$G$1048576,2,FALSE),IFERROR(VLOOKUP(C183&amp;D183,Comms_female_list_22!$F$3:$G$1048576,2,FALSE),"Not in top 100"))</f>
        <v>39</v>
      </c>
      <c r="L183" s="2">
        <f>IFERROR(VLOOKUP(C183&amp;D183,AUS_male_list!$A$2:$R$1048576,18,FALSE), IFERROR(VLOOKUP(C183&amp;D183,'AUS_female-list'!$A$2:$R$1048576,18,FALSE),"Not found"))</f>
        <v>1063</v>
      </c>
      <c r="M183" s="42">
        <f t="shared" ca="1" si="10"/>
        <v>22</v>
      </c>
      <c r="N183" s="2">
        <f>(COUNTIF($C$2:$C183,$C183)=1)+0</f>
        <v>0</v>
      </c>
      <c r="O183" s="2" t="str">
        <f t="shared" si="11"/>
        <v>Alternate event</v>
      </c>
    </row>
    <row r="184" spans="1:15" x14ac:dyDescent="0.2">
      <c r="A184" s="2">
        <v>183</v>
      </c>
      <c r="B184" s="2">
        <f t="shared" si="12"/>
        <v>161</v>
      </c>
      <c r="C184" t="s">
        <v>760</v>
      </c>
      <c r="D184" s="6" t="s">
        <v>29</v>
      </c>
      <c r="E184" s="6">
        <v>36253</v>
      </c>
      <c r="F184">
        <v>1083</v>
      </c>
      <c r="G184" s="2">
        <v>8</v>
      </c>
      <c r="H184" s="43" t="str">
        <f>IFERROR(VLOOKUP(C184&amp;D184,AUS_male_list!$A$2:$T$1048576,20,FALSE), IFERROR(VLOOKUP(C184&amp;D184,'AUS_female-list'!$A$2:$T$1048576,20,FALSE),"Not found"))</f>
        <v/>
      </c>
      <c r="J184" s="3">
        <f>IFERROR(VLOOKUP(C184&amp;D184,Comms_male_list_21!$F$3:$G$1048576,2,FALSE),IFERROR(VLOOKUP(C184&amp;D184,Comms_female_list_21!$F$3:$G$1048576,2,FALSE),"Not in top 100"))</f>
        <v>83</v>
      </c>
      <c r="K184" s="3" t="str">
        <f>IFERROR(VLOOKUP(C184&amp;D184,Comms_male_list_22!$F$3:$G$1048576,2,FALSE),IFERROR(VLOOKUP(C184&amp;D184,Comms_female_list_22!$F$3:$G$1048576,2,FALSE),"Not in top 100"))</f>
        <v>Not in top 100</v>
      </c>
      <c r="L184" s="2">
        <f>IFERROR(VLOOKUP(C184&amp;D184,AUS_male_list!$A$2:$R$1048576,18,FALSE), IFERROR(VLOOKUP(C184&amp;D184,'AUS_female-list'!$A$2:$R$1048576,18,FALSE),"Not found"))</f>
        <v>1099</v>
      </c>
      <c r="M184" s="42">
        <f t="shared" ca="1" si="10"/>
        <v>22</v>
      </c>
      <c r="N184" s="2">
        <f>(COUNTIF($C$2:$C184,$C184)=1)+0</f>
        <v>1</v>
      </c>
      <c r="O184" s="2">
        <f t="shared" si="11"/>
        <v>187</v>
      </c>
    </row>
    <row r="185" spans="1:15" x14ac:dyDescent="0.2">
      <c r="A185" s="2">
        <v>184</v>
      </c>
      <c r="B185" s="2">
        <f t="shared" si="12"/>
        <v>162</v>
      </c>
      <c r="C185" t="s">
        <v>129</v>
      </c>
      <c r="D185" s="6" t="s">
        <v>32</v>
      </c>
      <c r="E185" s="6">
        <v>36013</v>
      </c>
      <c r="F185">
        <v>1082</v>
      </c>
      <c r="G185" s="2">
        <v>8</v>
      </c>
      <c r="H185" s="43" t="str">
        <f>IFERROR(VLOOKUP(C185&amp;D185,AUS_male_list!$A$2:$T$1048576,20,FALSE), IFERROR(VLOOKUP(C185&amp;D185,'AUS_female-list'!$A$2:$T$1048576,20,FALSE),"Not found"))</f>
        <v/>
      </c>
      <c r="J185" s="3">
        <f>IFERROR(VLOOKUP(C185&amp;D185,Comms_male_list_21!$F$3:$G$1048576,2,FALSE),IFERROR(VLOOKUP(C185&amp;D185,Comms_female_list_21!$F$3:$G$1048576,2,FALSE),"Not in top 100"))</f>
        <v>76</v>
      </c>
      <c r="K185" s="3">
        <f>IFERROR(VLOOKUP(C185&amp;D185,Comms_male_list_22!$F$3:$G$1048576,2,FALSE),IFERROR(VLOOKUP(C185&amp;D185,Comms_female_list_22!$F$3:$G$1048576,2,FALSE),"Not in top 100"))</f>
        <v>5</v>
      </c>
      <c r="L185" s="2">
        <f>IFERROR(VLOOKUP(C185&amp;D185,AUS_male_list!$A$2:$R$1048576,18,FALSE), IFERROR(VLOOKUP(C185&amp;D185,'AUS_female-list'!$A$2:$R$1048576,18,FALSE),"Not found"))</f>
        <v>1090</v>
      </c>
      <c r="M185" s="42">
        <f t="shared" ca="1" si="10"/>
        <v>23</v>
      </c>
      <c r="N185" s="2">
        <f>(COUNTIF($C$2:$C185,$C185)=1)+0</f>
        <v>1</v>
      </c>
      <c r="O185" s="2">
        <f t="shared" si="11"/>
        <v>190</v>
      </c>
    </row>
    <row r="186" spans="1:15" x14ac:dyDescent="0.2">
      <c r="A186" s="2">
        <v>185</v>
      </c>
      <c r="B186" s="2">
        <f t="shared" si="12"/>
        <v>163</v>
      </c>
      <c r="C186" t="s">
        <v>674</v>
      </c>
      <c r="D186" s="6" t="s">
        <v>27</v>
      </c>
      <c r="E186" s="6">
        <v>38240</v>
      </c>
      <c r="F186">
        <v>1082</v>
      </c>
      <c r="G186" s="2">
        <v>8</v>
      </c>
      <c r="H186" s="43" t="str">
        <f>IFERROR(VLOOKUP(C186&amp;D186,AUS_male_list!$A$2:$T$1048576,20,FALSE), IFERROR(VLOOKUP(C186&amp;D186,'AUS_female-list'!$A$2:$T$1048576,20,FALSE),"Not found"))</f>
        <v/>
      </c>
      <c r="J186" s="3">
        <f>IFERROR(VLOOKUP(C186&amp;D186,Comms_male_list_21!$F$3:$G$1048576,2,FALSE),IFERROR(VLOOKUP(C186&amp;D186,Comms_female_list_21!$F$3:$G$1048576,2,FALSE),"Not in top 100"))</f>
        <v>95</v>
      </c>
      <c r="K186" s="3">
        <f>IFERROR(VLOOKUP(C186&amp;D186,Comms_male_list_22!$F$3:$G$1048576,2,FALSE),IFERROR(VLOOKUP(C186&amp;D186,Comms_female_list_22!$F$3:$G$1048576,2,FALSE),"Not in top 100"))</f>
        <v>9</v>
      </c>
      <c r="L186" s="2">
        <f>IFERROR(VLOOKUP(C186&amp;D186,AUS_male_list!$A$2:$R$1048576,18,FALSE), IFERROR(VLOOKUP(C186&amp;D186,'AUS_female-list'!$A$2:$R$1048576,18,FALSE),"Not found"))</f>
        <v>1096</v>
      </c>
      <c r="M186" s="42">
        <f t="shared" ca="1" si="10"/>
        <v>17</v>
      </c>
      <c r="N186" s="2">
        <f>(COUNTIF($C$2:$C186,$C186)=1)+0</f>
        <v>1</v>
      </c>
      <c r="O186" s="2">
        <f t="shared" si="11"/>
        <v>190</v>
      </c>
    </row>
    <row r="187" spans="1:15" x14ac:dyDescent="0.2">
      <c r="A187" s="2">
        <v>186</v>
      </c>
      <c r="B187" s="2">
        <f t="shared" si="12"/>
        <v>164</v>
      </c>
      <c r="C187" t="s">
        <v>355</v>
      </c>
      <c r="D187" s="6" t="s">
        <v>30</v>
      </c>
      <c r="E187" s="6">
        <v>36173</v>
      </c>
      <c r="F187">
        <v>1118</v>
      </c>
      <c r="G187" s="2">
        <v>9</v>
      </c>
      <c r="H187" s="43" t="str">
        <f>IFERROR(VLOOKUP(C187&amp;D187,AUS_male_list!$A$2:$T$1048576,20,FALSE), IFERROR(VLOOKUP(C187&amp;D187,'AUS_female-list'!$A$2:$T$1048576,20,FALSE),"Not found"))</f>
        <v/>
      </c>
      <c r="J187" s="3">
        <f>IFERROR(VLOOKUP(C187&amp;D187,Comms_male_list_21!$F$3:$G$1048576,2,FALSE),IFERROR(VLOOKUP(C187&amp;D187,Comms_female_list_21!$F$3:$G$1048576,2,FALSE),"Not in top 100"))</f>
        <v>52</v>
      </c>
      <c r="K187" s="3" t="str">
        <f>IFERROR(VLOOKUP(C187&amp;D187,Comms_male_list_22!$F$3:$G$1048576,2,FALSE),IFERROR(VLOOKUP(C187&amp;D187,Comms_female_list_22!$F$3:$G$1048576,2,FALSE),"Not in top 100"))</f>
        <v>Not in top 100</v>
      </c>
      <c r="L187" s="2">
        <f>IFERROR(VLOOKUP(C187&amp;D187,AUS_male_list!$A$2:$R$1048576,18,FALSE), IFERROR(VLOOKUP(C187&amp;D187,'AUS_female-list'!$A$2:$R$1048576,18,FALSE),"Not found"))</f>
        <v>1107</v>
      </c>
      <c r="M187" s="42">
        <f t="shared" ca="1" si="10"/>
        <v>23</v>
      </c>
      <c r="N187" s="2">
        <f>(COUNTIF($C$2:$C187,$C187)=1)+0</f>
        <v>1</v>
      </c>
      <c r="O187" s="2">
        <f t="shared" si="11"/>
        <v>125</v>
      </c>
    </row>
    <row r="188" spans="1:15" x14ac:dyDescent="0.2">
      <c r="A188" s="2">
        <v>187</v>
      </c>
      <c r="B188" s="2">
        <f t="shared" si="12"/>
        <v>165</v>
      </c>
      <c r="C188" t="s">
        <v>673</v>
      </c>
      <c r="D188" s="6" t="s">
        <v>28</v>
      </c>
      <c r="E188" s="6">
        <v>34891</v>
      </c>
      <c r="F188">
        <v>1111</v>
      </c>
      <c r="G188" s="2">
        <v>9</v>
      </c>
      <c r="H188" s="43" t="str">
        <f>IFERROR(VLOOKUP(C188&amp;D188,AUS_male_list!$A$2:$T$1048576,20,FALSE), IFERROR(VLOOKUP(C188&amp;D188,'AUS_female-list'!$A$2:$T$1048576,20,FALSE),"Not found"))</f>
        <v/>
      </c>
      <c r="J188" s="3">
        <f>IFERROR(VLOOKUP(C188&amp;D188,Comms_male_list_21!$F$3:$G$1048576,2,FALSE),IFERROR(VLOOKUP(C188&amp;D188,Comms_female_list_21!$F$3:$G$1048576,2,FALSE),"Not in top 100"))</f>
        <v>47</v>
      </c>
      <c r="K188" s="3" t="str">
        <f>IFERROR(VLOOKUP(C188&amp;D188,Comms_male_list_22!$F$3:$G$1048576,2,FALSE),IFERROR(VLOOKUP(C188&amp;D188,Comms_female_list_22!$F$3:$G$1048576,2,FALSE),"Not in top 100"))</f>
        <v>Not in top 100</v>
      </c>
      <c r="L188" s="2">
        <f>IFERROR(VLOOKUP(C188&amp;D188,AUS_male_list!$A$2:$R$1048576,18,FALSE), IFERROR(VLOOKUP(C188&amp;D188,'AUS_female-list'!$A$2:$R$1048576,18,FALSE),"Not found"))</f>
        <v>1127</v>
      </c>
      <c r="M188" s="42">
        <f t="shared" ca="1" si="10"/>
        <v>26</v>
      </c>
      <c r="N188" s="2">
        <f>(COUNTIF($C$2:$C188,$C188)=1)+0</f>
        <v>1</v>
      </c>
      <c r="O188" s="2">
        <f t="shared" si="11"/>
        <v>140</v>
      </c>
    </row>
    <row r="189" spans="1:15" x14ac:dyDescent="0.2">
      <c r="A189" s="2">
        <v>188</v>
      </c>
      <c r="B189" s="2">
        <f t="shared" si="12"/>
        <v>166</v>
      </c>
      <c r="C189" t="s">
        <v>115</v>
      </c>
      <c r="D189" s="6" t="s">
        <v>2</v>
      </c>
      <c r="E189" s="6">
        <v>36999</v>
      </c>
      <c r="F189">
        <v>1091</v>
      </c>
      <c r="G189" s="2">
        <v>9</v>
      </c>
      <c r="H189" s="43" t="str">
        <f>IFERROR(VLOOKUP(C189&amp;D189,AUS_male_list!$A$2:$T$1048576,20,FALSE), IFERROR(VLOOKUP(C189&amp;D189,'AUS_female-list'!$A$2:$T$1048576,20,FALSE),"Not found"))</f>
        <v/>
      </c>
      <c r="J189" s="3" t="str">
        <f>IFERROR(VLOOKUP(C189&amp;D189,Comms_male_list_21!$F$3:$G$1048576,2,FALSE),IFERROR(VLOOKUP(C189&amp;D189,Comms_female_list_21!$F$3:$G$1048576,2,FALSE),"Not in top 100"))</f>
        <v>Not in top 100</v>
      </c>
      <c r="K189" s="3">
        <f>IFERROR(VLOOKUP(C189&amp;D189,Comms_male_list_22!$F$3:$G$1048576,2,FALSE),IFERROR(VLOOKUP(C189&amp;D189,Comms_female_list_22!$F$3:$G$1048576,2,FALSE),"Not in top 100"))</f>
        <v>6</v>
      </c>
      <c r="L189" s="2">
        <f>IFERROR(VLOOKUP(C189&amp;D189,AUS_male_list!$A$2:$R$1048576,18,FALSE), IFERROR(VLOOKUP(C189&amp;D189,'AUS_female-list'!$A$2:$R$1048576,18,FALSE),"Not found"))</f>
        <v>1116</v>
      </c>
      <c r="M189" s="42">
        <f t="shared" ca="1" si="10"/>
        <v>20</v>
      </c>
      <c r="N189" s="2">
        <f>(COUNTIF($C$2:$C189,$C189)=1)+0</f>
        <v>1</v>
      </c>
      <c r="O189" s="2">
        <f t="shared" si="11"/>
        <v>171</v>
      </c>
    </row>
    <row r="190" spans="1:15" x14ac:dyDescent="0.2">
      <c r="A190" s="2">
        <v>189</v>
      </c>
      <c r="B190" s="2">
        <f t="shared" si="12"/>
        <v>167</v>
      </c>
      <c r="C190" t="s">
        <v>199</v>
      </c>
      <c r="D190" s="6" t="s">
        <v>25</v>
      </c>
      <c r="E190" s="6">
        <v>35700</v>
      </c>
      <c r="F190">
        <v>1084</v>
      </c>
      <c r="G190" s="2">
        <v>9</v>
      </c>
      <c r="H190" s="43" t="str">
        <f>IFERROR(VLOOKUP(C190&amp;D190,AUS_male_list!$A$2:$T$1048576,20,FALSE), IFERROR(VLOOKUP(C190&amp;D190,'AUS_female-list'!$A$2:$T$1048576,20,FALSE),"Not found"))</f>
        <v/>
      </c>
      <c r="J190" s="3" t="str">
        <f>IFERROR(VLOOKUP(C190&amp;D190,Comms_male_list_21!$F$3:$G$1048576,2,FALSE),IFERROR(VLOOKUP(C190&amp;D190,Comms_female_list_21!$F$3:$G$1048576,2,FALSE),"Not in top 100"))</f>
        <v>Not in top 100</v>
      </c>
      <c r="K190" s="3">
        <f>IFERROR(VLOOKUP(C190&amp;D190,Comms_male_list_22!$F$3:$G$1048576,2,FALSE),IFERROR(VLOOKUP(C190&amp;D190,Comms_female_list_22!$F$3:$G$1048576,2,FALSE),"Not in top 100"))</f>
        <v>86</v>
      </c>
      <c r="L190" s="2">
        <f>IFERROR(VLOOKUP(C190&amp;D190,AUS_male_list!$A$2:$R$1048576,18,FALSE), IFERROR(VLOOKUP(C190&amp;D190,'AUS_female-list'!$A$2:$R$1048576,18,FALSE),"Not found"))</f>
        <v>1035</v>
      </c>
      <c r="M190" s="42">
        <f t="shared" ca="1" si="10"/>
        <v>24</v>
      </c>
      <c r="N190" s="2">
        <f>(COUNTIF($C$2:$C190,$C190)=1)+0</f>
        <v>1</v>
      </c>
      <c r="O190" s="2">
        <f t="shared" si="11"/>
        <v>185</v>
      </c>
    </row>
    <row r="191" spans="1:15" x14ac:dyDescent="0.2">
      <c r="A191" s="2">
        <v>190</v>
      </c>
      <c r="B191" s="2">
        <f t="shared" si="12"/>
        <v>167</v>
      </c>
      <c r="C191" t="s">
        <v>575</v>
      </c>
      <c r="D191" s="6" t="s">
        <v>2</v>
      </c>
      <c r="E191" s="6">
        <v>37908</v>
      </c>
      <c r="F191">
        <v>1084</v>
      </c>
      <c r="G191" s="2">
        <v>9</v>
      </c>
      <c r="H191" s="43" t="str">
        <f>IFERROR(VLOOKUP(C191&amp;D191,AUS_male_list!$A$2:$T$1048576,20,FALSE), IFERROR(VLOOKUP(C191&amp;D191,'AUS_female-list'!$A$2:$T$1048576,20,FALSE),"Not found"))</f>
        <v/>
      </c>
      <c r="J191" s="3" t="str">
        <f>IFERROR(VLOOKUP(C191&amp;D191,Comms_male_list_21!$F$3:$G$1048576,2,FALSE),IFERROR(VLOOKUP(C191&amp;D191,Comms_female_list_21!$F$3:$G$1048576,2,FALSE),"Not in top 100"))</f>
        <v>Not in top 100</v>
      </c>
      <c r="K191" s="3">
        <f>IFERROR(VLOOKUP(C191&amp;D191,Comms_male_list_22!$F$3:$G$1048576,2,FALSE),IFERROR(VLOOKUP(C191&amp;D191,Comms_female_list_22!$F$3:$G$1048576,2,FALSE),"Not in top 100"))</f>
        <v>11</v>
      </c>
      <c r="L191" s="2">
        <f>IFERROR(VLOOKUP(C191&amp;D191,AUS_male_list!$A$2:$R$1048576,18,FALSE), IFERROR(VLOOKUP(C191&amp;D191,'AUS_female-list'!$A$2:$R$1048576,18,FALSE),"Not found"))</f>
        <v>1118</v>
      </c>
      <c r="M191" s="42">
        <f t="shared" ca="1" si="10"/>
        <v>18</v>
      </c>
      <c r="N191" s="2">
        <f>(COUNTIF($C$2:$C191,$C191)=1)+0</f>
        <v>0</v>
      </c>
      <c r="O191" s="2" t="str">
        <f t="shared" si="11"/>
        <v>Alternate event</v>
      </c>
    </row>
    <row r="192" spans="1:15" x14ac:dyDescent="0.2">
      <c r="A192" s="2">
        <v>191</v>
      </c>
      <c r="B192" s="2">
        <f t="shared" si="12"/>
        <v>168</v>
      </c>
      <c r="C192" t="s">
        <v>341</v>
      </c>
      <c r="D192" s="6" t="s">
        <v>34</v>
      </c>
      <c r="E192" s="6">
        <v>35633</v>
      </c>
      <c r="F192">
        <v>1083</v>
      </c>
      <c r="G192" s="2">
        <v>9</v>
      </c>
      <c r="H192" s="43" t="str">
        <f>IFERROR(VLOOKUP(C192&amp;D192,AUS_male_list!$A$2:$T$1048576,20,FALSE), IFERROR(VLOOKUP(C192&amp;D192,'AUS_female-list'!$A$2:$T$1048576,20,FALSE),"Not found"))</f>
        <v/>
      </c>
      <c r="J192" s="3">
        <f>IFERROR(VLOOKUP(C192&amp;D192,Comms_male_list_21!$F$3:$G$1048576,2,FALSE),IFERROR(VLOOKUP(C192&amp;D192,Comms_female_list_21!$F$3:$G$1048576,2,FALSE),"Not in top 100"))</f>
        <v>49</v>
      </c>
      <c r="K192" s="3" t="str">
        <f>IFERROR(VLOOKUP(C192&amp;D192,Comms_male_list_22!$F$3:$G$1048576,2,FALSE),IFERROR(VLOOKUP(C192&amp;D192,Comms_female_list_22!$F$3:$G$1048576,2,FALSE),"Not in top 100"))</f>
        <v>Not in top 100</v>
      </c>
      <c r="L192" s="2">
        <f>IFERROR(VLOOKUP(C192&amp;D192,AUS_male_list!$A$2:$R$1048576,18,FALSE), IFERROR(VLOOKUP(C192&amp;D192,'AUS_female-list'!$A$2:$R$1048576,18,FALSE),"Not found"))</f>
        <v>1089</v>
      </c>
      <c r="M192" s="42">
        <f t="shared" ca="1" si="10"/>
        <v>24</v>
      </c>
      <c r="N192" s="2">
        <f>(COUNTIF($C$2:$C192,$C192)=1)+0</f>
        <v>1</v>
      </c>
      <c r="O192" s="2">
        <f t="shared" si="11"/>
        <v>187</v>
      </c>
    </row>
    <row r="193" spans="1:15" x14ac:dyDescent="0.2">
      <c r="A193" s="2">
        <v>192</v>
      </c>
      <c r="B193" s="2">
        <f t="shared" si="12"/>
        <v>168</v>
      </c>
      <c r="C193" t="s">
        <v>355</v>
      </c>
      <c r="D193" s="6" t="s">
        <v>29</v>
      </c>
      <c r="E193" s="6">
        <v>36173</v>
      </c>
      <c r="F193">
        <v>1081</v>
      </c>
      <c r="G193" s="2">
        <v>9</v>
      </c>
      <c r="H193" s="43" t="str">
        <f>IFERROR(VLOOKUP(C193&amp;D193,AUS_male_list!$A$2:$T$1048576,20,FALSE), IFERROR(VLOOKUP(C193&amp;D193,'AUS_female-list'!$A$2:$T$1048576,20,FALSE),"Not found"))</f>
        <v/>
      </c>
      <c r="J193" s="3">
        <f>IFERROR(VLOOKUP(C193&amp;D193,Comms_male_list_21!$F$3:$G$1048576,2,FALSE),IFERROR(VLOOKUP(C193&amp;D193,Comms_female_list_21!$F$3:$G$1048576,2,FALSE),"Not in top 100"))</f>
        <v>76</v>
      </c>
      <c r="K193" s="3" t="str">
        <f>IFERROR(VLOOKUP(C193&amp;D193,Comms_male_list_22!$F$3:$G$1048576,2,FALSE),IFERROR(VLOOKUP(C193&amp;D193,Comms_female_list_22!$F$3:$G$1048576,2,FALSE),"Not in top 100"))</f>
        <v>Not in top 100</v>
      </c>
      <c r="L193" s="2">
        <f>IFERROR(VLOOKUP(C193&amp;D193,AUS_male_list!$A$2:$R$1048576,18,FALSE), IFERROR(VLOOKUP(C193&amp;D193,'AUS_female-list'!$A$2:$R$1048576,18,FALSE),"Not found"))</f>
        <v>1091</v>
      </c>
      <c r="M193" s="42">
        <f t="shared" ca="1" si="10"/>
        <v>23</v>
      </c>
      <c r="N193" s="2">
        <f>(COUNTIF($C$2:$C193,$C193)=1)+0</f>
        <v>0</v>
      </c>
      <c r="O193" s="2" t="str">
        <f t="shared" si="11"/>
        <v>Alternate event</v>
      </c>
    </row>
    <row r="194" spans="1:15" x14ac:dyDescent="0.2">
      <c r="A194" s="2">
        <v>193</v>
      </c>
      <c r="B194" s="2">
        <f t="shared" si="12"/>
        <v>168</v>
      </c>
      <c r="C194" t="s">
        <v>673</v>
      </c>
      <c r="D194" s="6" t="s">
        <v>27</v>
      </c>
      <c r="E194" s="6">
        <v>34891</v>
      </c>
      <c r="F194">
        <v>1081</v>
      </c>
      <c r="G194" s="2">
        <v>9</v>
      </c>
      <c r="H194" s="43" t="str">
        <f>IFERROR(VLOOKUP(C194&amp;D194,AUS_male_list!$A$2:$T$1048576,20,FALSE), IFERROR(VLOOKUP(C194&amp;D194,'AUS_female-list'!$A$2:$T$1048576,20,FALSE),"Not found"))</f>
        <v/>
      </c>
      <c r="J194" s="3">
        <f>IFERROR(VLOOKUP(C194&amp;D194,Comms_male_list_21!$F$3:$G$1048576,2,FALSE),IFERROR(VLOOKUP(C194&amp;D194,Comms_female_list_21!$F$3:$G$1048576,2,FALSE),"Not in top 100"))</f>
        <v>70</v>
      </c>
      <c r="K194" s="3" t="str">
        <f>IFERROR(VLOOKUP(C194&amp;D194,Comms_male_list_22!$F$3:$G$1048576,2,FALSE),IFERROR(VLOOKUP(C194&amp;D194,Comms_female_list_22!$F$3:$G$1048576,2,FALSE),"Not in top 100"))</f>
        <v>Not in top 100</v>
      </c>
      <c r="L194" s="2">
        <f>IFERROR(VLOOKUP(C194&amp;D194,AUS_male_list!$A$2:$R$1048576,18,FALSE), IFERROR(VLOOKUP(C194&amp;D194,'AUS_female-list'!$A$2:$R$1048576,18,FALSE),"Not found"))</f>
        <v>1113</v>
      </c>
      <c r="M194" s="42">
        <f t="shared" ref="M194:M201" ca="1" si="13">DATEDIF(E194,TODAY(),"y")</f>
        <v>26</v>
      </c>
      <c r="N194" s="2">
        <f>(COUNTIF($C$2:$C194,$C194)=1)+0</f>
        <v>0</v>
      </c>
      <c r="O194" s="2" t="str">
        <f t="shared" ref="O194:O201" si="14">IF(N194=1,RANK(F194,$F$2:$F$202,0),"Alternate event")</f>
        <v>Alternate event</v>
      </c>
    </row>
    <row r="195" spans="1:15" x14ac:dyDescent="0.2">
      <c r="A195" s="2">
        <v>194</v>
      </c>
      <c r="B195" s="2">
        <f t="shared" si="12"/>
        <v>169</v>
      </c>
      <c r="C195" t="s">
        <v>762</v>
      </c>
      <c r="D195" s="6" t="s">
        <v>29</v>
      </c>
      <c r="E195" s="6">
        <v>37332</v>
      </c>
      <c r="F195">
        <v>1079</v>
      </c>
      <c r="G195" s="2">
        <v>9</v>
      </c>
      <c r="H195" s="43" t="str">
        <f>IFERROR(VLOOKUP(C195&amp;D195,AUS_male_list!$A$2:$T$1048576,20,FALSE), IFERROR(VLOOKUP(C195&amp;D195,'AUS_female-list'!$A$2:$T$1048576,20,FALSE),"Not found"))</f>
        <v/>
      </c>
      <c r="J195" s="3" t="str">
        <f>IFERROR(VLOOKUP(C195&amp;D195,Comms_male_list_21!$F$3:$G$1048576,2,FALSE),IFERROR(VLOOKUP(C195&amp;D195,Comms_female_list_21!$F$3:$G$1048576,2,FALSE),"Not in top 100"))</f>
        <v>Not in top 100</v>
      </c>
      <c r="K195" s="3">
        <f>IFERROR(VLOOKUP(C195&amp;D195,Comms_male_list_22!$F$3:$G$1048576,2,FALSE),IFERROR(VLOOKUP(C195&amp;D195,Comms_female_list_22!$F$3:$G$1048576,2,FALSE),"Not in top 100"))</f>
        <v>11</v>
      </c>
      <c r="L195" s="2">
        <f>IFERROR(VLOOKUP(C195&amp;D195,AUS_male_list!$A$2:$R$1048576,18,FALSE), IFERROR(VLOOKUP(C195&amp;D195,'AUS_female-list'!$A$2:$R$1048576,18,FALSE),"Not found"))</f>
        <v>1103</v>
      </c>
      <c r="M195" s="42">
        <f t="shared" ca="1" si="13"/>
        <v>19</v>
      </c>
      <c r="N195" s="2">
        <f>(COUNTIF($C$2:$C195,$C195)=1)+0</f>
        <v>1</v>
      </c>
      <c r="O195" s="2">
        <f t="shared" si="14"/>
        <v>199</v>
      </c>
    </row>
    <row r="196" spans="1:15" x14ac:dyDescent="0.2">
      <c r="A196" s="2">
        <v>195</v>
      </c>
      <c r="B196" s="2">
        <f t="shared" ref="B196:B201" si="15">IF(N196=1,B195+1,B195)</f>
        <v>170</v>
      </c>
      <c r="C196" t="s">
        <v>357</v>
      </c>
      <c r="D196" s="6" t="s">
        <v>30</v>
      </c>
      <c r="E196" s="6">
        <v>35241</v>
      </c>
      <c r="F196">
        <v>1116</v>
      </c>
      <c r="G196" s="2">
        <v>10</v>
      </c>
      <c r="H196" s="43" t="str">
        <f>IFERROR(VLOOKUP(C196&amp;D196,AUS_male_list!$A$2:$T$1048576,20,FALSE), IFERROR(VLOOKUP(C196&amp;D196,'AUS_female-list'!$A$2:$T$1048576,20,FALSE),"Not found"))</f>
        <v/>
      </c>
      <c r="J196" s="3">
        <f>IFERROR(VLOOKUP(C196&amp;D196,Comms_male_list_21!$F$3:$G$1048576,2,FALSE),IFERROR(VLOOKUP(C196&amp;D196,Comms_female_list_21!$F$3:$G$1048576,2,FALSE),"Not in top 100"))</f>
        <v>68</v>
      </c>
      <c r="K196" s="3" t="str">
        <f>IFERROR(VLOOKUP(C196&amp;D196,Comms_male_list_22!$F$3:$G$1048576,2,FALSE),IFERROR(VLOOKUP(C196&amp;D196,Comms_female_list_22!$F$3:$G$1048576,2,FALSE),"Not in top 100"))</f>
        <v>Not in top 100</v>
      </c>
      <c r="L196" s="2">
        <f>IFERROR(VLOOKUP(C196&amp;D196,AUS_male_list!$A$2:$R$1048576,18,FALSE), IFERROR(VLOOKUP(C196&amp;D196,'AUS_female-list'!$A$2:$R$1048576,18,FALSE),"Not found"))</f>
        <v>1116</v>
      </c>
      <c r="M196" s="42">
        <f t="shared" ca="1" si="13"/>
        <v>25</v>
      </c>
      <c r="N196" s="2">
        <f>(COUNTIF($C$2:$C196,$C196)=1)+0</f>
        <v>1</v>
      </c>
      <c r="O196" s="2">
        <f t="shared" si="14"/>
        <v>129</v>
      </c>
    </row>
    <row r="197" spans="1:15" x14ac:dyDescent="0.2">
      <c r="A197" s="2">
        <v>196</v>
      </c>
      <c r="B197" s="2">
        <f t="shared" si="15"/>
        <v>171</v>
      </c>
      <c r="C197" t="s">
        <v>721</v>
      </c>
      <c r="D197" s="6" t="s">
        <v>28</v>
      </c>
      <c r="E197" s="6">
        <v>36359</v>
      </c>
      <c r="F197">
        <v>1108</v>
      </c>
      <c r="G197" s="2">
        <v>10</v>
      </c>
      <c r="H197" s="43" t="str">
        <f>IFERROR(VLOOKUP(C197&amp;D197,AUS_male_list!$A$2:$T$1048576,20,FALSE), IFERROR(VLOOKUP(C197&amp;D197,'AUS_female-list'!$A$2:$T$1048576,20,FALSE),"Not found"))</f>
        <v/>
      </c>
      <c r="J197" s="3">
        <f>IFERROR(VLOOKUP(C197&amp;D197,Comms_male_list_21!$F$3:$G$1048576,2,FALSE),IFERROR(VLOOKUP(C197&amp;D197,Comms_female_list_21!$F$3:$G$1048576,2,FALSE),"Not in top 100"))</f>
        <v>54</v>
      </c>
      <c r="K197" s="3" t="str">
        <f>IFERROR(VLOOKUP(C197&amp;D197,Comms_male_list_22!$F$3:$G$1048576,2,FALSE),IFERROR(VLOOKUP(C197&amp;D197,Comms_female_list_22!$F$3:$G$1048576,2,FALSE),"Not in top 100"))</f>
        <v>Not in top 100</v>
      </c>
      <c r="L197" s="2">
        <f>IFERROR(VLOOKUP(C197&amp;D197,AUS_male_list!$A$2:$R$1048576,18,FALSE), IFERROR(VLOOKUP(C197&amp;D197,'AUS_female-list'!$A$2:$R$1048576,18,FALSE),"Not found"))</f>
        <v>1121</v>
      </c>
      <c r="M197" s="42">
        <f t="shared" ca="1" si="13"/>
        <v>22</v>
      </c>
      <c r="N197" s="2">
        <f>(COUNTIF($C$2:$C197,$C197)=1)+0</f>
        <v>1</v>
      </c>
      <c r="O197" s="2">
        <f t="shared" si="14"/>
        <v>144</v>
      </c>
    </row>
    <row r="198" spans="1:15" x14ac:dyDescent="0.2">
      <c r="A198" s="2">
        <v>197</v>
      </c>
      <c r="B198" s="2">
        <f t="shared" si="15"/>
        <v>171</v>
      </c>
      <c r="C198" t="s">
        <v>571</v>
      </c>
      <c r="D198" s="6" t="s">
        <v>2</v>
      </c>
      <c r="E198" s="6">
        <v>34035</v>
      </c>
      <c r="F198">
        <v>1082</v>
      </c>
      <c r="G198" s="2">
        <v>10</v>
      </c>
      <c r="H198" s="43" t="str">
        <f>IFERROR(VLOOKUP(C198&amp;D198,AUS_male_list!$A$2:$T$1048576,20,FALSE), IFERROR(VLOOKUP(C198&amp;D198,'AUS_female-list'!$A$2:$T$1048576,20,FALSE),"Not found"))</f>
        <v/>
      </c>
      <c r="J198" s="3" t="str">
        <f>IFERROR(VLOOKUP(C198&amp;D198,Comms_male_list_21!$F$3:$G$1048576,2,FALSE),IFERROR(VLOOKUP(C198&amp;D198,Comms_female_list_21!$F$3:$G$1048576,2,FALSE),"Not in top 100"))</f>
        <v>Not in top 100</v>
      </c>
      <c r="K198" s="3">
        <f>IFERROR(VLOOKUP(C198&amp;D198,Comms_male_list_22!$F$3:$G$1048576,2,FALSE),IFERROR(VLOOKUP(C198&amp;D198,Comms_female_list_22!$F$3:$G$1048576,2,FALSE),"Not in top 100"))</f>
        <v>21</v>
      </c>
      <c r="L198" s="2">
        <f>IFERROR(VLOOKUP(C198&amp;D198,AUS_male_list!$A$2:$R$1048576,18,FALSE), IFERROR(VLOOKUP(C198&amp;D198,'AUS_female-list'!$A$2:$R$1048576,18,FALSE),"Not found"))</f>
        <v>1047</v>
      </c>
      <c r="M198" s="42">
        <f t="shared" ca="1" si="13"/>
        <v>28</v>
      </c>
      <c r="N198" s="2">
        <f>(COUNTIF($C$2:$C198,$C198)=1)+0</f>
        <v>0</v>
      </c>
      <c r="O198" s="2" t="str">
        <f t="shared" si="14"/>
        <v>Alternate event</v>
      </c>
    </row>
    <row r="199" spans="1:15" x14ac:dyDescent="0.2">
      <c r="A199" s="2">
        <v>198</v>
      </c>
      <c r="B199" s="2">
        <f t="shared" si="15"/>
        <v>171</v>
      </c>
      <c r="C199" t="s">
        <v>353</v>
      </c>
      <c r="D199" s="6" t="s">
        <v>30</v>
      </c>
      <c r="E199" s="6">
        <v>35618</v>
      </c>
      <c r="F199">
        <v>1098</v>
      </c>
      <c r="G199" s="2">
        <v>11</v>
      </c>
      <c r="H199" s="43" t="str">
        <f>IFERROR(VLOOKUP(C199&amp;D199,AUS_male_list!$A$2:$T$1048576,20,FALSE), IFERROR(VLOOKUP(C199&amp;D199,'AUS_female-list'!$A$2:$T$1048576,20,FALSE),"Not found"))</f>
        <v/>
      </c>
      <c r="J199" s="3" t="str">
        <f>IFERROR(VLOOKUP(C199&amp;D199,Comms_male_list_21!$F$3:$G$1048576,2,FALSE),IFERROR(VLOOKUP(C199&amp;D199,Comms_female_list_21!$F$3:$G$1048576,2,FALSE),"Not in top 100"))</f>
        <v>Not in top 100</v>
      </c>
      <c r="K199" s="3">
        <f>IFERROR(VLOOKUP(C199&amp;D199,Comms_male_list_22!$F$3:$G$1048576,2,FALSE),IFERROR(VLOOKUP(C199&amp;D199,Comms_female_list_22!$F$3:$G$1048576,2,FALSE),"Not in top 100"))</f>
        <v>5</v>
      </c>
      <c r="L199" s="2">
        <f>IFERROR(VLOOKUP(C199&amp;D199,AUS_male_list!$A$2:$R$1048576,18,FALSE), IFERROR(VLOOKUP(C199&amp;D199,'AUS_female-list'!$A$2:$R$1048576,18,FALSE),"Not found"))</f>
        <v>1112</v>
      </c>
      <c r="M199" s="42">
        <f t="shared" ca="1" si="13"/>
        <v>24</v>
      </c>
      <c r="N199" s="2">
        <f>(COUNTIF($C$2:$C199,$C199)=1)+0</f>
        <v>0</v>
      </c>
      <c r="O199" s="2" t="str">
        <f t="shared" si="14"/>
        <v>Alternate event</v>
      </c>
    </row>
    <row r="200" spans="1:15" x14ac:dyDescent="0.2">
      <c r="A200" s="2">
        <v>199</v>
      </c>
      <c r="B200" s="2">
        <f t="shared" si="15"/>
        <v>172</v>
      </c>
      <c r="C200" t="s">
        <v>724</v>
      </c>
      <c r="D200" s="6" t="s">
        <v>28</v>
      </c>
      <c r="E200" s="6">
        <v>36004</v>
      </c>
      <c r="F200">
        <v>1085</v>
      </c>
      <c r="G200" s="2">
        <v>11</v>
      </c>
      <c r="H200" s="43" t="str">
        <f>IFERROR(VLOOKUP(C200&amp;D200,AUS_male_list!$A$2:$T$1048576,20,FALSE), IFERROR(VLOOKUP(C200&amp;D200,'AUS_female-list'!$A$2:$T$1048576,20,FALSE),"Not found"))</f>
        <v/>
      </c>
      <c r="J200" s="3">
        <f>IFERROR(VLOOKUP(C200&amp;D200,Comms_male_list_21!$F$3:$G$1048576,2,FALSE),IFERROR(VLOOKUP(C200&amp;D200,Comms_female_list_21!$F$3:$G$1048576,2,FALSE),"Not in top 100"))</f>
        <v>66</v>
      </c>
      <c r="K200" s="3" t="str">
        <f>IFERROR(VLOOKUP(C200&amp;D200,Comms_male_list_22!$F$3:$G$1048576,2,FALSE),IFERROR(VLOOKUP(C200&amp;D200,Comms_female_list_22!$F$3:$G$1048576,2,FALSE),"Not in top 100"))</f>
        <v>Not in top 100</v>
      </c>
      <c r="L200" s="2">
        <f>IFERROR(VLOOKUP(C200&amp;D200,AUS_male_list!$A$2:$R$1048576,18,FALSE), IFERROR(VLOOKUP(C200&amp;D200,'AUS_female-list'!$A$2:$R$1048576,18,FALSE),"Not found"))</f>
        <v>1114</v>
      </c>
      <c r="M200" s="42">
        <f t="shared" ca="1" si="13"/>
        <v>23</v>
      </c>
      <c r="N200" s="2">
        <f>(COUNTIF($C$2:$C200,$C200)=1)+0</f>
        <v>1</v>
      </c>
      <c r="O200" s="2">
        <f t="shared" si="14"/>
        <v>184</v>
      </c>
    </row>
    <row r="201" spans="1:15" x14ac:dyDescent="0.2">
      <c r="A201" s="2">
        <v>200</v>
      </c>
      <c r="B201" s="2">
        <f t="shared" si="15"/>
        <v>173</v>
      </c>
      <c r="C201" t="s">
        <v>1000</v>
      </c>
      <c r="D201" s="6" t="s">
        <v>28</v>
      </c>
      <c r="E201" s="6">
        <v>34300</v>
      </c>
      <c r="F201">
        <v>1082</v>
      </c>
      <c r="G201" s="2">
        <v>12</v>
      </c>
      <c r="H201" s="43" t="str">
        <f>IFERROR(VLOOKUP(C201&amp;D201,AUS_male_list!$A$2:$T$1048576,20,FALSE), IFERROR(VLOOKUP(C201&amp;D201,'AUS_female-list'!$A$2:$T$1048576,20,FALSE),"Not found"))</f>
        <v/>
      </c>
      <c r="J201" s="3">
        <f>IFERROR(VLOOKUP(C201&amp;D201,Comms_male_list_21!$F$3:$G$1048576,2,FALSE),IFERROR(VLOOKUP(C201&amp;D201,Comms_female_list_21!$F$3:$G$1048576,2,FALSE),"Not in top 100"))</f>
        <v>60</v>
      </c>
      <c r="K201" s="3">
        <f>IFERROR(VLOOKUP(C201&amp;D201,Comms_male_list_22!$F$3:$G$1048576,2,FALSE),IFERROR(VLOOKUP(C201&amp;D201,Comms_female_list_22!$F$3:$G$1048576,2,FALSE),"Not in top 100"))</f>
        <v>55</v>
      </c>
      <c r="L201" s="2">
        <f>IFERROR(VLOOKUP(C201&amp;D201,AUS_male_list!$A$2:$R$1048576,18,FALSE), IFERROR(VLOOKUP(C201&amp;D201,'AUS_female-list'!$A$2:$R$1048576,18,FALSE),"Not found"))</f>
        <v>1117</v>
      </c>
      <c r="M201" s="42">
        <f t="shared" ca="1" si="13"/>
        <v>28</v>
      </c>
      <c r="N201" s="2">
        <f>(COUNTIF($C$2:$C201,$C201)=1)+0</f>
        <v>1</v>
      </c>
      <c r="O201" s="2">
        <f t="shared" si="14"/>
        <v>190</v>
      </c>
    </row>
  </sheetData>
  <sortState xmlns:xlrd2="http://schemas.microsoft.com/office/spreadsheetml/2017/richdata2" ref="C2:L201">
    <sortCondition descending="1" ref="H2:H201"/>
    <sortCondition ref="K2:K201"/>
    <sortCondition ref="I2:I201"/>
    <sortCondition ref="G2:G201"/>
    <sortCondition descending="1" ref="F2:F201"/>
  </sortState>
  <dataConsolidate function="count" link="1">
    <dataRefs count="2">
      <dataRef ref="A2:A1048576" sheet="AUS_female-list"/>
      <dataRef ref="A2:A1048576" sheet="AUS_male_list"/>
    </dataRefs>
  </dataConsolidate>
  <conditionalFormatting sqref="B1:B1048576">
    <cfRule type="duplicateValues" dxfId="48" priority="9"/>
  </conditionalFormatting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9FC0AA-2DA6-014B-AD2C-833A8815EA64}">
  <dimension ref="B1:H45"/>
  <sheetViews>
    <sheetView showGridLines="0" workbookViewId="0">
      <selection activeCell="T3" sqref="T3"/>
    </sheetView>
  </sheetViews>
  <sheetFormatPr baseColWidth="10" defaultRowHeight="16" x14ac:dyDescent="0.2"/>
  <cols>
    <col min="2" max="2" width="3.33203125" customWidth="1"/>
    <col min="3" max="3" width="17" bestFit="1" customWidth="1"/>
    <col min="4" max="4" width="18.33203125" bestFit="1" customWidth="1"/>
    <col min="5" max="5" width="20.33203125" customWidth="1"/>
  </cols>
  <sheetData>
    <row r="1" spans="2:5" ht="17" thickBot="1" x14ac:dyDescent="0.25">
      <c r="C1" s="84" t="s">
        <v>100</v>
      </c>
      <c r="D1" s="85"/>
      <c r="E1" s="86"/>
    </row>
    <row r="2" spans="2:5" x14ac:dyDescent="0.2">
      <c r="B2" s="36" t="s">
        <v>94</v>
      </c>
    </row>
    <row r="4" spans="2:5" x14ac:dyDescent="0.2">
      <c r="C4" s="37" t="s">
        <v>93</v>
      </c>
      <c r="D4" t="s">
        <v>95</v>
      </c>
      <c r="E4" s="38" t="s">
        <v>96</v>
      </c>
    </row>
    <row r="5" spans="2:5" x14ac:dyDescent="0.2">
      <c r="C5" s="22" t="s">
        <v>44</v>
      </c>
      <c r="D5" s="26">
        <v>1091.4000000000001</v>
      </c>
      <c r="E5" s="5">
        <v>38</v>
      </c>
    </row>
    <row r="6" spans="2:5" x14ac:dyDescent="0.2">
      <c r="C6" s="22" t="s">
        <v>82</v>
      </c>
      <c r="D6" s="26">
        <v>1087.125</v>
      </c>
      <c r="E6" s="5">
        <v>49</v>
      </c>
    </row>
    <row r="7" spans="2:5" x14ac:dyDescent="0.2">
      <c r="C7" s="22" t="s">
        <v>34</v>
      </c>
      <c r="D7" s="26">
        <v>1076.3333333333333</v>
      </c>
      <c r="E7" s="5">
        <v>9</v>
      </c>
    </row>
    <row r="8" spans="2:5" x14ac:dyDescent="0.2">
      <c r="C8" s="22" t="s">
        <v>33</v>
      </c>
      <c r="D8" s="26">
        <v>1056.5999999999999</v>
      </c>
      <c r="E8" s="5">
        <v>46</v>
      </c>
    </row>
    <row r="9" spans="2:5" x14ac:dyDescent="0.2">
      <c r="C9" s="22" t="s">
        <v>31</v>
      </c>
      <c r="D9" s="26">
        <v>1053.4000000000001</v>
      </c>
      <c r="E9" s="5">
        <v>50</v>
      </c>
    </row>
    <row r="10" spans="2:5" x14ac:dyDescent="0.2">
      <c r="C10" s="22" t="s">
        <v>28</v>
      </c>
      <c r="D10" s="26">
        <v>1043.8139534883721</v>
      </c>
      <c r="E10" s="5">
        <v>6</v>
      </c>
    </row>
    <row r="11" spans="2:5" x14ac:dyDescent="0.2">
      <c r="C11" s="22" t="s">
        <v>29</v>
      </c>
      <c r="D11" s="26">
        <v>1038.7567567567567</v>
      </c>
      <c r="E11" s="5">
        <v>12</v>
      </c>
    </row>
    <row r="12" spans="2:5" x14ac:dyDescent="0.2">
      <c r="C12" s="22" t="s">
        <v>35</v>
      </c>
      <c r="D12" s="26">
        <v>1035.125</v>
      </c>
      <c r="E12" s="5">
        <v>44</v>
      </c>
    </row>
    <row r="13" spans="2:5" x14ac:dyDescent="0.2">
      <c r="C13" s="22" t="s">
        <v>37</v>
      </c>
      <c r="D13" s="26">
        <v>1034.5384615384614</v>
      </c>
      <c r="E13" s="5">
        <v>10</v>
      </c>
    </row>
    <row r="14" spans="2:5" x14ac:dyDescent="0.2">
      <c r="C14" s="22" t="s">
        <v>36</v>
      </c>
      <c r="D14" s="26">
        <v>1033.9285714285713</v>
      </c>
      <c r="E14" s="5">
        <v>38</v>
      </c>
    </row>
    <row r="15" spans="2:5" x14ac:dyDescent="0.2">
      <c r="C15" s="22" t="s">
        <v>40</v>
      </c>
      <c r="D15" s="26">
        <v>1030.5</v>
      </c>
      <c r="E15" s="5">
        <v>48</v>
      </c>
    </row>
    <row r="16" spans="2:5" x14ac:dyDescent="0.2">
      <c r="C16" s="22" t="s">
        <v>38</v>
      </c>
      <c r="D16" s="26">
        <v>1029.1666666666667</v>
      </c>
      <c r="E16" s="5">
        <v>10</v>
      </c>
    </row>
    <row r="17" spans="3:8" x14ac:dyDescent="0.2">
      <c r="C17" s="22" t="s">
        <v>30</v>
      </c>
      <c r="D17" s="26">
        <v>1009.4516129032259</v>
      </c>
      <c r="E17" s="5">
        <v>6</v>
      </c>
    </row>
    <row r="18" spans="3:8" x14ac:dyDescent="0.2">
      <c r="C18" s="22" t="s">
        <v>39</v>
      </c>
      <c r="D18" s="26">
        <v>1009.2857142857143</v>
      </c>
      <c r="E18" s="5">
        <v>7</v>
      </c>
    </row>
    <row r="19" spans="3:8" x14ac:dyDescent="0.2">
      <c r="C19" s="22" t="s">
        <v>2</v>
      </c>
      <c r="D19" s="26">
        <v>1008.6296296296297</v>
      </c>
      <c r="E19" s="5">
        <v>16</v>
      </c>
    </row>
    <row r="20" spans="3:8" x14ac:dyDescent="0.2">
      <c r="C20" s="22" t="s">
        <v>27</v>
      </c>
      <c r="D20" s="26">
        <v>1005.7083333333334</v>
      </c>
      <c r="E20" s="5">
        <v>10</v>
      </c>
    </row>
    <row r="21" spans="3:8" x14ac:dyDescent="0.2">
      <c r="C21" s="22" t="s">
        <v>42</v>
      </c>
      <c r="D21" s="26">
        <v>1005</v>
      </c>
      <c r="E21" s="5">
        <v>29</v>
      </c>
    </row>
    <row r="22" spans="3:8" x14ac:dyDescent="0.2">
      <c r="C22" s="22" t="s">
        <v>26</v>
      </c>
      <c r="D22" s="26">
        <v>1002.2444444444444</v>
      </c>
      <c r="E22" s="5">
        <v>15</v>
      </c>
    </row>
    <row r="23" spans="3:8" x14ac:dyDescent="0.2">
      <c r="C23" s="22" t="s">
        <v>25</v>
      </c>
      <c r="D23" s="26">
        <v>990.89583333333337</v>
      </c>
      <c r="E23" s="5">
        <v>14</v>
      </c>
    </row>
    <row r="24" spans="3:8" x14ac:dyDescent="0.2">
      <c r="C24" s="22" t="s">
        <v>41</v>
      </c>
      <c r="D24" s="26">
        <v>985.66666666666663</v>
      </c>
      <c r="E24" s="5">
        <v>7</v>
      </c>
    </row>
    <row r="25" spans="3:8" x14ac:dyDescent="0.2">
      <c r="C25" s="22" t="s">
        <v>83</v>
      </c>
      <c r="D25" s="26">
        <v>913.86666666666667</v>
      </c>
      <c r="E25" s="5">
        <v>12</v>
      </c>
      <c r="H25" t="s">
        <v>99</v>
      </c>
    </row>
    <row r="26" spans="3:8" x14ac:dyDescent="0.2">
      <c r="C26" s="22" t="s">
        <v>978</v>
      </c>
      <c r="D26" s="26"/>
      <c r="E26" s="39">
        <f>AVERAGE(E5:E25)</f>
        <v>22.666666666666668</v>
      </c>
    </row>
    <row r="27" spans="3:8" x14ac:dyDescent="0.2">
      <c r="C27" s="22" t="s">
        <v>97</v>
      </c>
      <c r="D27" s="26">
        <v>1018.8094218415417</v>
      </c>
    </row>
    <row r="45" spans="8:8" x14ac:dyDescent="0.2">
      <c r="H45" t="s">
        <v>98</v>
      </c>
    </row>
  </sheetData>
  <sortState xmlns:xlrd2="http://schemas.microsoft.com/office/spreadsheetml/2017/richdata2" ref="C4:D26">
    <sortCondition ref="C5"/>
  </sortState>
  <mergeCells count="1">
    <mergeCell ref="C1:E1"/>
  </mergeCell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1CE2E-5C1D-9E41-BB70-2F360F82E788}">
  <dimension ref="A1:W1000"/>
  <sheetViews>
    <sheetView topLeftCell="A44" zoomScaleNormal="100" workbookViewId="0">
      <selection activeCell="B2" sqref="B2:F2"/>
    </sheetView>
  </sheetViews>
  <sheetFormatPr baseColWidth="10" defaultRowHeight="16" x14ac:dyDescent="0.2"/>
  <cols>
    <col min="1" max="1" width="1.83203125" customWidth="1"/>
    <col min="2" max="2" width="24.33203125" bestFit="1" customWidth="1"/>
    <col min="3" max="3" width="17" bestFit="1" customWidth="1"/>
    <col min="4" max="4" width="10" style="6" bestFit="1" customWidth="1"/>
    <col min="5" max="5" width="5.1640625" bestFit="1" customWidth="1"/>
    <col min="6" max="6" width="3.1640625" style="2" bestFit="1" customWidth="1"/>
    <col min="7" max="11" width="5.1640625" bestFit="1" customWidth="1"/>
    <col min="12" max="15" width="10" bestFit="1" customWidth="1"/>
    <col min="16" max="16" width="10" style="52" bestFit="1" customWidth="1"/>
    <col min="17" max="17" width="9.83203125" customWidth="1"/>
    <col min="19" max="19" width="9.33203125" style="22" customWidth="1"/>
    <col min="20" max="20" width="8.6640625" customWidth="1"/>
  </cols>
  <sheetData>
    <row r="1" spans="1:23" s="15" customFormat="1" ht="30" customHeight="1" x14ac:dyDescent="0.2">
      <c r="A1" s="21" t="s">
        <v>943</v>
      </c>
      <c r="B1" s="13" t="s">
        <v>3</v>
      </c>
      <c r="C1" s="13" t="s">
        <v>4</v>
      </c>
      <c r="D1" s="13" t="s">
        <v>0</v>
      </c>
      <c r="E1" s="14" t="s">
        <v>68</v>
      </c>
      <c r="F1" s="16" t="s">
        <v>69</v>
      </c>
      <c r="G1" s="16" t="s">
        <v>70</v>
      </c>
      <c r="H1" s="16" t="s">
        <v>71</v>
      </c>
      <c r="I1" s="16" t="s">
        <v>72</v>
      </c>
      <c r="J1" s="16" t="s">
        <v>73</v>
      </c>
      <c r="K1" s="16" t="s">
        <v>74</v>
      </c>
      <c r="L1" s="16" t="s">
        <v>75</v>
      </c>
      <c r="M1" s="16" t="s">
        <v>76</v>
      </c>
      <c r="N1" s="16" t="s">
        <v>77</v>
      </c>
      <c r="O1" s="16" t="s">
        <v>78</v>
      </c>
      <c r="P1" s="57" t="s">
        <v>79</v>
      </c>
      <c r="Q1" s="21" t="s">
        <v>85</v>
      </c>
      <c r="R1" s="21" t="s">
        <v>81</v>
      </c>
      <c r="S1" s="23" t="s">
        <v>80</v>
      </c>
      <c r="T1" s="21" t="s">
        <v>84</v>
      </c>
      <c r="U1" s="56" t="s">
        <v>982</v>
      </c>
      <c r="W1" s="51" t="s">
        <v>937</v>
      </c>
    </row>
    <row r="2" spans="1:23" x14ac:dyDescent="0.2">
      <c r="A2" t="str">
        <f t="shared" ref="A2:A65" si="0">B2&amp;C2</f>
        <v>Rohan BROWNING100m</v>
      </c>
      <c r="B2" t="s">
        <v>563</v>
      </c>
      <c r="C2" s="7" t="s">
        <v>2</v>
      </c>
      <c r="D2" s="6">
        <v>35795</v>
      </c>
      <c r="E2">
        <v>1281</v>
      </c>
      <c r="F2" s="2">
        <v>1</v>
      </c>
      <c r="G2">
        <v>1147</v>
      </c>
      <c r="H2">
        <v>1189</v>
      </c>
      <c r="I2">
        <v>1159</v>
      </c>
      <c r="J2">
        <v>1176</v>
      </c>
      <c r="K2">
        <v>1177</v>
      </c>
      <c r="L2" s="6">
        <v>44448</v>
      </c>
      <c r="M2" s="6">
        <v>44282</v>
      </c>
      <c r="N2" s="6">
        <v>44442</v>
      </c>
      <c r="O2" s="6">
        <v>44303</v>
      </c>
      <c r="P2" s="58">
        <v>44409</v>
      </c>
      <c r="Q2" s="40">
        <f t="shared" ref="Q2:Q65" si="1">RANK(E2,$E$2:$E$484)</f>
        <v>7</v>
      </c>
      <c r="R2" s="2">
        <f t="shared" ref="R2:R65" si="2">LARGE(G2:K2,1)</f>
        <v>1189</v>
      </c>
      <c r="S2" s="2">
        <f>VLOOKUP(C2,Quals!$A$2:$C$23,3,FALSE)</f>
        <v>1189</v>
      </c>
      <c r="T2" s="2" t="str">
        <f>_xlfn.IFNA(IF(OR(AND(G2&gt;=S2,L2&gt;=Quals!$F$3,L2&lt;=Quals!$H$3), OR(AND(H2&gt;=S2,M2&gt;=Quals!$F$3,M2&lt;=Quals!$H$3), OR(AND(I2&gt;=S2,N2&gt;=Quals!$F$3,N2&lt;=Quals!$H$3), OR(AND(J2&gt;=S2,O2&gt;=Quals!$F$3,O2&lt;=Quals!$H$3), OR(AND(K2&gt;=S2,P2&gt;=Quals!$F$3,P2&lt;=Quals!$H$3))))), MATCH((B2&amp;C2),Autos!C:C,0)),"Q",""),"")</f>
        <v>Q</v>
      </c>
      <c r="U2" s="1" t="str">
        <f>IF(AND(T2 = "Q", IF(ISNA(VLOOKUP((B2&amp;C2),Autos!C:C,1,FALSE)), "Not in Auto",)),"Check", "No need")</f>
        <v>No need</v>
      </c>
      <c r="W2" s="8" t="s">
        <v>936</v>
      </c>
    </row>
    <row r="3" spans="1:23" x14ac:dyDescent="0.2">
      <c r="A3" t="str">
        <f t="shared" si="0"/>
        <v>Jack HALE100m</v>
      </c>
      <c r="B3" t="s">
        <v>564</v>
      </c>
      <c r="C3" s="6" t="s">
        <v>2</v>
      </c>
      <c r="D3" s="6">
        <v>35937</v>
      </c>
      <c r="E3">
        <v>1161</v>
      </c>
      <c r="F3" s="2">
        <v>2</v>
      </c>
      <c r="G3">
        <v>1135</v>
      </c>
      <c r="H3">
        <v>1037</v>
      </c>
      <c r="I3">
        <v>1095</v>
      </c>
      <c r="J3">
        <v>1114</v>
      </c>
      <c r="K3">
        <v>1118</v>
      </c>
      <c r="L3" s="6">
        <v>44252</v>
      </c>
      <c r="M3" s="6">
        <v>43642</v>
      </c>
      <c r="N3" s="6">
        <v>44282</v>
      </c>
      <c r="O3" s="6">
        <v>44359</v>
      </c>
      <c r="P3" s="58">
        <v>44604</v>
      </c>
      <c r="Q3" s="40">
        <f t="shared" si="1"/>
        <v>37</v>
      </c>
      <c r="R3" s="2">
        <f t="shared" si="2"/>
        <v>1135</v>
      </c>
      <c r="S3" s="2">
        <f>VLOOKUP(C3,Quals!$A$2:$C$23,3,FALSE)</f>
        <v>1189</v>
      </c>
      <c r="T3" s="2" t="str">
        <f>_xlfn.IFNA(IF(OR(AND(G3&gt;=S3,L3&gt;=Quals!$F$3,L3&lt;=Quals!$H$3), OR(AND(H3&gt;=S3,M3&gt;=Quals!$F$3,M3&lt;=Quals!$H$3), OR(AND(I3&gt;=S3,N3&gt;=Quals!$F$3,N3&lt;=Quals!$H$3), OR(AND(J3&gt;=S3,O3&gt;=Quals!$F$3,O3&lt;=Quals!$H$3), OR(AND(K3&gt;=S3,P3&gt;=Quals!$F$3,P3&lt;=Quals!$H$3))))), MATCH((B3&amp;C3),Autos!C:C,0)),"Q",""),"")</f>
        <v/>
      </c>
      <c r="U3" s="1" t="str">
        <f>IF(AND(T3 = "Q", IF(ISNA(VLOOKUP((B3&amp;C3),Autos!C:C,1,FALSE)), "Not in Auto",)),"Check", "No need")</f>
        <v>No need</v>
      </c>
    </row>
    <row r="4" spans="1:23" x14ac:dyDescent="0.2">
      <c r="A4" t="str">
        <f t="shared" si="0"/>
        <v>Jake PENNY100m</v>
      </c>
      <c r="B4" t="s">
        <v>565</v>
      </c>
      <c r="C4" s="6" t="s">
        <v>2</v>
      </c>
      <c r="D4" s="6">
        <v>35187</v>
      </c>
      <c r="E4">
        <v>1136</v>
      </c>
      <c r="F4" s="2">
        <v>3</v>
      </c>
      <c r="G4">
        <v>1069</v>
      </c>
      <c r="H4">
        <v>1112</v>
      </c>
      <c r="I4">
        <v>1128</v>
      </c>
      <c r="J4">
        <v>1089</v>
      </c>
      <c r="K4">
        <v>1105</v>
      </c>
      <c r="L4" s="6">
        <v>44303</v>
      </c>
      <c r="M4" s="6">
        <v>44352</v>
      </c>
      <c r="N4" s="6">
        <v>44544</v>
      </c>
      <c r="O4" s="6">
        <v>44252</v>
      </c>
      <c r="P4" s="58">
        <v>44520</v>
      </c>
      <c r="Q4" s="40">
        <f t="shared" si="1"/>
        <v>44</v>
      </c>
      <c r="R4" s="2">
        <f t="shared" si="2"/>
        <v>1128</v>
      </c>
      <c r="S4" s="2">
        <f>VLOOKUP(C4,Quals!$A$2:$C$23,3,FALSE)</f>
        <v>1189</v>
      </c>
      <c r="T4" s="2" t="str">
        <f>_xlfn.IFNA(IF(OR(AND(G4&gt;=S4,L4&gt;=Quals!$F$3,L4&lt;=Quals!$H$3), OR(AND(H4&gt;=S4,M4&gt;=Quals!$F$3,M4&lt;=Quals!$H$3), OR(AND(I4&gt;=S4,N4&gt;=Quals!$F$3,N4&lt;=Quals!$H$3), OR(AND(J4&gt;=S4,O4&gt;=Quals!$F$3,O4&lt;=Quals!$H$3), OR(AND(K4&gt;=S4,P4&gt;=Quals!$F$3,P4&lt;=Quals!$H$3))))), MATCH((B4&amp;C4),Autos!C:C,0)),"Q",""),"")</f>
        <v/>
      </c>
      <c r="U4" s="1" t="str">
        <f>IF(AND(T4 = "Q", IF(ISNA(VLOOKUP((B4&amp;C4),Autos!C:C,1,FALSE)), "Not in Auto",)),"Check", "No need")</f>
        <v>No need</v>
      </c>
    </row>
    <row r="5" spans="1:23" x14ac:dyDescent="0.2">
      <c r="A5" t="str">
        <f t="shared" si="0"/>
        <v>Jake DORAN100m</v>
      </c>
      <c r="B5" t="s">
        <v>566</v>
      </c>
      <c r="C5" t="s">
        <v>2</v>
      </c>
      <c r="D5" s="6">
        <v>36725</v>
      </c>
      <c r="E5">
        <v>1131</v>
      </c>
      <c r="F5" s="2">
        <v>4</v>
      </c>
      <c r="G5">
        <v>1076</v>
      </c>
      <c r="H5">
        <v>1079</v>
      </c>
      <c r="I5">
        <v>1102</v>
      </c>
      <c r="J5">
        <v>1061</v>
      </c>
      <c r="K5">
        <v>1037</v>
      </c>
      <c r="L5" s="6">
        <v>43642</v>
      </c>
      <c r="M5" s="6">
        <v>43642</v>
      </c>
      <c r="N5" s="6">
        <v>44604</v>
      </c>
      <c r="O5" s="6">
        <v>44359</v>
      </c>
      <c r="P5" s="58">
        <v>44282</v>
      </c>
      <c r="Q5" s="40">
        <f t="shared" si="1"/>
        <v>48</v>
      </c>
      <c r="R5" s="2">
        <f t="shared" si="2"/>
        <v>1102</v>
      </c>
      <c r="S5" s="2">
        <f>VLOOKUP(C5,Quals!$A$2:$C$23,3,FALSE)</f>
        <v>1189</v>
      </c>
      <c r="T5" s="2" t="str">
        <f>_xlfn.IFNA(IF(OR(AND(G5&gt;=S5,L5&gt;=Quals!$F$3,L5&lt;=Quals!$H$3), OR(AND(H5&gt;=S5,M5&gt;=Quals!$F$3,M5&lt;=Quals!$H$3), OR(AND(I5&gt;=S5,N5&gt;=Quals!$F$3,N5&lt;=Quals!$H$3), OR(AND(J5&gt;=S5,O5&gt;=Quals!$F$3,O5&lt;=Quals!$H$3), OR(AND(K5&gt;=S5,P5&gt;=Quals!$F$3,P5&lt;=Quals!$H$3))))), MATCH((B5&amp;C5),Autos!C:C,0)),"Q",""),"")</f>
        <v/>
      </c>
      <c r="U5" s="1" t="str">
        <f>IF(AND(T5 = "Q", IF(ISNA(VLOOKUP((B5&amp;C5),Autos!C:C,1,FALSE)), "Not in Auto",)),"Check", "No need")</f>
        <v>No need</v>
      </c>
      <c r="W5" s="8" t="s">
        <v>940</v>
      </c>
    </row>
    <row r="6" spans="1:23" x14ac:dyDescent="0.2">
      <c r="A6" t="str">
        <f t="shared" si="0"/>
        <v>Will ROBERTS100m</v>
      </c>
      <c r="B6" t="s">
        <v>567</v>
      </c>
      <c r="C6" s="6" t="s">
        <v>2</v>
      </c>
      <c r="D6" s="6">
        <v>36427</v>
      </c>
      <c r="E6">
        <v>1115</v>
      </c>
      <c r="F6" s="2">
        <v>5</v>
      </c>
      <c r="G6">
        <v>1063</v>
      </c>
      <c r="H6">
        <v>1116</v>
      </c>
      <c r="I6">
        <v>1095</v>
      </c>
      <c r="J6">
        <v>1094</v>
      </c>
      <c r="K6">
        <v>1090</v>
      </c>
      <c r="L6" s="6">
        <v>44303</v>
      </c>
      <c r="M6" s="6">
        <v>44597</v>
      </c>
      <c r="N6" s="6">
        <v>44611</v>
      </c>
      <c r="O6" s="6">
        <v>44289</v>
      </c>
      <c r="P6" s="58">
        <v>44527</v>
      </c>
      <c r="Q6" s="40">
        <f t="shared" si="1"/>
        <v>60</v>
      </c>
      <c r="R6" s="2">
        <f t="shared" si="2"/>
        <v>1116</v>
      </c>
      <c r="S6" s="2">
        <f>VLOOKUP(C6,Quals!$A$2:$C$23,3,FALSE)</f>
        <v>1189</v>
      </c>
      <c r="T6" s="2" t="str">
        <f>_xlfn.IFNA(IF(OR(AND(G6&gt;=S6,L6&gt;=Quals!$F$3,L6&lt;=Quals!$H$3), OR(AND(H6&gt;=S6,M6&gt;=Quals!$F$3,M6&lt;=Quals!$H$3), OR(AND(I6&gt;=S6,N6&gt;=Quals!$F$3,N6&lt;=Quals!$H$3), OR(AND(J6&gt;=S6,O6&gt;=Quals!$F$3,O6&lt;=Quals!$H$3), OR(AND(K6&gt;=S6,P6&gt;=Quals!$F$3,P6&lt;=Quals!$H$3))))), MATCH((B6&amp;C6),Autos!C:C,0)),"Q",""),"")</f>
        <v/>
      </c>
      <c r="U6" s="1" t="str">
        <f>IF(AND(T6 = "Q", IF(ISNA(VLOOKUP((B6&amp;C6),Autos!C:C,1,FALSE)), "Not in Auto",)),"Check", "No need")</f>
        <v>No need</v>
      </c>
    </row>
    <row r="7" spans="1:23" x14ac:dyDescent="0.2">
      <c r="A7" t="str">
        <f t="shared" si="0"/>
        <v>Jacob DESPARD100m</v>
      </c>
      <c r="B7" t="s">
        <v>569</v>
      </c>
      <c r="C7" s="6" t="s">
        <v>2</v>
      </c>
      <c r="D7" s="6">
        <v>35389</v>
      </c>
      <c r="E7">
        <v>1104</v>
      </c>
      <c r="F7" s="2">
        <v>6</v>
      </c>
      <c r="G7">
        <v>1072</v>
      </c>
      <c r="H7">
        <v>1095</v>
      </c>
      <c r="I7">
        <v>1079</v>
      </c>
      <c r="J7">
        <v>1079</v>
      </c>
      <c r="K7">
        <v>1072</v>
      </c>
      <c r="L7" s="6">
        <v>44282</v>
      </c>
      <c r="M7" s="6">
        <v>44604</v>
      </c>
      <c r="N7" s="6">
        <v>44611</v>
      </c>
      <c r="O7" s="6">
        <v>44548</v>
      </c>
      <c r="P7" s="58">
        <v>44544</v>
      </c>
      <c r="Q7" s="40">
        <f t="shared" si="1"/>
        <v>71</v>
      </c>
      <c r="R7" s="2">
        <f t="shared" si="2"/>
        <v>1095</v>
      </c>
      <c r="S7" s="2">
        <f>VLOOKUP(C7,Quals!$A$2:$C$23,3,FALSE)</f>
        <v>1189</v>
      </c>
      <c r="T7" s="2" t="str">
        <f>_xlfn.IFNA(IF(OR(AND(G7&gt;=S7,L7&gt;=Quals!$F$3,L7&lt;=Quals!$H$3), OR(AND(H7&gt;=S7,M7&gt;=Quals!$F$3,M7&lt;=Quals!$H$3), OR(AND(I7&gt;=S7,N7&gt;=Quals!$F$3,N7&lt;=Quals!$H$3), OR(AND(J7&gt;=S7,O7&gt;=Quals!$F$3,O7&lt;=Quals!$H$3), OR(AND(K7&gt;=S7,P7&gt;=Quals!$F$3,P7&lt;=Quals!$H$3))))), MATCH((B7&amp;C7),Autos!C:C,0)),"Q",""),"")</f>
        <v/>
      </c>
      <c r="U7" s="1" t="str">
        <f>IF(AND(T7 = "Q", IF(ISNA(VLOOKUP((B7&amp;C7),Autos!C:C,1,FALSE)), "Not in Auto",)),"Check", "No need")</f>
        <v>No need</v>
      </c>
    </row>
    <row r="8" spans="1:23" x14ac:dyDescent="0.2">
      <c r="A8" t="str">
        <f t="shared" si="0"/>
        <v>Simon GREIG100m</v>
      </c>
      <c r="B8" t="s">
        <v>568</v>
      </c>
      <c r="C8" s="6" t="s">
        <v>2</v>
      </c>
      <c r="D8" s="6">
        <v>34127</v>
      </c>
      <c r="E8">
        <v>1097</v>
      </c>
      <c r="F8" s="2">
        <v>7</v>
      </c>
      <c r="G8">
        <v>1069</v>
      </c>
      <c r="H8">
        <v>1071</v>
      </c>
      <c r="I8">
        <v>1043</v>
      </c>
      <c r="J8">
        <v>1076</v>
      </c>
      <c r="K8">
        <v>1077</v>
      </c>
      <c r="L8" s="6">
        <v>44282</v>
      </c>
      <c r="M8" s="6">
        <v>44359</v>
      </c>
      <c r="N8" s="6">
        <v>44303</v>
      </c>
      <c r="O8" s="6">
        <v>44506</v>
      </c>
      <c r="P8" s="58">
        <v>44282</v>
      </c>
      <c r="Q8" s="40">
        <f t="shared" si="1"/>
        <v>76</v>
      </c>
      <c r="R8" s="2">
        <f t="shared" si="2"/>
        <v>1077</v>
      </c>
      <c r="S8" s="2">
        <f>VLOOKUP(C8,Quals!$A$2:$C$23,3,FALSE)</f>
        <v>1189</v>
      </c>
      <c r="T8" s="2" t="str">
        <f>_xlfn.IFNA(IF(OR(AND(G8&gt;=S8,L8&gt;=Quals!$F$3,L8&lt;=Quals!$H$3), OR(AND(H8&gt;=S8,M8&gt;=Quals!$F$3,M8&lt;=Quals!$H$3), OR(AND(I8&gt;=S8,N8&gt;=Quals!$F$3,N8&lt;=Quals!$H$3), OR(AND(J8&gt;=S8,O8&gt;=Quals!$F$3,O8&lt;=Quals!$H$3), OR(AND(K8&gt;=S8,P8&gt;=Quals!$F$3,P8&lt;=Quals!$H$3))))), MATCH((B8&amp;C8),Autos!C:C,0)),"Q",""),"")</f>
        <v/>
      </c>
      <c r="U8" s="1" t="str">
        <f>IF(AND(T8 = "Q", IF(ISNA(VLOOKUP((B8&amp;C8),Autos!C:C,1,FALSE)), "Not in Auto",)),"Check", "No need")</f>
        <v>No need</v>
      </c>
    </row>
    <row r="9" spans="1:23" x14ac:dyDescent="0.2">
      <c r="A9" t="str">
        <f t="shared" si="0"/>
        <v>Joshua AZZOPARDI100m</v>
      </c>
      <c r="B9" t="s">
        <v>570</v>
      </c>
      <c r="C9" s="6" t="s">
        <v>2</v>
      </c>
      <c r="D9" s="6">
        <v>36491</v>
      </c>
      <c r="E9">
        <v>1086</v>
      </c>
      <c r="F9" s="2">
        <v>8</v>
      </c>
      <c r="G9">
        <v>1059</v>
      </c>
      <c r="H9">
        <v>1040</v>
      </c>
      <c r="I9">
        <v>1063</v>
      </c>
      <c r="J9">
        <v>1059</v>
      </c>
      <c r="K9">
        <v>1058</v>
      </c>
      <c r="L9" s="6">
        <v>44282</v>
      </c>
      <c r="M9" s="6">
        <v>44303</v>
      </c>
      <c r="N9" s="6">
        <v>44352</v>
      </c>
      <c r="O9" s="6">
        <v>44261</v>
      </c>
      <c r="P9" s="58">
        <v>44359</v>
      </c>
      <c r="Q9" s="40">
        <f t="shared" si="1"/>
        <v>84</v>
      </c>
      <c r="R9" s="2">
        <f t="shared" si="2"/>
        <v>1063</v>
      </c>
      <c r="S9" s="2">
        <f>VLOOKUP(C9,Quals!$A$2:$C$23,3,FALSE)</f>
        <v>1189</v>
      </c>
      <c r="T9" s="2" t="str">
        <f>_xlfn.IFNA(IF(OR(AND(G9&gt;=S9,L9&gt;=Quals!$F$3,L9&lt;=Quals!$H$3), OR(AND(H9&gt;=S9,M9&gt;=Quals!$F$3,M9&lt;=Quals!$H$3), OR(AND(I9&gt;=S9,N9&gt;=Quals!$F$3,N9&lt;=Quals!$H$3), OR(AND(J9&gt;=S9,O9&gt;=Quals!$F$3,O9&lt;=Quals!$H$3), OR(AND(K9&gt;=S9,P9&gt;=Quals!$F$3,P9&lt;=Quals!$H$3))))), MATCH((B9&amp;C9),Autos!C:C,0)),"Q",""),"")</f>
        <v/>
      </c>
      <c r="U9" s="1" t="str">
        <f>IF(AND(T9 = "Q", IF(ISNA(VLOOKUP((B9&amp;C9),Autos!C:C,1,FALSE)), "Not in Auto",)),"Check", "No need")</f>
        <v>No need</v>
      </c>
    </row>
    <row r="10" spans="1:23" x14ac:dyDescent="0.2">
      <c r="A10" t="str">
        <f t="shared" si="0"/>
        <v>Aidan MURPHY100m</v>
      </c>
      <c r="B10" t="s">
        <v>575</v>
      </c>
      <c r="C10" s="6" t="s">
        <v>2</v>
      </c>
      <c r="D10" s="6">
        <v>37908</v>
      </c>
      <c r="E10">
        <v>1084</v>
      </c>
      <c r="F10" s="2">
        <v>9</v>
      </c>
      <c r="G10">
        <v>1118</v>
      </c>
      <c r="H10">
        <v>1089</v>
      </c>
      <c r="I10">
        <v>1079</v>
      </c>
      <c r="J10">
        <v>1057</v>
      </c>
      <c r="K10">
        <v>1006</v>
      </c>
      <c r="L10" s="6">
        <v>44506</v>
      </c>
      <c r="M10" s="6">
        <v>44590</v>
      </c>
      <c r="N10" s="6">
        <v>44604</v>
      </c>
      <c r="O10" s="6">
        <v>44569</v>
      </c>
      <c r="P10" s="58">
        <v>44541</v>
      </c>
      <c r="Q10" s="40">
        <f t="shared" si="1"/>
        <v>89</v>
      </c>
      <c r="R10" s="2">
        <f t="shared" si="2"/>
        <v>1118</v>
      </c>
      <c r="S10" s="2">
        <f>VLOOKUP(C10,Quals!$A$2:$C$23,3,FALSE)</f>
        <v>1189</v>
      </c>
      <c r="T10" s="2" t="str">
        <f>_xlfn.IFNA(IF(OR(AND(G10&gt;=S10,L10&gt;=Quals!$F$3,L10&lt;=Quals!$H$3), OR(AND(H10&gt;=S10,M10&gt;=Quals!$F$3,M10&lt;=Quals!$H$3), OR(AND(I10&gt;=S10,N10&gt;=Quals!$F$3,N10&lt;=Quals!$H$3), OR(AND(J10&gt;=S10,O10&gt;=Quals!$F$3,O10&lt;=Quals!$H$3), OR(AND(K10&gt;=S10,P10&gt;=Quals!$F$3,P10&lt;=Quals!$H$3))))), MATCH((B10&amp;C10),Autos!C:C,0)),"Q",""),"")</f>
        <v/>
      </c>
      <c r="U10" s="1" t="str">
        <f>IF(AND(T10 = "Q", IF(ISNA(VLOOKUP((B10&amp;C10),Autos!C:C,1,FALSE)), "Not in Auto",)),"Check", "No need")</f>
        <v>No need</v>
      </c>
    </row>
    <row r="11" spans="1:23" x14ac:dyDescent="0.2">
      <c r="A11" t="str">
        <f t="shared" si="0"/>
        <v>Alex HARTMANN100m</v>
      </c>
      <c r="B11" t="s">
        <v>571</v>
      </c>
      <c r="C11" s="6" t="s">
        <v>2</v>
      </c>
      <c r="D11" s="6">
        <v>34035</v>
      </c>
      <c r="E11">
        <v>1082</v>
      </c>
      <c r="F11" s="2">
        <v>10</v>
      </c>
      <c r="G11">
        <v>1005</v>
      </c>
      <c r="H11">
        <v>1047</v>
      </c>
      <c r="I11">
        <v>1002</v>
      </c>
      <c r="J11">
        <v>1043</v>
      </c>
      <c r="K11">
        <v>1044</v>
      </c>
      <c r="L11" s="6">
        <v>43642</v>
      </c>
      <c r="M11" s="6">
        <v>44303</v>
      </c>
      <c r="N11" s="6">
        <v>43642</v>
      </c>
      <c r="O11" s="6">
        <v>44534</v>
      </c>
      <c r="P11" s="58">
        <v>44597</v>
      </c>
      <c r="Q11" s="40">
        <f t="shared" si="1"/>
        <v>92</v>
      </c>
      <c r="R11" s="2">
        <f t="shared" si="2"/>
        <v>1047</v>
      </c>
      <c r="S11" s="2">
        <f>VLOOKUP(C11,Quals!$A$2:$C$23,3,FALSE)</f>
        <v>1189</v>
      </c>
      <c r="T11" s="2" t="str">
        <f>_xlfn.IFNA(IF(OR(AND(G11&gt;=S11,L11&gt;=Quals!$F$3,L11&lt;=Quals!$H$3), OR(AND(H11&gt;=S11,M11&gt;=Quals!$F$3,M11&lt;=Quals!$H$3), OR(AND(I11&gt;=S11,N11&gt;=Quals!$F$3,N11&lt;=Quals!$H$3), OR(AND(J11&gt;=S11,O11&gt;=Quals!$F$3,O11&lt;=Quals!$H$3), OR(AND(K11&gt;=S11,P11&gt;=Quals!$F$3,P11&lt;=Quals!$H$3))))), MATCH((B11&amp;C11),Autos!C:C,0)),"Q",""),"")</f>
        <v/>
      </c>
      <c r="U11" s="1" t="str">
        <f>IF(AND(T11 = "Q", IF(ISNA(VLOOKUP((B11&amp;C11),Autos!C:C,1,FALSE)), "Not in Auto",)),"Check", "No need")</f>
        <v>No need</v>
      </c>
    </row>
    <row r="12" spans="1:23" x14ac:dyDescent="0.2">
      <c r="A12" t="str">
        <f t="shared" si="0"/>
        <v>Zach HOLDSWORTH100m</v>
      </c>
      <c r="B12" t="s">
        <v>572</v>
      </c>
      <c r="C12" s="6" t="s">
        <v>2</v>
      </c>
      <c r="D12" s="6">
        <v>35634</v>
      </c>
      <c r="E12">
        <v>1076</v>
      </c>
      <c r="F12" s="2">
        <v>11</v>
      </c>
      <c r="G12">
        <v>1053</v>
      </c>
      <c r="H12">
        <v>1088</v>
      </c>
      <c r="I12">
        <v>1076</v>
      </c>
      <c r="J12">
        <v>1053</v>
      </c>
      <c r="K12">
        <v>1037</v>
      </c>
      <c r="L12" s="6">
        <v>44282</v>
      </c>
      <c r="M12" s="6">
        <v>44289</v>
      </c>
      <c r="N12" s="6">
        <v>44282</v>
      </c>
      <c r="O12" s="6">
        <v>44261</v>
      </c>
      <c r="P12" s="58">
        <v>44548</v>
      </c>
      <c r="Q12" s="40">
        <f t="shared" si="1"/>
        <v>103</v>
      </c>
      <c r="R12" s="2">
        <f t="shared" si="2"/>
        <v>1088</v>
      </c>
      <c r="S12" s="2">
        <f>VLOOKUP(C12,Quals!$A$2:$C$23,3,FALSE)</f>
        <v>1189</v>
      </c>
      <c r="T12" s="2" t="str">
        <f>_xlfn.IFNA(IF(OR(AND(G12&gt;=S12,L12&gt;=Quals!$F$3,L12&lt;=Quals!$H$3), OR(AND(H12&gt;=S12,M12&gt;=Quals!$F$3,M12&lt;=Quals!$H$3), OR(AND(I12&gt;=S12,N12&gt;=Quals!$F$3,N12&lt;=Quals!$H$3), OR(AND(J12&gt;=S12,O12&gt;=Quals!$F$3,O12&lt;=Quals!$H$3), OR(AND(K12&gt;=S12,P12&gt;=Quals!$F$3,P12&lt;=Quals!$H$3))))), MATCH((B12&amp;C12),Autos!C:C,0)),"Q",""),"")</f>
        <v/>
      </c>
      <c r="U12" s="1" t="str">
        <f>IF(AND(T12 = "Q", IF(ISNA(VLOOKUP((B12&amp;C12),Autos!C:C,1,FALSE)), "Not in Auto",)),"Check", "No need")</f>
        <v>No need</v>
      </c>
    </row>
    <row r="13" spans="1:23" x14ac:dyDescent="0.2">
      <c r="A13" t="str">
        <f t="shared" si="0"/>
        <v>Michael ROMANIN100m</v>
      </c>
      <c r="B13" t="s">
        <v>576</v>
      </c>
      <c r="C13" s="6" t="s">
        <v>2</v>
      </c>
      <c r="D13" s="6">
        <v>35423</v>
      </c>
      <c r="E13">
        <v>1070</v>
      </c>
      <c r="F13" s="2">
        <v>12</v>
      </c>
      <c r="G13">
        <v>1079</v>
      </c>
      <c r="H13">
        <v>1062</v>
      </c>
      <c r="I13">
        <v>1039</v>
      </c>
      <c r="J13">
        <v>1040</v>
      </c>
      <c r="K13">
        <v>1031</v>
      </c>
      <c r="L13" s="6">
        <v>44252</v>
      </c>
      <c r="M13" s="6">
        <v>44527</v>
      </c>
      <c r="N13" s="6">
        <v>44611</v>
      </c>
      <c r="O13" s="6">
        <v>44576</v>
      </c>
      <c r="P13" s="58">
        <v>44541</v>
      </c>
      <c r="Q13" s="40">
        <f t="shared" si="1"/>
        <v>109</v>
      </c>
      <c r="R13" s="2">
        <f t="shared" si="2"/>
        <v>1079</v>
      </c>
      <c r="S13" s="2">
        <f>VLOOKUP(C13,Quals!$A$2:$C$23,3,FALSE)</f>
        <v>1189</v>
      </c>
      <c r="T13" s="2" t="str">
        <f>_xlfn.IFNA(IF(OR(AND(G13&gt;=S13,L13&gt;=Quals!$F$3,L13&lt;=Quals!$H$3), OR(AND(H13&gt;=S13,M13&gt;=Quals!$F$3,M13&lt;=Quals!$H$3), OR(AND(I13&gt;=S13,N13&gt;=Quals!$F$3,N13&lt;=Quals!$H$3), OR(AND(J13&gt;=S13,O13&gt;=Quals!$F$3,O13&lt;=Quals!$H$3), OR(AND(K13&gt;=S13,P13&gt;=Quals!$F$3,P13&lt;=Quals!$H$3))))), MATCH((B13&amp;C13),Autos!C:C,0)),"Q",""),"")</f>
        <v/>
      </c>
      <c r="U13" s="1" t="str">
        <f>IF(AND(T13 = "Q", IF(ISNA(VLOOKUP((B13&amp;C13),Autos!C:C,1,FALSE)), "Not in Auto",)),"Check", "No need")</f>
        <v>No need</v>
      </c>
    </row>
    <row r="14" spans="1:23" x14ac:dyDescent="0.2">
      <c r="A14" t="str">
        <f t="shared" si="0"/>
        <v>Ashley MOLONEY100m</v>
      </c>
      <c r="B14" t="s">
        <v>573</v>
      </c>
      <c r="C14" t="s">
        <v>2</v>
      </c>
      <c r="D14" s="6">
        <v>36598</v>
      </c>
      <c r="E14">
        <v>1068</v>
      </c>
      <c r="F14" s="2">
        <v>13</v>
      </c>
      <c r="G14">
        <v>1085</v>
      </c>
      <c r="H14">
        <v>1092</v>
      </c>
      <c r="I14">
        <v>1056</v>
      </c>
      <c r="J14">
        <v>1043</v>
      </c>
      <c r="K14">
        <v>1040</v>
      </c>
      <c r="L14" s="6">
        <v>44268</v>
      </c>
      <c r="M14" s="6">
        <v>44412</v>
      </c>
      <c r="N14" s="6">
        <v>44301</v>
      </c>
      <c r="O14" s="6">
        <v>44268</v>
      </c>
      <c r="P14" s="58">
        <v>44352</v>
      </c>
      <c r="Q14" s="40">
        <f t="shared" si="1"/>
        <v>112</v>
      </c>
      <c r="R14" s="2">
        <f t="shared" si="2"/>
        <v>1092</v>
      </c>
      <c r="S14" s="2">
        <f>VLOOKUP(C14,Quals!$A$2:$C$23,3,FALSE)</f>
        <v>1189</v>
      </c>
      <c r="T14" s="2" t="str">
        <f>_xlfn.IFNA(IF(OR(AND(G14&gt;=S14,L14&gt;=Quals!$F$3,L14&lt;=Quals!$H$3), OR(AND(H14&gt;=S14,M14&gt;=Quals!$F$3,M14&lt;=Quals!$H$3), OR(AND(I14&gt;=S14,N14&gt;=Quals!$F$3,N14&lt;=Quals!$H$3), OR(AND(J14&gt;=S14,O14&gt;=Quals!$F$3,O14&lt;=Quals!$H$3), OR(AND(K14&gt;=S14,P14&gt;=Quals!$F$3,P14&lt;=Quals!$H$3))))), MATCH((B14&amp;C14),Autos!C:C,0)),"Q",""),"")</f>
        <v/>
      </c>
      <c r="U14" s="1" t="str">
        <f>IF(AND(T14 = "Q", IF(ISNA(VLOOKUP((B14&amp;C14),Autos!C:C,1,FALSE)), "Not in Auto",)),"Check", "No need")</f>
        <v>No need</v>
      </c>
    </row>
    <row r="15" spans="1:23" x14ac:dyDescent="0.2">
      <c r="A15" t="str">
        <f t="shared" si="0"/>
        <v>Fejiro OMUVWIE100m</v>
      </c>
      <c r="B15" t="s">
        <v>574</v>
      </c>
      <c r="C15" s="6" t="s">
        <v>2</v>
      </c>
      <c r="D15" s="6">
        <v>33660</v>
      </c>
      <c r="E15">
        <v>1062</v>
      </c>
      <c r="F15" s="2">
        <v>14</v>
      </c>
      <c r="G15">
        <v>1095</v>
      </c>
      <c r="H15">
        <v>1053</v>
      </c>
      <c r="I15">
        <v>1059</v>
      </c>
      <c r="J15">
        <v>1056</v>
      </c>
      <c r="K15">
        <v>983</v>
      </c>
      <c r="L15" s="6">
        <v>44576</v>
      </c>
      <c r="M15" s="6">
        <v>44268</v>
      </c>
      <c r="N15" s="6">
        <v>44471</v>
      </c>
      <c r="O15" s="6">
        <v>44513</v>
      </c>
      <c r="P15" s="58">
        <v>44268</v>
      </c>
      <c r="Q15" s="40">
        <f t="shared" si="1"/>
        <v>121</v>
      </c>
      <c r="R15" s="2">
        <f t="shared" si="2"/>
        <v>1095</v>
      </c>
      <c r="S15" s="2">
        <f>VLOOKUP(C15,Quals!$A$2:$C$23,3,FALSE)</f>
        <v>1189</v>
      </c>
      <c r="T15" s="2" t="str">
        <f>_xlfn.IFNA(IF(OR(AND(G15&gt;=S15,L15&gt;=Quals!$F$3,L15&lt;=Quals!$H$3), OR(AND(H15&gt;=S15,M15&gt;=Quals!$F$3,M15&lt;=Quals!$H$3), OR(AND(I15&gt;=S15,N15&gt;=Quals!$F$3,N15&lt;=Quals!$H$3), OR(AND(J15&gt;=S15,O15&gt;=Quals!$F$3,O15&lt;=Quals!$H$3), OR(AND(K15&gt;=S15,P15&gt;=Quals!$F$3,P15&lt;=Quals!$H$3))))), MATCH((B15&amp;C15),Autos!C:C,0)),"Q",""),"")</f>
        <v/>
      </c>
      <c r="U15" s="1" t="str">
        <f>IF(AND(T15 = "Q", IF(ISNA(VLOOKUP((B15&amp;C15),Autos!C:C,1,FALSE)), "Not in Auto",)),"Check", "No need")</f>
        <v>No need</v>
      </c>
    </row>
    <row r="16" spans="1:23" x14ac:dyDescent="0.2">
      <c r="A16" t="str">
        <f t="shared" si="0"/>
        <v>Calab LAW100m</v>
      </c>
      <c r="B16" t="s">
        <v>577</v>
      </c>
      <c r="C16" s="6" t="s">
        <v>2</v>
      </c>
      <c r="D16" s="6">
        <v>37986</v>
      </c>
      <c r="E16">
        <v>1051</v>
      </c>
      <c r="F16" s="2">
        <v>15</v>
      </c>
      <c r="G16">
        <v>1097</v>
      </c>
      <c r="H16">
        <v>1031</v>
      </c>
      <c r="I16">
        <v>1027</v>
      </c>
      <c r="J16">
        <v>1027</v>
      </c>
      <c r="K16">
        <v>1011</v>
      </c>
      <c r="L16" s="6">
        <v>44597</v>
      </c>
      <c r="M16" s="6">
        <v>44268</v>
      </c>
      <c r="N16" s="6">
        <v>44471</v>
      </c>
      <c r="O16" s="6">
        <v>44590</v>
      </c>
      <c r="P16" s="58">
        <v>44457</v>
      </c>
      <c r="Q16" s="40">
        <f t="shared" si="1"/>
        <v>138</v>
      </c>
      <c r="R16" s="2">
        <f t="shared" si="2"/>
        <v>1097</v>
      </c>
      <c r="S16" s="2">
        <f>VLOOKUP(C16,Quals!$A$2:$C$23,3,FALSE)</f>
        <v>1189</v>
      </c>
      <c r="T16" s="2" t="str">
        <f>_xlfn.IFNA(IF(OR(AND(G16&gt;=S16,L16&gt;=Quals!$F$3,L16&lt;=Quals!$H$3), OR(AND(H16&gt;=S16,M16&gt;=Quals!$F$3,M16&lt;=Quals!$H$3), OR(AND(I16&gt;=S16,N16&gt;=Quals!$F$3,N16&lt;=Quals!$H$3), OR(AND(J16&gt;=S16,O16&gt;=Quals!$F$3,O16&lt;=Quals!$H$3), OR(AND(K16&gt;=S16,P16&gt;=Quals!$F$3,P16&lt;=Quals!$H$3))))), MATCH((B16&amp;C16),Autos!C:C,0)),"Q",""),"")</f>
        <v/>
      </c>
      <c r="U16" s="1" t="str">
        <f>IF(AND(T16 = "Q", IF(ISNA(VLOOKUP((B16&amp;C16),Autos!C:C,1,FALSE)), "Not in Auto",)),"Check", "No need")</f>
        <v>No need</v>
      </c>
    </row>
    <row r="17" spans="1:21" x14ac:dyDescent="0.2">
      <c r="A17" t="str">
        <f t="shared" si="0"/>
        <v>Christopher IUS100m</v>
      </c>
      <c r="B17" t="s">
        <v>578</v>
      </c>
      <c r="C17" s="6" t="s">
        <v>2</v>
      </c>
      <c r="D17" s="6">
        <v>36566</v>
      </c>
      <c r="E17">
        <v>1051</v>
      </c>
      <c r="F17" s="2">
        <v>16</v>
      </c>
      <c r="G17">
        <v>1070</v>
      </c>
      <c r="H17">
        <v>1063</v>
      </c>
      <c r="I17">
        <v>1037</v>
      </c>
      <c r="J17">
        <v>1027</v>
      </c>
      <c r="K17">
        <v>1031</v>
      </c>
      <c r="L17" s="6">
        <v>44576</v>
      </c>
      <c r="M17" s="6">
        <v>44611</v>
      </c>
      <c r="N17" s="6">
        <v>44548</v>
      </c>
      <c r="O17" s="6">
        <v>44611</v>
      </c>
      <c r="P17" s="58">
        <v>44282</v>
      </c>
      <c r="Q17" s="40">
        <f t="shared" si="1"/>
        <v>138</v>
      </c>
      <c r="R17" s="2">
        <f t="shared" si="2"/>
        <v>1070</v>
      </c>
      <c r="S17" s="2">
        <f>VLOOKUP(C17,Quals!$A$2:$C$23,3,FALSE)</f>
        <v>1189</v>
      </c>
      <c r="T17" s="2" t="str">
        <f>_xlfn.IFNA(IF(OR(AND(G17&gt;=S17,L17&gt;=Quals!$F$3,L17&lt;=Quals!$H$3), OR(AND(H17&gt;=S17,M17&gt;=Quals!$F$3,M17&lt;=Quals!$H$3), OR(AND(I17&gt;=S17,N17&gt;=Quals!$F$3,N17&lt;=Quals!$H$3), OR(AND(J17&gt;=S17,O17&gt;=Quals!$F$3,O17&lt;=Quals!$H$3), OR(AND(K17&gt;=S17,P17&gt;=Quals!$F$3,P17&lt;=Quals!$H$3))))), MATCH((B17&amp;C17),Autos!C:C,0)),"Q",""),"")</f>
        <v/>
      </c>
      <c r="U17" s="1" t="str">
        <f>IF(AND(T17 = "Q", IF(ISNA(VLOOKUP((B17&amp;C17),Autos!C:C,1,FALSE)), "Not in Auto",)),"Check", "No need")</f>
        <v>No need</v>
      </c>
    </row>
    <row r="18" spans="1:21" x14ac:dyDescent="0.2">
      <c r="A18" t="str">
        <f t="shared" si="0"/>
        <v>Jagga PYBUS100m</v>
      </c>
      <c r="B18" t="s">
        <v>582</v>
      </c>
      <c r="C18" s="6" t="s">
        <v>2</v>
      </c>
      <c r="D18" s="6">
        <v>37054</v>
      </c>
      <c r="E18">
        <v>1042</v>
      </c>
      <c r="F18" s="2">
        <v>17</v>
      </c>
      <c r="G18">
        <v>1063</v>
      </c>
      <c r="H18">
        <v>1018</v>
      </c>
      <c r="I18">
        <v>1018</v>
      </c>
      <c r="J18">
        <v>1014</v>
      </c>
      <c r="K18">
        <v>1018</v>
      </c>
      <c r="L18" s="6">
        <v>44611</v>
      </c>
      <c r="M18" s="6">
        <v>44576</v>
      </c>
      <c r="N18" s="6">
        <v>44604</v>
      </c>
      <c r="O18" s="6">
        <v>44596</v>
      </c>
      <c r="P18" s="58">
        <v>44490</v>
      </c>
      <c r="Q18" s="40">
        <f t="shared" si="1"/>
        <v>154</v>
      </c>
      <c r="R18" s="2">
        <f t="shared" si="2"/>
        <v>1063</v>
      </c>
      <c r="S18" s="2">
        <f>VLOOKUP(C18,Quals!$A$2:$C$23,3,FALSE)</f>
        <v>1189</v>
      </c>
      <c r="T18" s="2" t="str">
        <f>_xlfn.IFNA(IF(OR(AND(G18&gt;=S18,L18&gt;=Quals!$F$3,L18&lt;=Quals!$H$3), OR(AND(H18&gt;=S18,M18&gt;=Quals!$F$3,M18&lt;=Quals!$H$3), OR(AND(I18&gt;=S18,N18&gt;=Quals!$F$3,N18&lt;=Quals!$H$3), OR(AND(J18&gt;=S18,O18&gt;=Quals!$F$3,O18&lt;=Quals!$H$3), OR(AND(K18&gt;=S18,P18&gt;=Quals!$F$3,P18&lt;=Quals!$H$3))))), MATCH((B18&amp;C18),Autos!C:C,0)),"Q",""),"")</f>
        <v/>
      </c>
      <c r="U18" s="1" t="str">
        <f>IF(AND(T18 = "Q", IF(ISNA(VLOOKUP((B18&amp;C18),Autos!C:C,1,FALSE)), "Not in Auto",)),"Check", "No need")</f>
        <v>No need</v>
      </c>
    </row>
    <row r="19" spans="1:21" x14ac:dyDescent="0.2">
      <c r="A19" t="str">
        <f t="shared" si="0"/>
        <v>Matthew RIZZO100m</v>
      </c>
      <c r="B19" t="s">
        <v>584</v>
      </c>
      <c r="C19" s="6" t="s">
        <v>2</v>
      </c>
      <c r="D19" s="6">
        <v>36078</v>
      </c>
      <c r="E19">
        <v>1022</v>
      </c>
      <c r="F19" s="2">
        <v>18</v>
      </c>
      <c r="G19">
        <v>1043</v>
      </c>
      <c r="H19">
        <v>1021</v>
      </c>
      <c r="I19">
        <v>1018</v>
      </c>
      <c r="J19">
        <v>993</v>
      </c>
      <c r="K19">
        <v>992</v>
      </c>
      <c r="L19" s="6">
        <v>44576</v>
      </c>
      <c r="M19" s="6">
        <v>44611</v>
      </c>
      <c r="N19" s="6">
        <v>44611</v>
      </c>
      <c r="O19" s="6">
        <v>44252</v>
      </c>
      <c r="P19" s="58">
        <v>44604</v>
      </c>
      <c r="Q19" s="40">
        <f t="shared" si="1"/>
        <v>198</v>
      </c>
      <c r="R19" s="2">
        <f t="shared" si="2"/>
        <v>1043</v>
      </c>
      <c r="S19" s="2">
        <f>VLOOKUP(C19,Quals!$A$2:$C$23,3,FALSE)</f>
        <v>1189</v>
      </c>
      <c r="T19" s="2" t="str">
        <f>_xlfn.IFNA(IF(OR(AND(G19&gt;=S19,L19&gt;=Quals!$F$3,L19&lt;=Quals!$H$3), OR(AND(H19&gt;=S19,M19&gt;=Quals!$F$3,M19&lt;=Quals!$H$3), OR(AND(I19&gt;=S19,N19&gt;=Quals!$F$3,N19&lt;=Quals!$H$3), OR(AND(J19&gt;=S19,O19&gt;=Quals!$F$3,O19&lt;=Quals!$H$3), OR(AND(K19&gt;=S19,P19&gt;=Quals!$F$3,P19&lt;=Quals!$H$3))))), MATCH((B19&amp;C19),Autos!C:C,0)),"Q",""),"")</f>
        <v/>
      </c>
      <c r="U19" s="1" t="str">
        <f>IF(AND(T19 = "Q", IF(ISNA(VLOOKUP((B19&amp;C19),Autos!C:C,1,FALSE)), "Not in Auto",)),"Check", "No need")</f>
        <v>No need</v>
      </c>
    </row>
    <row r="20" spans="1:21" x14ac:dyDescent="0.2">
      <c r="A20" t="str">
        <f t="shared" si="0"/>
        <v>Jin Su JUNG100m</v>
      </c>
      <c r="B20" t="s">
        <v>579</v>
      </c>
      <c r="C20" s="6" t="s">
        <v>2</v>
      </c>
      <c r="D20" s="6">
        <v>34289</v>
      </c>
      <c r="E20">
        <v>1018</v>
      </c>
      <c r="F20" s="2">
        <v>19</v>
      </c>
      <c r="G20">
        <v>1024</v>
      </c>
      <c r="H20">
        <v>1015</v>
      </c>
      <c r="I20">
        <v>1022</v>
      </c>
      <c r="J20">
        <v>1008</v>
      </c>
      <c r="K20">
        <v>983</v>
      </c>
      <c r="L20" s="6">
        <v>44266</v>
      </c>
      <c r="M20" s="6">
        <v>44261</v>
      </c>
      <c r="N20" s="6">
        <v>44282</v>
      </c>
      <c r="O20" s="6">
        <v>44261</v>
      </c>
      <c r="P20" s="58">
        <v>44352</v>
      </c>
      <c r="Q20" s="40">
        <f t="shared" si="1"/>
        <v>204</v>
      </c>
      <c r="R20" s="2">
        <f t="shared" si="2"/>
        <v>1024</v>
      </c>
      <c r="S20" s="2">
        <f>VLOOKUP(C20,Quals!$A$2:$C$23,3,FALSE)</f>
        <v>1189</v>
      </c>
      <c r="T20" s="2" t="str">
        <f>_xlfn.IFNA(IF(OR(AND(G20&gt;=S20,L20&gt;=Quals!$F$3,L20&lt;=Quals!$H$3), OR(AND(H20&gt;=S20,M20&gt;=Quals!$F$3,M20&lt;=Quals!$H$3), OR(AND(I20&gt;=S20,N20&gt;=Quals!$F$3,N20&lt;=Quals!$H$3), OR(AND(J20&gt;=S20,O20&gt;=Quals!$F$3,O20&lt;=Quals!$H$3), OR(AND(K20&gt;=S20,P20&gt;=Quals!$F$3,P20&lt;=Quals!$H$3))))), MATCH((B20&amp;C20),Autos!C:C,0)),"Q",""),"")</f>
        <v/>
      </c>
      <c r="U20" s="1" t="str">
        <f>IF(AND(T20 = "Q", IF(ISNA(VLOOKUP((B20&amp;C20),Autos!C:C,1,FALSE)), "Not in Auto",)),"Check", "No need")</f>
        <v>No need</v>
      </c>
    </row>
    <row r="21" spans="1:21" x14ac:dyDescent="0.2">
      <c r="A21" t="str">
        <f t="shared" si="0"/>
        <v>Ashley WONG100m</v>
      </c>
      <c r="B21" t="s">
        <v>580</v>
      </c>
      <c r="C21" t="s">
        <v>2</v>
      </c>
      <c r="D21" s="6">
        <v>38240</v>
      </c>
      <c r="E21">
        <v>1018</v>
      </c>
      <c r="F21" s="2">
        <v>20</v>
      </c>
      <c r="G21">
        <v>1018</v>
      </c>
      <c r="H21">
        <v>1011</v>
      </c>
      <c r="I21">
        <v>1018</v>
      </c>
      <c r="J21">
        <v>996</v>
      </c>
      <c r="K21">
        <v>1008</v>
      </c>
      <c r="L21" s="6">
        <v>44534</v>
      </c>
      <c r="M21" s="6">
        <v>44485</v>
      </c>
      <c r="N21" s="6">
        <v>44352</v>
      </c>
      <c r="O21" s="6">
        <v>44268</v>
      </c>
      <c r="P21" s="58">
        <v>44464</v>
      </c>
      <c r="Q21" s="40">
        <f t="shared" si="1"/>
        <v>204</v>
      </c>
      <c r="R21" s="2">
        <f t="shared" si="2"/>
        <v>1018</v>
      </c>
      <c r="S21" s="2">
        <f>VLOOKUP(C21,Quals!$A$2:$C$23,3,FALSE)</f>
        <v>1189</v>
      </c>
      <c r="T21" s="2" t="str">
        <f>_xlfn.IFNA(IF(OR(AND(G21&gt;=S21,L21&gt;=Quals!$F$3,L21&lt;=Quals!$H$3), OR(AND(H21&gt;=S21,M21&gt;=Quals!$F$3,M21&lt;=Quals!$H$3), OR(AND(I21&gt;=S21,N21&gt;=Quals!$F$3,N21&lt;=Quals!$H$3), OR(AND(J21&gt;=S21,O21&gt;=Quals!$F$3,O21&lt;=Quals!$H$3), OR(AND(K21&gt;=S21,P21&gt;=Quals!$F$3,P21&lt;=Quals!$H$3))))), MATCH((B21&amp;C21),Autos!C:C,0)),"Q",""),"")</f>
        <v/>
      </c>
      <c r="U21" s="1" t="str">
        <f>IF(AND(T21 = "Q", IF(ISNA(VLOOKUP((B21&amp;C21),Autos!C:C,1,FALSE)), "Not in Auto",)),"Check", "No need")</f>
        <v>No need</v>
      </c>
    </row>
    <row r="22" spans="1:21" x14ac:dyDescent="0.2">
      <c r="A22" t="str">
        <f t="shared" si="0"/>
        <v>Ryan TARRANT100m</v>
      </c>
      <c r="B22" t="s">
        <v>587</v>
      </c>
      <c r="C22" s="6" t="s">
        <v>2</v>
      </c>
      <c r="D22" s="6">
        <v>38290</v>
      </c>
      <c r="E22">
        <v>1012</v>
      </c>
      <c r="F22" s="2">
        <v>21</v>
      </c>
      <c r="G22">
        <v>1031</v>
      </c>
      <c r="H22">
        <v>1027</v>
      </c>
      <c r="I22">
        <v>1005</v>
      </c>
      <c r="J22">
        <v>1002</v>
      </c>
      <c r="K22">
        <v>952</v>
      </c>
      <c r="L22" s="6">
        <v>44597</v>
      </c>
      <c r="M22" s="6">
        <v>44611</v>
      </c>
      <c r="N22" s="6">
        <v>44576</v>
      </c>
      <c r="O22" s="6">
        <v>44611</v>
      </c>
      <c r="P22" s="58">
        <v>44569</v>
      </c>
      <c r="Q22" s="40">
        <f t="shared" si="1"/>
        <v>215</v>
      </c>
      <c r="R22" s="2">
        <f t="shared" si="2"/>
        <v>1031</v>
      </c>
      <c r="S22" s="2">
        <f>VLOOKUP(C22,Quals!$A$2:$C$23,3,FALSE)</f>
        <v>1189</v>
      </c>
      <c r="T22" s="2" t="str">
        <f>_xlfn.IFNA(IF(OR(AND(G22&gt;=S22,L22&gt;=Quals!$F$3,L22&lt;=Quals!$H$3), OR(AND(H22&gt;=S22,M22&gt;=Quals!$F$3,M22&lt;=Quals!$H$3), OR(AND(I22&gt;=S22,N22&gt;=Quals!$F$3,N22&lt;=Quals!$H$3), OR(AND(J22&gt;=S22,O22&gt;=Quals!$F$3,O22&lt;=Quals!$H$3), OR(AND(K22&gt;=S22,P22&gt;=Quals!$F$3,P22&lt;=Quals!$H$3))))), MATCH((B22&amp;C22),Autos!C:C,0)),"Q",""),"")</f>
        <v/>
      </c>
      <c r="U22" s="1" t="str">
        <f>IF(AND(T22 = "Q", IF(ISNA(VLOOKUP((B22&amp;C22),Autos!C:C,1,FALSE)), "Not in Auto",)),"Check", "No need")</f>
        <v>No need</v>
      </c>
    </row>
    <row r="23" spans="1:21" x14ac:dyDescent="0.2">
      <c r="A23" t="str">
        <f t="shared" si="0"/>
        <v>Lachlan KENNEDY100m</v>
      </c>
      <c r="B23" t="s">
        <v>581</v>
      </c>
      <c r="C23" s="6" t="s">
        <v>2</v>
      </c>
      <c r="D23" s="6">
        <v>44640</v>
      </c>
      <c r="E23">
        <v>1006</v>
      </c>
      <c r="F23" s="2">
        <v>22</v>
      </c>
      <c r="G23">
        <v>1037</v>
      </c>
      <c r="H23">
        <v>1012</v>
      </c>
      <c r="I23">
        <v>990</v>
      </c>
      <c r="J23">
        <v>986</v>
      </c>
      <c r="K23">
        <v>986</v>
      </c>
      <c r="L23" s="6">
        <v>44464</v>
      </c>
      <c r="M23" s="6">
        <v>44597</v>
      </c>
      <c r="N23" s="6">
        <v>44471</v>
      </c>
      <c r="O23" s="6">
        <v>44534</v>
      </c>
      <c r="P23" s="58">
        <v>44569</v>
      </c>
      <c r="Q23" s="40">
        <f t="shared" si="1"/>
        <v>226</v>
      </c>
      <c r="R23" s="2">
        <f t="shared" si="2"/>
        <v>1037</v>
      </c>
      <c r="S23" s="2">
        <f>VLOOKUP(C23,Quals!$A$2:$C$23,3,FALSE)</f>
        <v>1189</v>
      </c>
      <c r="T23" s="2" t="str">
        <f>_xlfn.IFNA(IF(OR(AND(G23&gt;=S23,L23&gt;=Quals!$F$3,L23&lt;=Quals!$H$3), OR(AND(H23&gt;=S23,M23&gt;=Quals!$F$3,M23&lt;=Quals!$H$3), OR(AND(I23&gt;=S23,N23&gt;=Quals!$F$3,N23&lt;=Quals!$H$3), OR(AND(J23&gt;=S23,O23&gt;=Quals!$F$3,O23&lt;=Quals!$H$3), OR(AND(K23&gt;=S23,P23&gt;=Quals!$F$3,P23&lt;=Quals!$H$3))))), MATCH((B23&amp;C23),Autos!C:C,0)),"Q",""),"")</f>
        <v/>
      </c>
      <c r="U23" s="1" t="str">
        <f>IF(AND(T23 = "Q", IF(ISNA(VLOOKUP((B23&amp;C23),Autos!C:C,1,FALSE)), "Not in Auto",)),"Check", "No need")</f>
        <v>No need</v>
      </c>
    </row>
    <row r="24" spans="1:21" x14ac:dyDescent="0.2">
      <c r="A24" t="str">
        <f t="shared" si="0"/>
        <v>Carl COOREY-EWINGS100m</v>
      </c>
      <c r="B24" t="s">
        <v>585</v>
      </c>
      <c r="C24" s="6" t="s">
        <v>2</v>
      </c>
      <c r="D24" s="6">
        <v>35908</v>
      </c>
      <c r="E24">
        <v>1004</v>
      </c>
      <c r="F24" s="2">
        <v>23</v>
      </c>
      <c r="G24">
        <v>1008</v>
      </c>
      <c r="H24">
        <v>1008</v>
      </c>
      <c r="I24">
        <v>996</v>
      </c>
      <c r="J24">
        <v>1005</v>
      </c>
      <c r="K24">
        <v>996</v>
      </c>
      <c r="L24" s="6">
        <v>44303</v>
      </c>
      <c r="M24" s="6">
        <v>44611</v>
      </c>
      <c r="N24" s="6">
        <v>44604</v>
      </c>
      <c r="O24" s="6">
        <v>44261</v>
      </c>
      <c r="P24" s="58">
        <v>44611</v>
      </c>
      <c r="Q24" s="40">
        <f t="shared" si="1"/>
        <v>230</v>
      </c>
      <c r="R24" s="2">
        <f t="shared" si="2"/>
        <v>1008</v>
      </c>
      <c r="S24" s="2">
        <f>VLOOKUP(C24,Quals!$A$2:$C$23,3,FALSE)</f>
        <v>1189</v>
      </c>
      <c r="T24" s="2" t="str">
        <f>_xlfn.IFNA(IF(OR(AND(G24&gt;=S24,L24&gt;=Quals!$F$3,L24&lt;=Quals!$H$3), OR(AND(H24&gt;=S24,M24&gt;=Quals!$F$3,M24&lt;=Quals!$H$3), OR(AND(I24&gt;=S24,N24&gt;=Quals!$F$3,N24&lt;=Quals!$H$3), OR(AND(J24&gt;=S24,O24&gt;=Quals!$F$3,O24&lt;=Quals!$H$3), OR(AND(K24&gt;=S24,P24&gt;=Quals!$F$3,P24&lt;=Quals!$H$3))))), MATCH((B24&amp;C24),Autos!C:C,0)),"Q",""),"")</f>
        <v/>
      </c>
      <c r="U24" s="1" t="str">
        <f>IF(AND(T24 = "Q", IF(ISNA(VLOOKUP((B24&amp;C24),Autos!C:C,1,FALSE)), "Not in Auto",)),"Check", "No need")</f>
        <v>No need</v>
      </c>
    </row>
    <row r="25" spans="1:21" x14ac:dyDescent="0.2">
      <c r="A25" t="str">
        <f t="shared" si="0"/>
        <v>Sebastian SULTANA100m</v>
      </c>
      <c r="B25" t="s">
        <v>583</v>
      </c>
      <c r="C25" s="7" t="s">
        <v>2</v>
      </c>
      <c r="D25" s="6">
        <v>44701</v>
      </c>
      <c r="E25">
        <v>1002</v>
      </c>
      <c r="F25" s="2">
        <v>24</v>
      </c>
      <c r="G25">
        <v>1011</v>
      </c>
      <c r="H25">
        <v>997</v>
      </c>
      <c r="I25">
        <v>996</v>
      </c>
      <c r="J25">
        <v>996</v>
      </c>
      <c r="K25">
        <v>990</v>
      </c>
      <c r="L25" s="6">
        <v>44597</v>
      </c>
      <c r="M25" s="6">
        <v>44527</v>
      </c>
      <c r="N25" s="6">
        <v>44548</v>
      </c>
      <c r="O25" s="6">
        <v>44597</v>
      </c>
      <c r="P25" s="58">
        <v>44576</v>
      </c>
      <c r="Q25" s="40">
        <f t="shared" si="1"/>
        <v>236</v>
      </c>
      <c r="R25" s="2">
        <f t="shared" si="2"/>
        <v>1011</v>
      </c>
      <c r="S25" s="2">
        <f>VLOOKUP(C25,Quals!$A$2:$C$23,3,FALSE)</f>
        <v>1189</v>
      </c>
      <c r="T25" s="2" t="str">
        <f>_xlfn.IFNA(IF(OR(AND(G25&gt;=S25,L25&gt;=Quals!$F$3,L25&lt;=Quals!$H$3), OR(AND(H25&gt;=S25,M25&gt;=Quals!$F$3,M25&lt;=Quals!$H$3), OR(AND(I25&gt;=S25,N25&gt;=Quals!$F$3,N25&lt;=Quals!$H$3), OR(AND(J25&gt;=S25,O25&gt;=Quals!$F$3,O25&lt;=Quals!$H$3), OR(AND(K25&gt;=S25,P25&gt;=Quals!$F$3,P25&lt;=Quals!$H$3))))), MATCH((B25&amp;C25),Autos!C:C,0)),"Q",""),"")</f>
        <v/>
      </c>
      <c r="U25" s="1" t="str">
        <f>IF(AND(T25 = "Q", IF(ISNA(VLOOKUP((B25&amp;C25),Autos!C:C,1,FALSE)), "Not in Auto",)),"Check", "No need")</f>
        <v>No need</v>
      </c>
    </row>
    <row r="26" spans="1:21" x14ac:dyDescent="0.2">
      <c r="A26" t="str">
        <f t="shared" si="0"/>
        <v>Kyle NICOLUSSI100m</v>
      </c>
      <c r="B26" t="s">
        <v>590</v>
      </c>
      <c r="C26" t="s">
        <v>2</v>
      </c>
      <c r="D26" s="6">
        <v>36381</v>
      </c>
      <c r="E26">
        <v>1000</v>
      </c>
      <c r="F26" s="2">
        <v>25</v>
      </c>
      <c r="G26">
        <v>1026</v>
      </c>
      <c r="H26">
        <v>989</v>
      </c>
      <c r="I26">
        <v>994</v>
      </c>
      <c r="J26">
        <v>986</v>
      </c>
      <c r="K26">
        <v>974</v>
      </c>
      <c r="L26" s="6">
        <v>44611</v>
      </c>
      <c r="M26" s="6">
        <v>44541</v>
      </c>
      <c r="N26" s="6">
        <v>44590</v>
      </c>
      <c r="O26" s="6">
        <v>44611</v>
      </c>
      <c r="P26" s="58">
        <v>44569</v>
      </c>
      <c r="Q26" s="40">
        <f t="shared" si="1"/>
        <v>240</v>
      </c>
      <c r="R26" s="2">
        <f t="shared" si="2"/>
        <v>1026</v>
      </c>
      <c r="S26" s="2">
        <f>VLOOKUP(C26,Quals!$A$2:$C$23,3,FALSE)</f>
        <v>1189</v>
      </c>
      <c r="T26" s="2" t="str">
        <f>_xlfn.IFNA(IF(OR(AND(G26&gt;=S26,L26&gt;=Quals!$F$3,L26&lt;=Quals!$H$3), OR(AND(H26&gt;=S26,M26&gt;=Quals!$F$3,M26&lt;=Quals!$H$3), OR(AND(I26&gt;=S26,N26&gt;=Quals!$F$3,N26&lt;=Quals!$H$3), OR(AND(J26&gt;=S26,O26&gt;=Quals!$F$3,O26&lt;=Quals!$H$3), OR(AND(K26&gt;=S26,P26&gt;=Quals!$F$3,P26&lt;=Quals!$H$3))))), MATCH((B26&amp;C26),Autos!C:C,0)),"Q",""),"")</f>
        <v/>
      </c>
      <c r="U26" s="1" t="str">
        <f>IF(AND(T26 = "Q", IF(ISNA(VLOOKUP((B26&amp;C26),Autos!C:C,1,FALSE)), "Not in Auto",)),"Check", "No need")</f>
        <v>No need</v>
      </c>
    </row>
    <row r="27" spans="1:21" x14ac:dyDescent="0.2">
      <c r="A27" t="str">
        <f t="shared" si="0"/>
        <v>Christopher GEORDAS100m</v>
      </c>
      <c r="B27" t="s">
        <v>589</v>
      </c>
      <c r="C27" s="6" t="s">
        <v>2</v>
      </c>
      <c r="D27" s="6">
        <v>37235</v>
      </c>
      <c r="E27">
        <v>999</v>
      </c>
      <c r="F27" s="2">
        <v>26</v>
      </c>
      <c r="G27">
        <v>1005</v>
      </c>
      <c r="H27">
        <v>990</v>
      </c>
      <c r="I27">
        <v>1005</v>
      </c>
      <c r="J27">
        <v>977</v>
      </c>
      <c r="K27">
        <v>962</v>
      </c>
      <c r="L27" s="6">
        <v>44568</v>
      </c>
      <c r="M27" s="6">
        <v>44610</v>
      </c>
      <c r="N27" s="6">
        <v>44610</v>
      </c>
      <c r="O27" s="6">
        <v>44519</v>
      </c>
      <c r="P27" s="58">
        <v>44505</v>
      </c>
      <c r="Q27" s="40">
        <f t="shared" si="1"/>
        <v>242</v>
      </c>
      <c r="R27" s="2">
        <f t="shared" si="2"/>
        <v>1005</v>
      </c>
      <c r="S27" s="2">
        <f>VLOOKUP(C27,Quals!$A$2:$C$23,3,FALSE)</f>
        <v>1189</v>
      </c>
      <c r="T27" s="2" t="str">
        <f>_xlfn.IFNA(IF(OR(AND(G27&gt;=S27,L27&gt;=Quals!$F$3,L27&lt;=Quals!$H$3), OR(AND(H27&gt;=S27,M27&gt;=Quals!$F$3,M27&lt;=Quals!$H$3), OR(AND(I27&gt;=S27,N27&gt;=Quals!$F$3,N27&lt;=Quals!$H$3), OR(AND(J27&gt;=S27,O27&gt;=Quals!$F$3,O27&lt;=Quals!$H$3), OR(AND(K27&gt;=S27,P27&gt;=Quals!$F$3,P27&lt;=Quals!$H$3))))), MATCH((B27&amp;C27),Autos!C:C,0)),"Q",""),"")</f>
        <v/>
      </c>
      <c r="U27" s="1" t="str">
        <f>IF(AND(T27 = "Q", IF(ISNA(VLOOKUP((B27&amp;C27),Autos!C:C,1,FALSE)), "Not in Auto",)),"Check", "No need")</f>
        <v>No need</v>
      </c>
    </row>
    <row r="28" spans="1:21" x14ac:dyDescent="0.2">
      <c r="A28" t="str">
        <f t="shared" si="0"/>
        <v>Jai GORDON100m</v>
      </c>
      <c r="B28" t="s">
        <v>586</v>
      </c>
      <c r="C28" s="7" t="s">
        <v>2</v>
      </c>
      <c r="D28" s="6">
        <v>37759</v>
      </c>
      <c r="E28">
        <v>994</v>
      </c>
      <c r="F28" s="2">
        <v>27</v>
      </c>
      <c r="G28">
        <v>1024</v>
      </c>
      <c r="H28">
        <v>980</v>
      </c>
      <c r="I28">
        <v>983</v>
      </c>
      <c r="J28">
        <v>983</v>
      </c>
      <c r="K28">
        <v>983</v>
      </c>
      <c r="L28" s="6">
        <v>44590</v>
      </c>
      <c r="M28" s="6">
        <v>44268</v>
      </c>
      <c r="N28" s="6">
        <v>44604</v>
      </c>
      <c r="O28" s="6">
        <v>44268</v>
      </c>
      <c r="P28" s="58">
        <v>44359</v>
      </c>
      <c r="Q28" s="40">
        <f t="shared" si="1"/>
        <v>251</v>
      </c>
      <c r="R28" s="2">
        <f t="shared" si="2"/>
        <v>1024</v>
      </c>
      <c r="S28" s="2">
        <f>VLOOKUP(C28,Quals!$A$2:$C$23,3,FALSE)</f>
        <v>1189</v>
      </c>
      <c r="T28" s="2" t="str">
        <f>_xlfn.IFNA(IF(OR(AND(G28&gt;=S28,L28&gt;=Quals!$F$3,L28&lt;=Quals!$H$3), OR(AND(H28&gt;=S28,M28&gt;=Quals!$F$3,M28&lt;=Quals!$H$3), OR(AND(I28&gt;=S28,N28&gt;=Quals!$F$3,N28&lt;=Quals!$H$3), OR(AND(J28&gt;=S28,O28&gt;=Quals!$F$3,O28&lt;=Quals!$H$3), OR(AND(K28&gt;=S28,P28&gt;=Quals!$F$3,P28&lt;=Quals!$H$3))))), MATCH((B28&amp;C28),Autos!C:C,0)),"Q",""),"")</f>
        <v/>
      </c>
      <c r="U28" s="1" t="str">
        <f>IF(AND(T28 = "Q", IF(ISNA(VLOOKUP((B28&amp;C28),Autos!C:C,1,FALSE)), "Not in Auto",)),"Check", "No need")</f>
        <v>No need</v>
      </c>
    </row>
    <row r="29" spans="1:21" x14ac:dyDescent="0.2">
      <c r="A29" t="str">
        <f t="shared" si="0"/>
        <v>Leonard KING100m</v>
      </c>
      <c r="B29" t="s">
        <v>988</v>
      </c>
      <c r="C29" s="6" t="s">
        <v>2</v>
      </c>
      <c r="D29" s="6">
        <v>35649</v>
      </c>
      <c r="E29">
        <v>987</v>
      </c>
      <c r="F29" s="2">
        <v>28</v>
      </c>
      <c r="G29">
        <v>1031</v>
      </c>
      <c r="H29">
        <v>990</v>
      </c>
      <c r="I29">
        <v>997</v>
      </c>
      <c r="J29">
        <v>980</v>
      </c>
      <c r="K29">
        <v>928</v>
      </c>
      <c r="L29" s="6">
        <v>44548</v>
      </c>
      <c r="M29" s="6">
        <v>44590</v>
      </c>
      <c r="N29" s="6">
        <v>44590</v>
      </c>
      <c r="O29" s="6">
        <v>44590</v>
      </c>
      <c r="P29" s="58">
        <v>44611</v>
      </c>
      <c r="Q29" s="40">
        <f t="shared" si="1"/>
        <v>265</v>
      </c>
      <c r="R29" s="2">
        <f t="shared" si="2"/>
        <v>1031</v>
      </c>
      <c r="S29" s="2">
        <f>VLOOKUP(C29,Quals!$A$2:$C$23,3,FALSE)</f>
        <v>1189</v>
      </c>
      <c r="T29" s="2" t="str">
        <f>_xlfn.IFNA(IF(OR(AND(G29&gt;=S29,L29&gt;=Quals!$F$3,L29&lt;=Quals!$H$3), OR(AND(H29&gt;=S29,M29&gt;=Quals!$F$3,M29&lt;=Quals!$H$3), OR(AND(I29&gt;=S29,N29&gt;=Quals!$F$3,N29&lt;=Quals!$H$3), OR(AND(J29&gt;=S29,O29&gt;=Quals!$F$3,O29&lt;=Quals!$H$3), OR(AND(K29&gt;=S29,P29&gt;=Quals!$F$3,P29&lt;=Quals!$H$3))))), MATCH((B29&amp;C29),Autos!C:C,0)),"Q",""),"")</f>
        <v/>
      </c>
      <c r="U29" s="1" t="str">
        <f>IF(AND(T29 = "Q", IF(ISNA(VLOOKUP((B29&amp;C29),Autos!C:C,1,FALSE)), "Not in Auto",)),"Check", "No need")</f>
        <v>No need</v>
      </c>
    </row>
    <row r="30" spans="1:21" x14ac:dyDescent="0.2">
      <c r="A30" t="str">
        <f t="shared" si="0"/>
        <v>Michael HANSFORD100m</v>
      </c>
      <c r="B30" t="s">
        <v>593</v>
      </c>
      <c r="C30" s="6" t="s">
        <v>2</v>
      </c>
      <c r="D30" s="6">
        <v>35751</v>
      </c>
      <c r="E30">
        <v>981</v>
      </c>
      <c r="F30" s="2">
        <v>29</v>
      </c>
      <c r="G30">
        <v>1005</v>
      </c>
      <c r="H30">
        <v>971</v>
      </c>
      <c r="I30">
        <v>966</v>
      </c>
      <c r="J30">
        <v>974</v>
      </c>
      <c r="K30">
        <v>941</v>
      </c>
      <c r="L30" s="6">
        <v>44544</v>
      </c>
      <c r="M30" s="6">
        <v>44541</v>
      </c>
      <c r="N30" s="6">
        <v>44602</v>
      </c>
      <c r="O30" s="6">
        <v>44611</v>
      </c>
      <c r="P30" s="58">
        <v>44611</v>
      </c>
      <c r="Q30" s="40">
        <f t="shared" si="1"/>
        <v>279</v>
      </c>
      <c r="R30" s="2">
        <f t="shared" si="2"/>
        <v>1005</v>
      </c>
      <c r="S30" s="2">
        <f>VLOOKUP(C30,Quals!$A$2:$C$23,3,FALSE)</f>
        <v>1189</v>
      </c>
      <c r="T30" s="2" t="str">
        <f>_xlfn.IFNA(IF(OR(AND(G30&gt;=S30,L30&gt;=Quals!$F$3,L30&lt;=Quals!$H$3), OR(AND(H30&gt;=S30,M30&gt;=Quals!$F$3,M30&lt;=Quals!$H$3), OR(AND(I30&gt;=S30,N30&gt;=Quals!$F$3,N30&lt;=Quals!$H$3), OR(AND(J30&gt;=S30,O30&gt;=Quals!$F$3,O30&lt;=Quals!$H$3), OR(AND(K30&gt;=S30,P30&gt;=Quals!$F$3,P30&lt;=Quals!$H$3))))), MATCH((B30&amp;C30),Autos!C:C,0)),"Q",""),"")</f>
        <v/>
      </c>
      <c r="U30" s="1" t="str">
        <f>IF(AND(T30 = "Q", IF(ISNA(VLOOKUP((B30&amp;C30),Autos!C:C,1,FALSE)), "Not in Auto",)),"Check", "No need")</f>
        <v>No need</v>
      </c>
    </row>
    <row r="31" spans="1:21" x14ac:dyDescent="0.2">
      <c r="A31" t="str">
        <f t="shared" si="0"/>
        <v>Andrew CLARE100m</v>
      </c>
      <c r="B31" t="s">
        <v>588</v>
      </c>
      <c r="C31" s="6" t="s">
        <v>2</v>
      </c>
      <c r="D31" s="6">
        <v>44612</v>
      </c>
      <c r="E31">
        <v>980</v>
      </c>
      <c r="F31" s="2">
        <v>30</v>
      </c>
      <c r="G31">
        <v>1034</v>
      </c>
      <c r="H31">
        <v>990</v>
      </c>
      <c r="I31">
        <v>968</v>
      </c>
      <c r="J31">
        <v>962</v>
      </c>
      <c r="K31">
        <v>937</v>
      </c>
      <c r="L31" s="6">
        <v>44506</v>
      </c>
      <c r="M31" s="6">
        <v>44534</v>
      </c>
      <c r="N31" s="6">
        <v>44527</v>
      </c>
      <c r="O31" s="6">
        <v>44513</v>
      </c>
      <c r="P31" s="58">
        <v>44268</v>
      </c>
      <c r="Q31" s="40">
        <f t="shared" si="1"/>
        <v>283</v>
      </c>
      <c r="R31" s="2">
        <f t="shared" si="2"/>
        <v>1034</v>
      </c>
      <c r="S31" s="2">
        <f>VLOOKUP(C31,Quals!$A$2:$C$23,3,FALSE)</f>
        <v>1189</v>
      </c>
      <c r="T31" s="2" t="str">
        <f>_xlfn.IFNA(IF(OR(AND(G31&gt;=S31,L31&gt;=Quals!$F$3,L31&lt;=Quals!$H$3), OR(AND(H31&gt;=S31,M31&gt;=Quals!$F$3,M31&lt;=Quals!$H$3), OR(AND(I31&gt;=S31,N31&gt;=Quals!$F$3,N31&lt;=Quals!$H$3), OR(AND(J31&gt;=S31,O31&gt;=Quals!$F$3,O31&lt;=Quals!$H$3), OR(AND(K31&gt;=S31,P31&gt;=Quals!$F$3,P31&lt;=Quals!$H$3))))), MATCH((B31&amp;C31),Autos!C:C,0)),"Q",""),"")</f>
        <v/>
      </c>
      <c r="U31" s="1" t="str">
        <f>IF(AND(T31 = "Q", IF(ISNA(VLOOKUP((B31&amp;C31),Autos!C:C,1,FALSE)), "Not in Auto",)),"Check", "No need")</f>
        <v>No need</v>
      </c>
    </row>
    <row r="32" spans="1:21" x14ac:dyDescent="0.2">
      <c r="A32" t="str">
        <f t="shared" si="0"/>
        <v>Cooper SHERMAN100m</v>
      </c>
      <c r="B32" t="s">
        <v>610</v>
      </c>
      <c r="C32" s="7" t="s">
        <v>2</v>
      </c>
      <c r="D32" s="6">
        <v>44671</v>
      </c>
      <c r="E32">
        <v>976</v>
      </c>
      <c r="F32" s="2">
        <v>31</v>
      </c>
      <c r="G32">
        <v>1022</v>
      </c>
      <c r="H32">
        <v>977</v>
      </c>
      <c r="I32">
        <v>974</v>
      </c>
      <c r="J32">
        <v>939</v>
      </c>
      <c r="K32">
        <v>940</v>
      </c>
      <c r="L32" s="6">
        <v>44602</v>
      </c>
      <c r="M32" s="6">
        <v>44611</v>
      </c>
      <c r="N32" s="6">
        <v>44544</v>
      </c>
      <c r="O32" s="6">
        <v>44534</v>
      </c>
      <c r="P32" s="58">
        <v>44569</v>
      </c>
      <c r="Q32" s="40">
        <f t="shared" si="1"/>
        <v>294</v>
      </c>
      <c r="R32" s="2">
        <f t="shared" si="2"/>
        <v>1022</v>
      </c>
      <c r="S32" s="2">
        <f>VLOOKUP(C32,Quals!$A$2:$C$23,3,FALSE)</f>
        <v>1189</v>
      </c>
      <c r="T32" s="2" t="str">
        <f>_xlfn.IFNA(IF(OR(AND(G32&gt;=S32,L32&gt;=Quals!$F$3,L32&lt;=Quals!$H$3), OR(AND(H32&gt;=S32,M32&gt;=Quals!$F$3,M32&lt;=Quals!$H$3), OR(AND(I32&gt;=S32,N32&gt;=Quals!$F$3,N32&lt;=Quals!$H$3), OR(AND(J32&gt;=S32,O32&gt;=Quals!$F$3,O32&lt;=Quals!$H$3), OR(AND(K32&gt;=S32,P32&gt;=Quals!$F$3,P32&lt;=Quals!$H$3))))), MATCH((B32&amp;C32),Autos!C:C,0)),"Q",""),"")</f>
        <v/>
      </c>
      <c r="U32" s="1" t="str">
        <f>IF(AND(T32 = "Q", IF(ISNA(VLOOKUP((B32&amp;C32),Autos!C:C,1,FALSE)), "Not in Auto",)),"Check", "No need")</f>
        <v>No need</v>
      </c>
    </row>
    <row r="33" spans="1:21" x14ac:dyDescent="0.2">
      <c r="A33" t="str">
        <f t="shared" si="0"/>
        <v>Kaleb CLARK100m</v>
      </c>
      <c r="B33" t="s">
        <v>591</v>
      </c>
      <c r="C33" s="7" t="s">
        <v>2</v>
      </c>
      <c r="D33" s="6">
        <v>38091</v>
      </c>
      <c r="E33">
        <v>976</v>
      </c>
      <c r="F33" s="2">
        <v>32</v>
      </c>
      <c r="G33">
        <v>986</v>
      </c>
      <c r="H33">
        <v>968</v>
      </c>
      <c r="I33">
        <v>977</v>
      </c>
      <c r="J33">
        <v>968</v>
      </c>
      <c r="K33">
        <v>962</v>
      </c>
      <c r="L33" s="6">
        <v>44485</v>
      </c>
      <c r="M33" s="6">
        <v>44457</v>
      </c>
      <c r="N33" s="6">
        <v>44597</v>
      </c>
      <c r="O33" s="6">
        <v>44513</v>
      </c>
      <c r="P33" s="58">
        <v>44548</v>
      </c>
      <c r="Q33" s="40">
        <f t="shared" si="1"/>
        <v>294</v>
      </c>
      <c r="R33" s="2">
        <f t="shared" si="2"/>
        <v>986</v>
      </c>
      <c r="S33" s="2">
        <f>VLOOKUP(C33,Quals!$A$2:$C$23,3,FALSE)</f>
        <v>1189</v>
      </c>
      <c r="T33" s="2" t="str">
        <f>_xlfn.IFNA(IF(OR(AND(G33&gt;=S33,L33&gt;=Quals!$F$3,L33&lt;=Quals!$H$3), OR(AND(H33&gt;=S33,M33&gt;=Quals!$F$3,M33&lt;=Quals!$H$3), OR(AND(I33&gt;=S33,N33&gt;=Quals!$F$3,N33&lt;=Quals!$H$3), OR(AND(J33&gt;=S33,O33&gt;=Quals!$F$3,O33&lt;=Quals!$H$3), OR(AND(K33&gt;=S33,P33&gt;=Quals!$F$3,P33&lt;=Quals!$H$3))))), MATCH((B33&amp;C33),Autos!C:C,0)),"Q",""),"")</f>
        <v/>
      </c>
      <c r="U33" s="1" t="str">
        <f>IF(AND(T33 = "Q", IF(ISNA(VLOOKUP((B33&amp;C33),Autos!C:C,1,FALSE)), "Not in Auto",)),"Check", "No need")</f>
        <v>No need</v>
      </c>
    </row>
    <row r="34" spans="1:21" x14ac:dyDescent="0.2">
      <c r="A34" t="str">
        <f t="shared" si="0"/>
        <v>Connor BOND100m</v>
      </c>
      <c r="B34" t="s">
        <v>592</v>
      </c>
      <c r="C34" s="6" t="s">
        <v>2</v>
      </c>
      <c r="D34" s="6">
        <v>44640</v>
      </c>
      <c r="E34">
        <v>974</v>
      </c>
      <c r="F34" s="2">
        <v>33</v>
      </c>
      <c r="G34">
        <v>1005</v>
      </c>
      <c r="H34">
        <v>987</v>
      </c>
      <c r="I34">
        <v>983</v>
      </c>
      <c r="J34">
        <v>954</v>
      </c>
      <c r="K34">
        <v>916</v>
      </c>
      <c r="L34" s="6">
        <v>44569</v>
      </c>
      <c r="M34" s="6">
        <v>44527</v>
      </c>
      <c r="N34" s="6">
        <v>44576</v>
      </c>
      <c r="O34" s="6">
        <v>44541</v>
      </c>
      <c r="P34" s="58">
        <v>44268</v>
      </c>
      <c r="Q34" s="40">
        <f t="shared" si="1"/>
        <v>303</v>
      </c>
      <c r="R34" s="2">
        <f t="shared" si="2"/>
        <v>1005</v>
      </c>
      <c r="S34" s="2">
        <f>VLOOKUP(C34,Quals!$A$2:$C$23,3,FALSE)</f>
        <v>1189</v>
      </c>
      <c r="T34" s="2" t="str">
        <f>_xlfn.IFNA(IF(OR(AND(G34&gt;=S34,L34&gt;=Quals!$F$3,L34&lt;=Quals!$H$3), OR(AND(H34&gt;=S34,M34&gt;=Quals!$F$3,M34&lt;=Quals!$H$3), OR(AND(I34&gt;=S34,N34&gt;=Quals!$F$3,N34&lt;=Quals!$H$3), OR(AND(J34&gt;=S34,O34&gt;=Quals!$F$3,O34&lt;=Quals!$H$3), OR(AND(K34&gt;=S34,P34&gt;=Quals!$F$3,P34&lt;=Quals!$H$3))))), MATCH((B34&amp;C34),Autos!C:C,0)),"Q",""),"")</f>
        <v/>
      </c>
      <c r="U34" s="1" t="str">
        <f>IF(AND(T34 = "Q", IF(ISNA(VLOOKUP((B34&amp;C34),Autos!C:C,1,FALSE)), "Not in Auto",)),"Check", "No need")</f>
        <v>No need</v>
      </c>
    </row>
    <row r="35" spans="1:21" x14ac:dyDescent="0.2">
      <c r="A35" t="str">
        <f t="shared" si="0"/>
        <v>Matthew FRIAR100m</v>
      </c>
      <c r="B35" t="s">
        <v>605</v>
      </c>
      <c r="C35" s="6" t="s">
        <v>2</v>
      </c>
      <c r="D35" s="6">
        <v>44640</v>
      </c>
      <c r="E35">
        <v>971</v>
      </c>
      <c r="F35" s="2">
        <v>34</v>
      </c>
      <c r="G35">
        <v>983</v>
      </c>
      <c r="H35">
        <v>977</v>
      </c>
      <c r="I35">
        <v>959</v>
      </c>
      <c r="J35">
        <v>968</v>
      </c>
      <c r="K35">
        <v>937</v>
      </c>
      <c r="L35" s="6">
        <v>44597</v>
      </c>
      <c r="M35" s="6">
        <v>44569</v>
      </c>
      <c r="N35" s="6">
        <v>44602</v>
      </c>
      <c r="O35" s="6">
        <v>44544</v>
      </c>
      <c r="P35" s="58">
        <v>44611</v>
      </c>
      <c r="Q35" s="40">
        <f t="shared" si="1"/>
        <v>310</v>
      </c>
      <c r="R35" s="2">
        <f t="shared" si="2"/>
        <v>983</v>
      </c>
      <c r="S35" s="2">
        <f>VLOOKUP(C35,Quals!$A$2:$C$23,3,FALSE)</f>
        <v>1189</v>
      </c>
      <c r="T35" s="2" t="str">
        <f>_xlfn.IFNA(IF(OR(AND(G35&gt;=S35,L35&gt;=Quals!$F$3,L35&lt;=Quals!$H$3), OR(AND(H35&gt;=S35,M35&gt;=Quals!$F$3,M35&lt;=Quals!$H$3), OR(AND(I35&gt;=S35,N35&gt;=Quals!$F$3,N35&lt;=Quals!$H$3), OR(AND(J35&gt;=S35,O35&gt;=Quals!$F$3,O35&lt;=Quals!$H$3), OR(AND(K35&gt;=S35,P35&gt;=Quals!$F$3,P35&lt;=Quals!$H$3))))), MATCH((B35&amp;C35),Autos!C:C,0)),"Q",""),"")</f>
        <v/>
      </c>
      <c r="U35" s="1" t="str">
        <f>IF(AND(T35 = "Q", IF(ISNA(VLOOKUP((B35&amp;C35),Autos!C:C,1,FALSE)), "Not in Auto",)),"Check", "No need")</f>
        <v>No need</v>
      </c>
    </row>
    <row r="36" spans="1:21" x14ac:dyDescent="0.2">
      <c r="A36" t="str">
        <f t="shared" si="0"/>
        <v>Mitchell O'NEILL100m</v>
      </c>
      <c r="B36" t="s">
        <v>594</v>
      </c>
      <c r="C36" s="6" t="s">
        <v>2</v>
      </c>
      <c r="D36" s="6">
        <v>36038</v>
      </c>
      <c r="E36">
        <v>971</v>
      </c>
      <c r="F36" s="2">
        <v>35</v>
      </c>
      <c r="G36">
        <v>977</v>
      </c>
      <c r="H36">
        <v>971</v>
      </c>
      <c r="I36">
        <v>968</v>
      </c>
      <c r="J36">
        <v>965</v>
      </c>
      <c r="K36">
        <v>962</v>
      </c>
      <c r="L36" s="6">
        <v>44254</v>
      </c>
      <c r="M36" s="6">
        <v>44261</v>
      </c>
      <c r="N36" s="6">
        <v>44597</v>
      </c>
      <c r="O36" s="6">
        <v>44576</v>
      </c>
      <c r="P36" s="58">
        <v>44597</v>
      </c>
      <c r="Q36" s="40">
        <f t="shared" si="1"/>
        <v>310</v>
      </c>
      <c r="R36" s="2">
        <f t="shared" si="2"/>
        <v>977</v>
      </c>
      <c r="S36" s="2">
        <f>VLOOKUP(C36,Quals!$A$2:$C$23,3,FALSE)</f>
        <v>1189</v>
      </c>
      <c r="T36" s="2" t="str">
        <f>_xlfn.IFNA(IF(OR(AND(G36&gt;=S36,L36&gt;=Quals!$F$3,L36&lt;=Quals!$H$3), OR(AND(H36&gt;=S36,M36&gt;=Quals!$F$3,M36&lt;=Quals!$H$3), OR(AND(I36&gt;=S36,N36&gt;=Quals!$F$3,N36&lt;=Quals!$H$3), OR(AND(J36&gt;=S36,O36&gt;=Quals!$F$3,O36&lt;=Quals!$H$3), OR(AND(K36&gt;=S36,P36&gt;=Quals!$F$3,P36&lt;=Quals!$H$3))))), MATCH((B36&amp;C36),Autos!C:C,0)),"Q",""),"")</f>
        <v/>
      </c>
      <c r="U36" s="1" t="str">
        <f>IF(AND(T36 = "Q", IF(ISNA(VLOOKUP((B36&amp;C36),Autos!C:C,1,FALSE)), "Not in Auto",)),"Check", "No need")</f>
        <v>No need</v>
      </c>
    </row>
    <row r="37" spans="1:21" x14ac:dyDescent="0.2">
      <c r="A37" t="str">
        <f t="shared" si="0"/>
        <v>Liam MOSS100m</v>
      </c>
      <c r="B37" t="s">
        <v>989</v>
      </c>
      <c r="C37" s="6" t="s">
        <v>2</v>
      </c>
      <c r="D37" s="6">
        <v>35706</v>
      </c>
      <c r="E37">
        <v>966</v>
      </c>
      <c r="F37" s="2">
        <v>36</v>
      </c>
      <c r="G37">
        <v>1011</v>
      </c>
      <c r="H37">
        <v>979</v>
      </c>
      <c r="I37">
        <v>943</v>
      </c>
      <c r="J37">
        <v>943</v>
      </c>
      <c r="K37">
        <v>913</v>
      </c>
      <c r="L37" s="6">
        <v>44254</v>
      </c>
      <c r="M37" s="6">
        <v>44611</v>
      </c>
      <c r="N37" s="6">
        <v>44590</v>
      </c>
      <c r="O37" s="6">
        <v>44611</v>
      </c>
      <c r="P37" s="58">
        <v>44254</v>
      </c>
      <c r="Q37" s="40">
        <f t="shared" si="1"/>
        <v>322</v>
      </c>
      <c r="R37" s="2">
        <f t="shared" si="2"/>
        <v>1011</v>
      </c>
      <c r="S37" s="2">
        <f>VLOOKUP(C37,Quals!$A$2:$C$23,3,FALSE)</f>
        <v>1189</v>
      </c>
      <c r="T37" s="2" t="str">
        <f>_xlfn.IFNA(IF(OR(AND(G37&gt;=S37,L37&gt;=Quals!$F$3,L37&lt;=Quals!$H$3), OR(AND(H37&gt;=S37,M37&gt;=Quals!$F$3,M37&lt;=Quals!$H$3), OR(AND(I37&gt;=S37,N37&gt;=Quals!$F$3,N37&lt;=Quals!$H$3), OR(AND(J37&gt;=S37,O37&gt;=Quals!$F$3,O37&lt;=Quals!$H$3), OR(AND(K37&gt;=S37,P37&gt;=Quals!$F$3,P37&lt;=Quals!$H$3))))), MATCH((B37&amp;C37),Autos!C:C,0)),"Q",""),"")</f>
        <v/>
      </c>
      <c r="U37" s="1" t="str">
        <f>IF(AND(T37 = "Q", IF(ISNA(VLOOKUP((B37&amp;C37),Autos!C:C,1,FALSE)), "Not in Auto",)),"Check", "No need")</f>
        <v>No need</v>
      </c>
    </row>
    <row r="38" spans="1:21" x14ac:dyDescent="0.2">
      <c r="A38" t="str">
        <f t="shared" si="0"/>
        <v>Ryan COOPER100m</v>
      </c>
      <c r="B38" t="s">
        <v>597</v>
      </c>
      <c r="C38" s="7" t="s">
        <v>2</v>
      </c>
      <c r="D38" s="6">
        <v>36414</v>
      </c>
      <c r="E38">
        <v>964</v>
      </c>
      <c r="F38" s="2">
        <v>37</v>
      </c>
      <c r="G38">
        <v>984</v>
      </c>
      <c r="H38">
        <v>983</v>
      </c>
      <c r="I38">
        <v>931</v>
      </c>
      <c r="J38">
        <v>937</v>
      </c>
      <c r="K38">
        <v>935</v>
      </c>
      <c r="L38" s="6">
        <v>44587</v>
      </c>
      <c r="M38" s="6">
        <v>44576</v>
      </c>
      <c r="N38" s="6">
        <v>44611</v>
      </c>
      <c r="O38" s="6">
        <v>44604</v>
      </c>
      <c r="P38" s="58">
        <v>44552</v>
      </c>
      <c r="Q38" s="40">
        <f t="shared" si="1"/>
        <v>325</v>
      </c>
      <c r="R38" s="2">
        <f t="shared" si="2"/>
        <v>984</v>
      </c>
      <c r="S38" s="2">
        <f>VLOOKUP(C38,Quals!$A$2:$C$23,3,FALSE)</f>
        <v>1189</v>
      </c>
      <c r="T38" s="2" t="str">
        <f>_xlfn.IFNA(IF(OR(AND(G38&gt;=S38,L38&gt;=Quals!$F$3,L38&lt;=Quals!$H$3), OR(AND(H38&gt;=S38,M38&gt;=Quals!$F$3,M38&lt;=Quals!$H$3), OR(AND(I38&gt;=S38,N38&gt;=Quals!$F$3,N38&lt;=Quals!$H$3), OR(AND(J38&gt;=S38,O38&gt;=Quals!$F$3,O38&lt;=Quals!$H$3), OR(AND(K38&gt;=S38,P38&gt;=Quals!$F$3,P38&lt;=Quals!$H$3))))), MATCH((B38&amp;C38),Autos!C:C,0)),"Q",""),"")</f>
        <v/>
      </c>
      <c r="U38" s="1" t="str">
        <f>IF(AND(T38 = "Q", IF(ISNA(VLOOKUP((B38&amp;C38),Autos!C:C,1,FALSE)), "Not in Auto",)),"Check", "No need")</f>
        <v>No need</v>
      </c>
    </row>
    <row r="39" spans="1:21" x14ac:dyDescent="0.2">
      <c r="A39" t="str">
        <f t="shared" si="0"/>
        <v>Joseph AYOADE100m</v>
      </c>
      <c r="B39" t="s">
        <v>596</v>
      </c>
      <c r="C39" s="6" t="s">
        <v>2</v>
      </c>
      <c r="D39" s="6">
        <v>44671</v>
      </c>
      <c r="E39">
        <v>964</v>
      </c>
      <c r="F39" s="2">
        <v>38</v>
      </c>
      <c r="G39">
        <v>974</v>
      </c>
      <c r="H39">
        <v>956</v>
      </c>
      <c r="I39">
        <v>968</v>
      </c>
      <c r="J39">
        <v>962</v>
      </c>
      <c r="K39">
        <v>944</v>
      </c>
      <c r="L39" s="6">
        <v>44597</v>
      </c>
      <c r="M39" s="6">
        <v>44590</v>
      </c>
      <c r="N39" s="6">
        <v>44548</v>
      </c>
      <c r="O39" s="6">
        <v>44597</v>
      </c>
      <c r="P39" s="58">
        <v>44576</v>
      </c>
      <c r="Q39" s="40">
        <f t="shared" si="1"/>
        <v>325</v>
      </c>
      <c r="R39" s="2">
        <f t="shared" si="2"/>
        <v>974</v>
      </c>
      <c r="S39" s="2">
        <f>VLOOKUP(C39,Quals!$A$2:$C$23,3,FALSE)</f>
        <v>1189</v>
      </c>
      <c r="T39" s="2" t="str">
        <f>_xlfn.IFNA(IF(OR(AND(G39&gt;=S39,L39&gt;=Quals!$F$3,L39&lt;=Quals!$H$3), OR(AND(H39&gt;=S39,M39&gt;=Quals!$F$3,M39&lt;=Quals!$H$3), OR(AND(I39&gt;=S39,N39&gt;=Quals!$F$3,N39&lt;=Quals!$H$3), OR(AND(J39&gt;=S39,O39&gt;=Quals!$F$3,O39&lt;=Quals!$H$3), OR(AND(K39&gt;=S39,P39&gt;=Quals!$F$3,P39&lt;=Quals!$H$3))))), MATCH((B39&amp;C39),Autos!C:C,0)),"Q",""),"")</f>
        <v/>
      </c>
      <c r="U39" s="1" t="str">
        <f>IF(AND(T39 = "Q", IF(ISNA(VLOOKUP((B39&amp;C39),Autos!C:C,1,FALSE)), "Not in Auto",)),"Check", "No need")</f>
        <v>No need</v>
      </c>
    </row>
    <row r="40" spans="1:21" x14ac:dyDescent="0.2">
      <c r="A40" t="str">
        <f t="shared" si="0"/>
        <v>Tomas SEMMLER100m</v>
      </c>
      <c r="B40" t="s">
        <v>602</v>
      </c>
      <c r="C40" s="6" t="s">
        <v>2</v>
      </c>
      <c r="D40" s="6">
        <v>36322</v>
      </c>
      <c r="E40">
        <v>962</v>
      </c>
      <c r="F40" s="2">
        <v>39</v>
      </c>
      <c r="G40">
        <v>980</v>
      </c>
      <c r="H40">
        <v>955</v>
      </c>
      <c r="I40">
        <v>955</v>
      </c>
      <c r="J40">
        <v>941</v>
      </c>
      <c r="K40">
        <v>937</v>
      </c>
      <c r="L40" s="6">
        <v>44254</v>
      </c>
      <c r="M40" s="6">
        <v>44281</v>
      </c>
      <c r="N40" s="6">
        <v>44254</v>
      </c>
      <c r="O40" s="6">
        <v>44611</v>
      </c>
      <c r="P40" s="58">
        <v>44590</v>
      </c>
      <c r="Q40" s="40">
        <f t="shared" si="1"/>
        <v>332</v>
      </c>
      <c r="R40" s="2">
        <f t="shared" si="2"/>
        <v>980</v>
      </c>
      <c r="S40" s="2">
        <f>VLOOKUP(C40,Quals!$A$2:$C$23,3,FALSE)</f>
        <v>1189</v>
      </c>
      <c r="T40" s="2" t="str">
        <f>_xlfn.IFNA(IF(OR(AND(G40&gt;=S40,L40&gt;=Quals!$F$3,L40&lt;=Quals!$H$3), OR(AND(H40&gt;=S40,M40&gt;=Quals!$F$3,M40&lt;=Quals!$H$3), OR(AND(I40&gt;=S40,N40&gt;=Quals!$F$3,N40&lt;=Quals!$H$3), OR(AND(J40&gt;=S40,O40&gt;=Quals!$F$3,O40&lt;=Quals!$H$3), OR(AND(K40&gt;=S40,P40&gt;=Quals!$F$3,P40&lt;=Quals!$H$3))))), MATCH((B40&amp;C40),Autos!C:C,0)),"Q",""),"")</f>
        <v/>
      </c>
      <c r="U40" s="1" t="str">
        <f>IF(AND(T40 = "Q", IF(ISNA(VLOOKUP((B40&amp;C40),Autos!C:C,1,FALSE)), "Not in Auto",)),"Check", "No need")</f>
        <v>No need</v>
      </c>
    </row>
    <row r="41" spans="1:21" x14ac:dyDescent="0.2">
      <c r="A41" t="str">
        <f t="shared" si="0"/>
        <v>Sam TAYLOR100m</v>
      </c>
      <c r="B41" t="s">
        <v>604</v>
      </c>
      <c r="C41" t="s">
        <v>2</v>
      </c>
      <c r="D41" s="6">
        <v>37033</v>
      </c>
      <c r="E41">
        <v>961</v>
      </c>
      <c r="F41" s="2">
        <v>40</v>
      </c>
      <c r="G41">
        <v>993</v>
      </c>
      <c r="H41">
        <v>965</v>
      </c>
      <c r="I41">
        <v>943</v>
      </c>
      <c r="J41">
        <v>952</v>
      </c>
      <c r="K41">
        <v>943</v>
      </c>
      <c r="L41" s="6">
        <v>44576</v>
      </c>
      <c r="M41" s="6">
        <v>44611</v>
      </c>
      <c r="N41" s="6">
        <v>44254</v>
      </c>
      <c r="O41" s="6">
        <v>44301</v>
      </c>
      <c r="P41" s="58">
        <v>44610</v>
      </c>
      <c r="Q41" s="40">
        <f t="shared" si="1"/>
        <v>335</v>
      </c>
      <c r="R41" s="2">
        <f t="shared" si="2"/>
        <v>993</v>
      </c>
      <c r="S41" s="2">
        <f>VLOOKUP(C41,Quals!$A$2:$C$23,3,FALSE)</f>
        <v>1189</v>
      </c>
      <c r="T41" s="2" t="str">
        <f>_xlfn.IFNA(IF(OR(AND(G41&gt;=S41,L41&gt;=Quals!$F$3,L41&lt;=Quals!$H$3), OR(AND(H41&gt;=S41,M41&gt;=Quals!$F$3,M41&lt;=Quals!$H$3), OR(AND(I41&gt;=S41,N41&gt;=Quals!$F$3,N41&lt;=Quals!$H$3), OR(AND(J41&gt;=S41,O41&gt;=Quals!$F$3,O41&lt;=Quals!$H$3), OR(AND(K41&gt;=S41,P41&gt;=Quals!$F$3,P41&lt;=Quals!$H$3))))), MATCH((B41&amp;C41),Autos!C:C,0)),"Q",""),"")</f>
        <v/>
      </c>
      <c r="U41" s="1" t="str">
        <f>IF(AND(T41 = "Q", IF(ISNA(VLOOKUP((B41&amp;C41),Autos!C:C,1,FALSE)), "Not in Auto",)),"Check", "No need")</f>
        <v>No need</v>
      </c>
    </row>
    <row r="42" spans="1:21" x14ac:dyDescent="0.2">
      <c r="A42" t="str">
        <f t="shared" si="0"/>
        <v>Joshua LOVE100m</v>
      </c>
      <c r="B42" t="s">
        <v>598</v>
      </c>
      <c r="C42" s="7" t="s">
        <v>2</v>
      </c>
      <c r="D42" s="6">
        <v>35801</v>
      </c>
      <c r="E42">
        <v>960</v>
      </c>
      <c r="F42" s="2">
        <v>41</v>
      </c>
      <c r="G42">
        <v>991</v>
      </c>
      <c r="H42">
        <v>974</v>
      </c>
      <c r="I42">
        <v>928</v>
      </c>
      <c r="J42">
        <v>931</v>
      </c>
      <c r="K42">
        <v>929</v>
      </c>
      <c r="L42" s="6">
        <v>44506</v>
      </c>
      <c r="M42" s="6">
        <v>44569</v>
      </c>
      <c r="N42" s="6">
        <v>44254</v>
      </c>
      <c r="O42" s="6">
        <v>44281</v>
      </c>
      <c r="P42" s="58">
        <v>44541</v>
      </c>
      <c r="Q42" s="40">
        <f t="shared" si="1"/>
        <v>341</v>
      </c>
      <c r="R42" s="2">
        <f t="shared" si="2"/>
        <v>991</v>
      </c>
      <c r="S42" s="2">
        <f>VLOOKUP(C42,Quals!$A$2:$C$23,3,FALSE)</f>
        <v>1189</v>
      </c>
      <c r="T42" s="2" t="str">
        <f>_xlfn.IFNA(IF(OR(AND(G42&gt;=S42,L42&gt;=Quals!$F$3,L42&lt;=Quals!$H$3), OR(AND(H42&gt;=S42,M42&gt;=Quals!$F$3,M42&lt;=Quals!$H$3), OR(AND(I42&gt;=S42,N42&gt;=Quals!$F$3,N42&lt;=Quals!$H$3), OR(AND(J42&gt;=S42,O42&gt;=Quals!$F$3,O42&lt;=Quals!$H$3), OR(AND(K42&gt;=S42,P42&gt;=Quals!$F$3,P42&lt;=Quals!$H$3))))), MATCH((B42&amp;C42),Autos!C:C,0)),"Q",""),"")</f>
        <v/>
      </c>
      <c r="U42" s="1" t="str">
        <f>IF(AND(T42 = "Q", IF(ISNA(VLOOKUP((B42&amp;C42),Autos!C:C,1,FALSE)), "Not in Auto",)),"Check", "No need")</f>
        <v>No need</v>
      </c>
    </row>
    <row r="43" spans="1:21" x14ac:dyDescent="0.2">
      <c r="A43" t="str">
        <f t="shared" si="0"/>
        <v>Nicholas BATE100m</v>
      </c>
      <c r="B43" t="s">
        <v>600</v>
      </c>
      <c r="C43" s="6" t="s">
        <v>2</v>
      </c>
      <c r="D43" s="6">
        <v>34771</v>
      </c>
      <c r="E43">
        <v>957</v>
      </c>
      <c r="F43" s="2">
        <v>42</v>
      </c>
      <c r="G43">
        <v>978</v>
      </c>
      <c r="H43">
        <v>968</v>
      </c>
      <c r="I43">
        <v>962</v>
      </c>
      <c r="J43">
        <v>943</v>
      </c>
      <c r="K43">
        <v>937</v>
      </c>
      <c r="L43" s="6">
        <v>44289</v>
      </c>
      <c r="M43" s="6">
        <v>44548</v>
      </c>
      <c r="N43" s="6">
        <v>44260</v>
      </c>
      <c r="O43" s="6">
        <v>44261</v>
      </c>
      <c r="P43" s="58">
        <v>44261</v>
      </c>
      <c r="Q43" s="40">
        <f t="shared" si="1"/>
        <v>347</v>
      </c>
      <c r="R43" s="2">
        <f t="shared" si="2"/>
        <v>978</v>
      </c>
      <c r="S43" s="2">
        <f>VLOOKUP(C43,Quals!$A$2:$C$23,3,FALSE)</f>
        <v>1189</v>
      </c>
      <c r="T43" s="2" t="str">
        <f>_xlfn.IFNA(IF(OR(AND(G43&gt;=S43,L43&gt;=Quals!$F$3,L43&lt;=Quals!$H$3), OR(AND(H43&gt;=S43,M43&gt;=Quals!$F$3,M43&lt;=Quals!$H$3), OR(AND(I43&gt;=S43,N43&gt;=Quals!$F$3,N43&lt;=Quals!$H$3), OR(AND(J43&gt;=S43,O43&gt;=Quals!$F$3,O43&lt;=Quals!$H$3), OR(AND(K43&gt;=S43,P43&gt;=Quals!$F$3,P43&lt;=Quals!$H$3))))), MATCH((B43&amp;C43),Autos!C:C,0)),"Q",""),"")</f>
        <v/>
      </c>
      <c r="U43" s="1" t="str">
        <f>IF(AND(T43 = "Q", IF(ISNA(VLOOKUP((B43&amp;C43),Autos!C:C,1,FALSE)), "Not in Auto",)),"Check", "No need")</f>
        <v>No need</v>
      </c>
    </row>
    <row r="44" spans="1:21" x14ac:dyDescent="0.2">
      <c r="A44" t="str">
        <f t="shared" si="0"/>
        <v>Rashid KABBA100m</v>
      </c>
      <c r="B44" t="s">
        <v>601</v>
      </c>
      <c r="C44" s="6" t="s">
        <v>2</v>
      </c>
      <c r="D44" s="6">
        <v>44701</v>
      </c>
      <c r="E44">
        <v>956</v>
      </c>
      <c r="F44" s="2">
        <v>43</v>
      </c>
      <c r="G44">
        <v>971</v>
      </c>
      <c r="H44">
        <v>965</v>
      </c>
      <c r="I44">
        <v>949</v>
      </c>
      <c r="J44">
        <v>943</v>
      </c>
      <c r="K44">
        <v>939</v>
      </c>
      <c r="L44" s="6">
        <v>44268</v>
      </c>
      <c r="M44" s="6">
        <v>44548</v>
      </c>
      <c r="N44" s="6">
        <v>44527</v>
      </c>
      <c r="O44" s="6">
        <v>44352</v>
      </c>
      <c r="P44" s="58">
        <v>44576</v>
      </c>
      <c r="Q44" s="40">
        <f t="shared" si="1"/>
        <v>350</v>
      </c>
      <c r="R44" s="2">
        <f t="shared" si="2"/>
        <v>971</v>
      </c>
      <c r="S44" s="2">
        <f>VLOOKUP(C44,Quals!$A$2:$C$23,3,FALSE)</f>
        <v>1189</v>
      </c>
      <c r="T44" s="2" t="str">
        <f>_xlfn.IFNA(IF(OR(AND(G44&gt;=S44,L44&gt;=Quals!$F$3,L44&lt;=Quals!$H$3), OR(AND(H44&gt;=S44,M44&gt;=Quals!$F$3,M44&lt;=Quals!$H$3), OR(AND(I44&gt;=S44,N44&gt;=Quals!$F$3,N44&lt;=Quals!$H$3), OR(AND(J44&gt;=S44,O44&gt;=Quals!$F$3,O44&lt;=Quals!$H$3), OR(AND(K44&gt;=S44,P44&gt;=Quals!$F$3,P44&lt;=Quals!$H$3))))), MATCH((B44&amp;C44),Autos!C:C,0)),"Q",""),"")</f>
        <v/>
      </c>
      <c r="U44" s="1" t="str">
        <f>IF(AND(T44 = "Q", IF(ISNA(VLOOKUP((B44&amp;C44),Autos!C:C,1,FALSE)), "Not in Auto",)),"Check", "No need")</f>
        <v>No need</v>
      </c>
    </row>
    <row r="45" spans="1:21" x14ac:dyDescent="0.2">
      <c r="A45" t="str">
        <f t="shared" si="0"/>
        <v>Jacob SESAR100m</v>
      </c>
      <c r="B45" t="s">
        <v>608</v>
      </c>
      <c r="C45" s="7" t="s">
        <v>2</v>
      </c>
      <c r="D45" s="6">
        <v>36223</v>
      </c>
      <c r="E45">
        <v>955</v>
      </c>
      <c r="F45" s="2">
        <v>44</v>
      </c>
      <c r="G45">
        <v>962</v>
      </c>
      <c r="H45">
        <v>954</v>
      </c>
      <c r="I45">
        <v>944</v>
      </c>
      <c r="J45">
        <v>943</v>
      </c>
      <c r="K45">
        <v>929</v>
      </c>
      <c r="L45" s="6">
        <v>44603</v>
      </c>
      <c r="M45" s="6">
        <v>44527</v>
      </c>
      <c r="N45" s="6">
        <v>44520</v>
      </c>
      <c r="O45" s="6">
        <v>44611</v>
      </c>
      <c r="P45" s="58">
        <v>44548</v>
      </c>
      <c r="Q45" s="40">
        <f t="shared" si="1"/>
        <v>354</v>
      </c>
      <c r="R45" s="2">
        <f t="shared" si="2"/>
        <v>962</v>
      </c>
      <c r="S45" s="2">
        <f>VLOOKUP(C45,Quals!$A$2:$C$23,3,FALSE)</f>
        <v>1189</v>
      </c>
      <c r="T45" s="2" t="str">
        <f>_xlfn.IFNA(IF(OR(AND(G45&gt;=S45,L45&gt;=Quals!$F$3,L45&lt;=Quals!$H$3), OR(AND(H45&gt;=S45,M45&gt;=Quals!$F$3,M45&lt;=Quals!$H$3), OR(AND(I45&gt;=S45,N45&gt;=Quals!$F$3,N45&lt;=Quals!$H$3), OR(AND(J45&gt;=S45,O45&gt;=Quals!$F$3,O45&lt;=Quals!$H$3), OR(AND(K45&gt;=S45,P45&gt;=Quals!$F$3,P45&lt;=Quals!$H$3))))), MATCH((B45&amp;C45),Autos!C:C,0)),"Q",""),"")</f>
        <v/>
      </c>
      <c r="U45" s="1" t="str">
        <f>IF(AND(T45 = "Q", IF(ISNA(VLOOKUP((B45&amp;C45),Autos!C:C,1,FALSE)), "Not in Auto",)),"Check", "No need")</f>
        <v>No need</v>
      </c>
    </row>
    <row r="46" spans="1:21" x14ac:dyDescent="0.2">
      <c r="A46" t="str">
        <f t="shared" si="0"/>
        <v>Cooper JENKINS100m</v>
      </c>
      <c r="B46" t="s">
        <v>946</v>
      </c>
      <c r="C46" s="6" t="s">
        <v>2</v>
      </c>
      <c r="D46" s="6">
        <v>37272</v>
      </c>
      <c r="E46">
        <v>953</v>
      </c>
      <c r="F46" s="2">
        <v>45</v>
      </c>
      <c r="G46">
        <v>968</v>
      </c>
      <c r="H46">
        <v>946</v>
      </c>
      <c r="I46">
        <v>952</v>
      </c>
      <c r="J46">
        <v>934</v>
      </c>
      <c r="K46">
        <v>929</v>
      </c>
      <c r="L46" s="6">
        <v>44603</v>
      </c>
      <c r="M46" s="6">
        <v>44610</v>
      </c>
      <c r="N46" s="6">
        <v>44610</v>
      </c>
      <c r="O46" s="6">
        <v>44568</v>
      </c>
      <c r="P46" s="58">
        <v>44281</v>
      </c>
      <c r="Q46" s="40">
        <f t="shared" si="1"/>
        <v>359</v>
      </c>
      <c r="R46" s="2">
        <f t="shared" si="2"/>
        <v>968</v>
      </c>
      <c r="S46" s="2">
        <f>VLOOKUP(C46,Quals!$A$2:$C$23,3,FALSE)</f>
        <v>1189</v>
      </c>
      <c r="T46" s="2" t="str">
        <f>_xlfn.IFNA(IF(OR(AND(G46&gt;=S46,L46&gt;=Quals!$F$3,L46&lt;=Quals!$H$3), OR(AND(H46&gt;=S46,M46&gt;=Quals!$F$3,M46&lt;=Quals!$H$3), OR(AND(I46&gt;=S46,N46&gt;=Quals!$F$3,N46&lt;=Quals!$H$3), OR(AND(J46&gt;=S46,O46&gt;=Quals!$F$3,O46&lt;=Quals!$H$3), OR(AND(K46&gt;=S46,P46&gt;=Quals!$F$3,P46&lt;=Quals!$H$3))))), MATCH((B46&amp;C46),Autos!C:C,0)),"Q",""),"")</f>
        <v/>
      </c>
      <c r="U46" s="1" t="str">
        <f>IF(AND(T46 = "Q", IF(ISNA(VLOOKUP((B46&amp;C46),Autos!C:C,1,FALSE)), "Not in Auto",)),"Check", "No need")</f>
        <v>No need</v>
      </c>
    </row>
    <row r="47" spans="1:21" x14ac:dyDescent="0.2">
      <c r="A47" t="str">
        <f t="shared" si="0"/>
        <v>Jackson BENNETT100m</v>
      </c>
      <c r="B47" t="s">
        <v>599</v>
      </c>
      <c r="C47" s="6" t="s">
        <v>2</v>
      </c>
      <c r="D47" s="6">
        <v>33993</v>
      </c>
      <c r="E47">
        <v>952</v>
      </c>
      <c r="F47" s="2">
        <v>46</v>
      </c>
      <c r="G47">
        <v>952</v>
      </c>
      <c r="H47">
        <v>949</v>
      </c>
      <c r="I47">
        <v>952</v>
      </c>
      <c r="J47">
        <v>940</v>
      </c>
      <c r="K47">
        <v>920</v>
      </c>
      <c r="L47" s="6">
        <v>44576</v>
      </c>
      <c r="M47" s="6">
        <v>44266</v>
      </c>
      <c r="N47" s="6">
        <v>44611</v>
      </c>
      <c r="O47" s="6">
        <v>44273</v>
      </c>
      <c r="P47" s="58">
        <v>44611</v>
      </c>
      <c r="Q47" s="40">
        <f t="shared" si="1"/>
        <v>360</v>
      </c>
      <c r="R47" s="2">
        <f t="shared" si="2"/>
        <v>952</v>
      </c>
      <c r="S47" s="2">
        <f>VLOOKUP(C47,Quals!$A$2:$C$23,3,FALSE)</f>
        <v>1189</v>
      </c>
      <c r="T47" s="2" t="str">
        <f>_xlfn.IFNA(IF(OR(AND(G47&gt;=S47,L47&gt;=Quals!$F$3,L47&lt;=Quals!$H$3), OR(AND(H47&gt;=S47,M47&gt;=Quals!$F$3,M47&lt;=Quals!$H$3), OR(AND(I47&gt;=S47,N47&gt;=Quals!$F$3,N47&lt;=Quals!$H$3), OR(AND(J47&gt;=S47,O47&gt;=Quals!$F$3,O47&lt;=Quals!$H$3), OR(AND(K47&gt;=S47,P47&gt;=Quals!$F$3,P47&lt;=Quals!$H$3))))), MATCH((B47&amp;C47),Autos!C:C,0)),"Q",""),"")</f>
        <v/>
      </c>
      <c r="U47" s="1" t="str">
        <f>IF(AND(T47 = "Q", IF(ISNA(VLOOKUP((B47&amp;C47),Autos!C:C,1,FALSE)), "Not in Auto",)),"Check", "No need")</f>
        <v>No need</v>
      </c>
    </row>
    <row r="48" spans="1:21" x14ac:dyDescent="0.2">
      <c r="A48" t="str">
        <f t="shared" si="0"/>
        <v>Jonty FLOTTMANN100m</v>
      </c>
      <c r="B48" t="s">
        <v>603</v>
      </c>
      <c r="C48" s="6" t="s">
        <v>2</v>
      </c>
      <c r="D48" s="6">
        <v>35521</v>
      </c>
      <c r="E48">
        <v>951</v>
      </c>
      <c r="F48" s="2">
        <v>47</v>
      </c>
      <c r="G48">
        <v>965</v>
      </c>
      <c r="H48">
        <v>965</v>
      </c>
      <c r="I48">
        <v>940</v>
      </c>
      <c r="J48">
        <v>928</v>
      </c>
      <c r="K48">
        <v>925</v>
      </c>
      <c r="L48" s="6">
        <v>44252</v>
      </c>
      <c r="M48" s="6">
        <v>44282</v>
      </c>
      <c r="N48" s="6">
        <v>44266</v>
      </c>
      <c r="O48" s="6">
        <v>44548</v>
      </c>
      <c r="P48" s="58">
        <v>44303</v>
      </c>
      <c r="Q48" s="40">
        <f t="shared" si="1"/>
        <v>365</v>
      </c>
      <c r="R48" s="2">
        <f t="shared" si="2"/>
        <v>965</v>
      </c>
      <c r="S48" s="2">
        <f>VLOOKUP(C48,Quals!$A$2:$C$23,3,FALSE)</f>
        <v>1189</v>
      </c>
      <c r="T48" s="2" t="str">
        <f>_xlfn.IFNA(IF(OR(AND(G48&gt;=S48,L48&gt;=Quals!$F$3,L48&lt;=Quals!$H$3), OR(AND(H48&gt;=S48,M48&gt;=Quals!$F$3,M48&lt;=Quals!$H$3), OR(AND(I48&gt;=S48,N48&gt;=Quals!$F$3,N48&lt;=Quals!$H$3), OR(AND(J48&gt;=S48,O48&gt;=Quals!$F$3,O48&lt;=Quals!$H$3), OR(AND(K48&gt;=S48,P48&gt;=Quals!$F$3,P48&lt;=Quals!$H$3))))), MATCH((B48&amp;C48),Autos!C:C,0)),"Q",""),"")</f>
        <v/>
      </c>
      <c r="U48" s="1" t="str">
        <f>IF(AND(T48 = "Q", IF(ISNA(VLOOKUP((B48&amp;C48),Autos!C:C,1,FALSE)), "Not in Auto",)),"Check", "No need")</f>
        <v>No need</v>
      </c>
    </row>
    <row r="49" spans="1:21" x14ac:dyDescent="0.2">
      <c r="A49" t="str">
        <f t="shared" si="0"/>
        <v>Michael HANNA100m</v>
      </c>
      <c r="B49" t="s">
        <v>612</v>
      </c>
      <c r="C49" s="6" t="s">
        <v>2</v>
      </c>
      <c r="D49" s="6">
        <v>36678</v>
      </c>
      <c r="E49">
        <v>946</v>
      </c>
      <c r="F49" s="2">
        <v>48</v>
      </c>
      <c r="G49">
        <v>980</v>
      </c>
      <c r="H49">
        <v>949</v>
      </c>
      <c r="I49">
        <v>940</v>
      </c>
      <c r="J49">
        <v>932</v>
      </c>
      <c r="K49">
        <v>931</v>
      </c>
      <c r="L49" s="6">
        <v>44611</v>
      </c>
      <c r="M49" s="6">
        <v>44590</v>
      </c>
      <c r="N49" s="6">
        <v>44260</v>
      </c>
      <c r="O49" s="6">
        <v>44590</v>
      </c>
      <c r="P49" s="58">
        <v>44302</v>
      </c>
      <c r="Q49" s="40">
        <f t="shared" si="1"/>
        <v>384</v>
      </c>
      <c r="R49" s="2">
        <f t="shared" si="2"/>
        <v>980</v>
      </c>
      <c r="S49" s="2">
        <f>VLOOKUP(C49,Quals!$A$2:$C$23,3,FALSE)</f>
        <v>1189</v>
      </c>
      <c r="T49" s="2" t="str">
        <f>_xlfn.IFNA(IF(OR(AND(G49&gt;=S49,L49&gt;=Quals!$F$3,L49&lt;=Quals!$H$3), OR(AND(H49&gt;=S49,M49&gt;=Quals!$F$3,M49&lt;=Quals!$H$3), OR(AND(I49&gt;=S49,N49&gt;=Quals!$F$3,N49&lt;=Quals!$H$3), OR(AND(J49&gt;=S49,O49&gt;=Quals!$F$3,O49&lt;=Quals!$H$3), OR(AND(K49&gt;=S49,P49&gt;=Quals!$F$3,P49&lt;=Quals!$H$3))))), MATCH((B49&amp;C49),Autos!C:C,0)),"Q",""),"")</f>
        <v/>
      </c>
      <c r="U49" s="1" t="str">
        <f>IF(AND(T49 = "Q", IF(ISNA(VLOOKUP((B49&amp;C49),Autos!C:C,1,FALSE)), "Not in Auto",)),"Check", "No need")</f>
        <v>No need</v>
      </c>
    </row>
    <row r="50" spans="1:21" x14ac:dyDescent="0.2">
      <c r="A50" t="str">
        <f t="shared" si="0"/>
        <v>Sam ZUSTOVICH100m</v>
      </c>
      <c r="B50" t="s">
        <v>606</v>
      </c>
      <c r="C50" s="7" t="s">
        <v>2</v>
      </c>
      <c r="D50" s="6">
        <v>44612</v>
      </c>
      <c r="E50">
        <v>941</v>
      </c>
      <c r="F50" s="2">
        <v>49</v>
      </c>
      <c r="G50">
        <v>993</v>
      </c>
      <c r="H50">
        <v>981</v>
      </c>
      <c r="I50">
        <v>925</v>
      </c>
      <c r="J50">
        <v>907</v>
      </c>
      <c r="K50">
        <v>893</v>
      </c>
      <c r="L50" s="6">
        <v>44576</v>
      </c>
      <c r="M50" s="6">
        <v>44527</v>
      </c>
      <c r="N50" s="6">
        <v>44268</v>
      </c>
      <c r="O50" s="6">
        <v>44268</v>
      </c>
      <c r="P50" s="58">
        <v>44298</v>
      </c>
      <c r="Q50" s="40">
        <f t="shared" si="1"/>
        <v>394</v>
      </c>
      <c r="R50" s="2">
        <f t="shared" si="2"/>
        <v>993</v>
      </c>
      <c r="S50" s="2">
        <f>VLOOKUP(C50,Quals!$A$2:$C$23,3,FALSE)</f>
        <v>1189</v>
      </c>
      <c r="T50" s="2" t="str">
        <f>_xlfn.IFNA(IF(OR(AND(G50&gt;=S50,L50&gt;=Quals!$F$3,L50&lt;=Quals!$H$3), OR(AND(H50&gt;=S50,M50&gt;=Quals!$F$3,M50&lt;=Quals!$H$3), OR(AND(I50&gt;=S50,N50&gt;=Quals!$F$3,N50&lt;=Quals!$H$3), OR(AND(J50&gt;=S50,O50&gt;=Quals!$F$3,O50&lt;=Quals!$H$3), OR(AND(K50&gt;=S50,P50&gt;=Quals!$F$3,P50&lt;=Quals!$H$3))))), MATCH((B50&amp;C50),Autos!C:C,0)),"Q",""),"")</f>
        <v/>
      </c>
      <c r="U50" s="1" t="str">
        <f>IF(AND(T50 = "Q", IF(ISNA(VLOOKUP((B50&amp;C50),Autos!C:C,1,FALSE)), "Not in Auto",)),"Check", "No need")</f>
        <v>No need</v>
      </c>
    </row>
    <row r="51" spans="1:21" x14ac:dyDescent="0.2">
      <c r="A51" t="str">
        <f t="shared" si="0"/>
        <v>Toshi BUTLIN100m</v>
      </c>
      <c r="B51" t="s">
        <v>607</v>
      </c>
      <c r="C51" s="6" t="s">
        <v>2</v>
      </c>
      <c r="D51" s="6">
        <v>44701</v>
      </c>
      <c r="E51">
        <v>941</v>
      </c>
      <c r="F51" s="2">
        <v>50</v>
      </c>
      <c r="G51">
        <v>965</v>
      </c>
      <c r="H51">
        <v>934</v>
      </c>
      <c r="I51">
        <v>940</v>
      </c>
      <c r="J51">
        <v>922</v>
      </c>
      <c r="K51">
        <v>919</v>
      </c>
      <c r="L51" s="6">
        <v>44576</v>
      </c>
      <c r="M51" s="6">
        <v>44268</v>
      </c>
      <c r="N51" s="6">
        <v>44527</v>
      </c>
      <c r="O51" s="6">
        <v>44485</v>
      </c>
      <c r="P51" s="58">
        <v>44268</v>
      </c>
      <c r="Q51" s="40">
        <f t="shared" si="1"/>
        <v>394</v>
      </c>
      <c r="R51" s="2">
        <f t="shared" si="2"/>
        <v>965</v>
      </c>
      <c r="S51" s="2">
        <f>VLOOKUP(C51,Quals!$A$2:$C$23,3,FALSE)</f>
        <v>1189</v>
      </c>
      <c r="T51" s="2" t="str">
        <f>_xlfn.IFNA(IF(OR(AND(G51&gt;=S51,L51&gt;=Quals!$F$3,L51&lt;=Quals!$H$3), OR(AND(H51&gt;=S51,M51&gt;=Quals!$F$3,M51&lt;=Quals!$H$3), OR(AND(I51&gt;=S51,N51&gt;=Quals!$F$3,N51&lt;=Quals!$H$3), OR(AND(J51&gt;=S51,O51&gt;=Quals!$F$3,O51&lt;=Quals!$H$3), OR(AND(K51&gt;=S51,P51&gt;=Quals!$F$3,P51&lt;=Quals!$H$3))))), MATCH((B51&amp;C51),Autos!C:C,0)),"Q",""),"")</f>
        <v/>
      </c>
      <c r="U51" s="1" t="str">
        <f>IF(AND(T51 = "Q", IF(ISNA(VLOOKUP((B51&amp;C51),Autos!C:C,1,FALSE)), "Not in Auto",)),"Check", "No need")</f>
        <v>No need</v>
      </c>
    </row>
    <row r="52" spans="1:21" x14ac:dyDescent="0.2">
      <c r="A52" t="str">
        <f t="shared" si="0"/>
        <v>Rory EASTON100m</v>
      </c>
      <c r="B52" t="s">
        <v>611</v>
      </c>
      <c r="C52" s="6" t="s">
        <v>2</v>
      </c>
      <c r="D52" s="6">
        <v>44671</v>
      </c>
      <c r="E52">
        <v>939</v>
      </c>
      <c r="F52" s="2">
        <v>51</v>
      </c>
      <c r="G52">
        <v>968</v>
      </c>
      <c r="H52">
        <v>940</v>
      </c>
      <c r="I52">
        <v>940</v>
      </c>
      <c r="J52">
        <v>928</v>
      </c>
      <c r="K52">
        <v>904</v>
      </c>
      <c r="L52" s="6">
        <v>44597</v>
      </c>
      <c r="M52" s="6">
        <v>44471</v>
      </c>
      <c r="N52" s="6">
        <v>44590</v>
      </c>
      <c r="O52" s="6">
        <v>44485</v>
      </c>
      <c r="P52" s="58">
        <v>44268</v>
      </c>
      <c r="Q52" s="40">
        <f t="shared" si="1"/>
        <v>402</v>
      </c>
      <c r="R52" s="2">
        <f t="shared" si="2"/>
        <v>968</v>
      </c>
      <c r="S52" s="2">
        <f>VLOOKUP(C52,Quals!$A$2:$C$23,3,FALSE)</f>
        <v>1189</v>
      </c>
      <c r="T52" s="2" t="str">
        <f>_xlfn.IFNA(IF(OR(AND(G52&gt;=S52,L52&gt;=Quals!$F$3,L52&lt;=Quals!$H$3), OR(AND(H52&gt;=S52,M52&gt;=Quals!$F$3,M52&lt;=Quals!$H$3), OR(AND(I52&gt;=S52,N52&gt;=Quals!$F$3,N52&lt;=Quals!$H$3), OR(AND(J52&gt;=S52,O52&gt;=Quals!$F$3,O52&lt;=Quals!$H$3), OR(AND(K52&gt;=S52,P52&gt;=Quals!$F$3,P52&lt;=Quals!$H$3))))), MATCH((B52&amp;C52),Autos!C:C,0)),"Q",""),"")</f>
        <v/>
      </c>
      <c r="U52" s="1" t="str">
        <f>IF(AND(T52 = "Q", IF(ISNA(VLOOKUP((B52&amp;C52),Autos!C:C,1,FALSE)), "Not in Auto",)),"Check", "No need")</f>
        <v>No need</v>
      </c>
    </row>
    <row r="53" spans="1:21" x14ac:dyDescent="0.2">
      <c r="A53" t="str">
        <f t="shared" si="0"/>
        <v>Julian LAY100m</v>
      </c>
      <c r="B53" t="s">
        <v>614</v>
      </c>
      <c r="C53" s="6" t="s">
        <v>2</v>
      </c>
      <c r="D53" s="6">
        <v>2000</v>
      </c>
      <c r="E53">
        <v>935</v>
      </c>
      <c r="F53" s="2">
        <v>52</v>
      </c>
      <c r="G53">
        <v>980</v>
      </c>
      <c r="H53">
        <v>962</v>
      </c>
      <c r="I53">
        <v>949</v>
      </c>
      <c r="J53">
        <v>943</v>
      </c>
      <c r="K53">
        <v>842</v>
      </c>
      <c r="L53" s="6">
        <v>44506</v>
      </c>
      <c r="M53" s="6">
        <v>44548</v>
      </c>
      <c r="N53" s="6">
        <v>44583</v>
      </c>
      <c r="O53" s="6">
        <v>44590</v>
      </c>
      <c r="P53" s="58">
        <v>44308</v>
      </c>
      <c r="Q53" s="40">
        <f t="shared" si="1"/>
        <v>415</v>
      </c>
      <c r="R53" s="2">
        <f t="shared" si="2"/>
        <v>980</v>
      </c>
      <c r="S53" s="2">
        <f>VLOOKUP(C53,Quals!$A$2:$C$23,3,FALSE)</f>
        <v>1189</v>
      </c>
      <c r="T53" s="2" t="str">
        <f>_xlfn.IFNA(IF(OR(AND(G53&gt;=S53,L53&gt;=Quals!$F$3,L53&lt;=Quals!$H$3), OR(AND(H53&gt;=S53,M53&gt;=Quals!$F$3,M53&lt;=Quals!$H$3), OR(AND(I53&gt;=S53,N53&gt;=Quals!$F$3,N53&lt;=Quals!$H$3), OR(AND(J53&gt;=S53,O53&gt;=Quals!$F$3,O53&lt;=Quals!$H$3), OR(AND(K53&gt;=S53,P53&gt;=Quals!$F$3,P53&lt;=Quals!$H$3))))), MATCH((B53&amp;C53),Autos!C:C,0)),"Q",""),"")</f>
        <v/>
      </c>
      <c r="U53" s="1" t="str">
        <f>IF(AND(T53 = "Q", IF(ISNA(VLOOKUP((B53&amp;C53),Autos!C:C,1,FALSE)), "Not in Auto",)),"Check", "No need")</f>
        <v>No need</v>
      </c>
    </row>
    <row r="54" spans="1:21" x14ac:dyDescent="0.2">
      <c r="A54" t="str">
        <f t="shared" si="0"/>
        <v>Jesse MCKENNA100m</v>
      </c>
      <c r="B54" t="s">
        <v>990</v>
      </c>
      <c r="C54" s="6" t="s">
        <v>2</v>
      </c>
      <c r="D54" s="6">
        <v>44581</v>
      </c>
      <c r="E54">
        <v>935</v>
      </c>
      <c r="F54" s="2">
        <v>53</v>
      </c>
      <c r="G54">
        <v>960</v>
      </c>
      <c r="H54">
        <v>937</v>
      </c>
      <c r="I54">
        <v>931</v>
      </c>
      <c r="J54">
        <v>927</v>
      </c>
      <c r="K54">
        <v>915</v>
      </c>
      <c r="L54" s="6">
        <v>44590</v>
      </c>
      <c r="M54" s="6">
        <v>44590</v>
      </c>
      <c r="N54" s="6">
        <v>44576</v>
      </c>
      <c r="O54" s="6">
        <v>44611</v>
      </c>
      <c r="P54" s="58">
        <v>44590</v>
      </c>
      <c r="Q54" s="40">
        <f t="shared" si="1"/>
        <v>415</v>
      </c>
      <c r="R54" s="2">
        <f t="shared" si="2"/>
        <v>960</v>
      </c>
      <c r="S54" s="2">
        <f>VLOOKUP(C54,Quals!$A$2:$C$23,3,FALSE)</f>
        <v>1189</v>
      </c>
      <c r="T54" s="2" t="str">
        <f>_xlfn.IFNA(IF(OR(AND(G54&gt;=S54,L54&gt;=Quals!$F$3,L54&lt;=Quals!$H$3), OR(AND(H54&gt;=S54,M54&gt;=Quals!$F$3,M54&lt;=Quals!$H$3), OR(AND(I54&gt;=S54,N54&gt;=Quals!$F$3,N54&lt;=Quals!$H$3), OR(AND(J54&gt;=S54,O54&gt;=Quals!$F$3,O54&lt;=Quals!$H$3), OR(AND(K54&gt;=S54,P54&gt;=Quals!$F$3,P54&lt;=Quals!$H$3))))), MATCH((B54&amp;C54),Autos!C:C,0)),"Q",""),"")</f>
        <v/>
      </c>
      <c r="U54" s="1" t="str">
        <f>IF(AND(T54 = "Q", IF(ISNA(VLOOKUP((B54&amp;C54),Autos!C:C,1,FALSE)), "Not in Auto",)),"Check", "No need")</f>
        <v>No need</v>
      </c>
    </row>
    <row r="55" spans="1:21" x14ac:dyDescent="0.2">
      <c r="A55" t="str">
        <f t="shared" si="0"/>
        <v>Michael KONOMANYI100m</v>
      </c>
      <c r="B55" t="s">
        <v>609</v>
      </c>
      <c r="C55" s="6" t="s">
        <v>2</v>
      </c>
      <c r="D55" s="6">
        <v>35137</v>
      </c>
      <c r="E55">
        <v>934</v>
      </c>
      <c r="F55" s="2">
        <v>54</v>
      </c>
      <c r="G55">
        <v>965</v>
      </c>
      <c r="H55">
        <v>962</v>
      </c>
      <c r="I55">
        <v>919</v>
      </c>
      <c r="J55">
        <v>910</v>
      </c>
      <c r="K55">
        <v>907</v>
      </c>
      <c r="L55" s="6">
        <v>44279</v>
      </c>
      <c r="M55" s="6">
        <v>44576</v>
      </c>
      <c r="N55" s="6">
        <v>44604</v>
      </c>
      <c r="O55" s="6">
        <v>44260</v>
      </c>
      <c r="P55" s="58">
        <v>44611</v>
      </c>
      <c r="Q55" s="40">
        <f t="shared" si="1"/>
        <v>419</v>
      </c>
      <c r="R55" s="2">
        <f t="shared" si="2"/>
        <v>965</v>
      </c>
      <c r="S55" s="2">
        <f>VLOOKUP(C55,Quals!$A$2:$C$23,3,FALSE)</f>
        <v>1189</v>
      </c>
      <c r="T55" s="2" t="str">
        <f>_xlfn.IFNA(IF(OR(AND(G55&gt;=S55,L55&gt;=Quals!$F$3,L55&lt;=Quals!$H$3), OR(AND(H55&gt;=S55,M55&gt;=Quals!$F$3,M55&lt;=Quals!$H$3), OR(AND(I55&gt;=S55,N55&gt;=Quals!$F$3,N55&lt;=Quals!$H$3), OR(AND(J55&gt;=S55,O55&gt;=Quals!$F$3,O55&lt;=Quals!$H$3), OR(AND(K55&gt;=S55,P55&gt;=Quals!$F$3,P55&lt;=Quals!$H$3))))), MATCH((B55&amp;C55),Autos!C:C,0)),"Q",""),"")</f>
        <v/>
      </c>
      <c r="U55" s="1" t="str">
        <f>IF(AND(T55 = "Q", IF(ISNA(VLOOKUP((B55&amp;C55),Autos!C:C,1,FALSE)), "Not in Auto",)),"Check", "No need")</f>
        <v>No need</v>
      </c>
    </row>
    <row r="56" spans="1:21" x14ac:dyDescent="0.2">
      <c r="A56" t="str">
        <f t="shared" si="0"/>
        <v>Cailen HEJKA100m</v>
      </c>
      <c r="B56" t="s">
        <v>639</v>
      </c>
      <c r="C56" s="6" t="s">
        <v>2</v>
      </c>
      <c r="D56" s="6">
        <v>44581</v>
      </c>
      <c r="E56">
        <v>934</v>
      </c>
      <c r="F56" s="2">
        <v>55</v>
      </c>
      <c r="G56">
        <v>957</v>
      </c>
      <c r="H56">
        <v>937</v>
      </c>
      <c r="I56">
        <v>925</v>
      </c>
      <c r="J56">
        <v>914</v>
      </c>
      <c r="K56">
        <v>919</v>
      </c>
      <c r="L56" s="6">
        <v>44611</v>
      </c>
      <c r="M56" s="6">
        <v>44569</v>
      </c>
      <c r="N56" s="6">
        <v>44604</v>
      </c>
      <c r="O56" s="6">
        <v>44541</v>
      </c>
      <c r="P56" s="58">
        <v>44611</v>
      </c>
      <c r="Q56" s="40">
        <f t="shared" si="1"/>
        <v>419</v>
      </c>
      <c r="R56" s="2">
        <f t="shared" si="2"/>
        <v>957</v>
      </c>
      <c r="S56" s="2">
        <f>VLOOKUP(C56,Quals!$A$2:$C$23,3,FALSE)</f>
        <v>1189</v>
      </c>
      <c r="T56" s="2" t="str">
        <f>_xlfn.IFNA(IF(OR(AND(G56&gt;=S56,L56&gt;=Quals!$F$3,L56&lt;=Quals!$H$3), OR(AND(H56&gt;=S56,M56&gt;=Quals!$F$3,M56&lt;=Quals!$H$3), OR(AND(I56&gt;=S56,N56&gt;=Quals!$F$3,N56&lt;=Quals!$H$3), OR(AND(J56&gt;=S56,O56&gt;=Quals!$F$3,O56&lt;=Quals!$H$3), OR(AND(K56&gt;=S56,P56&gt;=Quals!$F$3,P56&lt;=Quals!$H$3))))), MATCH((B56&amp;C56),Autos!C:C,0)),"Q",""),"")</f>
        <v/>
      </c>
      <c r="U56" s="1" t="str">
        <f>IF(AND(T56 = "Q", IF(ISNA(VLOOKUP((B56&amp;C56),Autos!C:C,1,FALSE)), "Not in Auto",)),"Check", "No need")</f>
        <v>No need</v>
      </c>
    </row>
    <row r="57" spans="1:21" x14ac:dyDescent="0.2">
      <c r="A57" t="str">
        <f t="shared" si="0"/>
        <v>Jayden CHAMBERS100m</v>
      </c>
      <c r="B57" t="s">
        <v>636</v>
      </c>
      <c r="C57" s="6" t="s">
        <v>2</v>
      </c>
      <c r="D57" s="6">
        <v>44612</v>
      </c>
      <c r="E57">
        <v>934</v>
      </c>
      <c r="F57" s="2">
        <v>56</v>
      </c>
      <c r="G57">
        <v>943</v>
      </c>
      <c r="H57">
        <v>940</v>
      </c>
      <c r="I57">
        <v>934</v>
      </c>
      <c r="J57">
        <v>929</v>
      </c>
      <c r="K57">
        <v>913</v>
      </c>
      <c r="L57" s="6">
        <v>44254</v>
      </c>
      <c r="M57" s="6">
        <v>44590</v>
      </c>
      <c r="N57" s="6">
        <v>44611</v>
      </c>
      <c r="O57" s="6">
        <v>44611</v>
      </c>
      <c r="P57" s="58">
        <v>44590</v>
      </c>
      <c r="Q57" s="40">
        <f t="shared" si="1"/>
        <v>419</v>
      </c>
      <c r="R57" s="2">
        <f t="shared" si="2"/>
        <v>943</v>
      </c>
      <c r="S57" s="2">
        <f>VLOOKUP(C57,Quals!$A$2:$C$23,3,FALSE)</f>
        <v>1189</v>
      </c>
      <c r="T57" s="2" t="str">
        <f>_xlfn.IFNA(IF(OR(AND(G57&gt;=S57,L57&gt;=Quals!$F$3,L57&lt;=Quals!$H$3), OR(AND(H57&gt;=S57,M57&gt;=Quals!$F$3,M57&lt;=Quals!$H$3), OR(AND(I57&gt;=S57,N57&gt;=Quals!$F$3,N57&lt;=Quals!$H$3), OR(AND(J57&gt;=S57,O57&gt;=Quals!$F$3,O57&lt;=Quals!$H$3), OR(AND(K57&gt;=S57,P57&gt;=Quals!$F$3,P57&lt;=Quals!$H$3))))), MATCH((B57&amp;C57),Autos!C:C,0)),"Q",""),"")</f>
        <v/>
      </c>
      <c r="U57" s="1" t="str">
        <f>IF(AND(T57 = "Q", IF(ISNA(VLOOKUP((B57&amp;C57),Autos!C:C,1,FALSE)), "Not in Auto",)),"Check", "No need")</f>
        <v>No need</v>
      </c>
    </row>
    <row r="58" spans="1:21" x14ac:dyDescent="0.2">
      <c r="A58" t="str">
        <f t="shared" si="0"/>
        <v>Phillip BAKER100m</v>
      </c>
      <c r="B58" t="s">
        <v>613</v>
      </c>
      <c r="C58" s="6" t="s">
        <v>2</v>
      </c>
      <c r="D58" s="6">
        <v>37263</v>
      </c>
      <c r="E58">
        <v>934</v>
      </c>
      <c r="F58" s="2">
        <v>57</v>
      </c>
      <c r="G58">
        <v>928</v>
      </c>
      <c r="H58">
        <v>940</v>
      </c>
      <c r="I58">
        <v>937</v>
      </c>
      <c r="J58">
        <v>928</v>
      </c>
      <c r="K58">
        <v>925</v>
      </c>
      <c r="L58" s="6">
        <v>44268</v>
      </c>
      <c r="M58" s="6">
        <v>44289</v>
      </c>
      <c r="N58" s="6">
        <v>44576</v>
      </c>
      <c r="O58" s="6">
        <v>44590</v>
      </c>
      <c r="P58" s="58">
        <v>44597</v>
      </c>
      <c r="Q58" s="40">
        <f t="shared" si="1"/>
        <v>419</v>
      </c>
      <c r="R58" s="2">
        <f t="shared" si="2"/>
        <v>940</v>
      </c>
      <c r="S58" s="2">
        <f>VLOOKUP(C58,Quals!$A$2:$C$23,3,FALSE)</f>
        <v>1189</v>
      </c>
      <c r="T58" s="2" t="str">
        <f>_xlfn.IFNA(IF(OR(AND(G58&gt;=S58,L58&gt;=Quals!$F$3,L58&lt;=Quals!$H$3), OR(AND(H58&gt;=S58,M58&gt;=Quals!$F$3,M58&lt;=Quals!$H$3), OR(AND(I58&gt;=S58,N58&gt;=Quals!$F$3,N58&lt;=Quals!$H$3), OR(AND(J58&gt;=S58,O58&gt;=Quals!$F$3,O58&lt;=Quals!$H$3), OR(AND(K58&gt;=S58,P58&gt;=Quals!$F$3,P58&lt;=Quals!$H$3))))), MATCH((B58&amp;C58),Autos!C:C,0)),"Q",""),"")</f>
        <v/>
      </c>
      <c r="U58" s="1" t="str">
        <f>IF(AND(T58 = "Q", IF(ISNA(VLOOKUP((B58&amp;C58),Autos!C:C,1,FALSE)), "Not in Auto",)),"Check", "No need")</f>
        <v>No need</v>
      </c>
    </row>
    <row r="59" spans="1:21" x14ac:dyDescent="0.2">
      <c r="A59" t="str">
        <f t="shared" si="0"/>
        <v>Aidan MURPHY200m</v>
      </c>
      <c r="B59" t="s">
        <v>575</v>
      </c>
      <c r="C59" s="6" t="s">
        <v>25</v>
      </c>
      <c r="D59" s="6">
        <v>37908</v>
      </c>
      <c r="E59">
        <v>1148</v>
      </c>
      <c r="F59" s="2">
        <v>1</v>
      </c>
      <c r="G59">
        <v>1163</v>
      </c>
      <c r="H59">
        <v>1118</v>
      </c>
      <c r="I59">
        <v>1124</v>
      </c>
      <c r="J59">
        <v>1121</v>
      </c>
      <c r="K59">
        <v>1121</v>
      </c>
      <c r="L59" s="6">
        <v>44612</v>
      </c>
      <c r="M59" s="6">
        <v>44604</v>
      </c>
      <c r="N59" s="6">
        <v>44569</v>
      </c>
      <c r="O59" s="6">
        <v>44527</v>
      </c>
      <c r="P59" s="58">
        <v>44612</v>
      </c>
      <c r="Q59" s="40">
        <f t="shared" si="1"/>
        <v>40</v>
      </c>
      <c r="R59" s="2">
        <f t="shared" si="2"/>
        <v>1163</v>
      </c>
      <c r="S59" s="2">
        <f>VLOOKUP(C59,Quals!$A$2:$C$23,3,FALSE)</f>
        <v>1182</v>
      </c>
      <c r="T59" s="2" t="str">
        <f>_xlfn.IFNA(IF(OR(AND(G59&gt;=S59,L59&gt;=Quals!$F$3,L59&lt;=Quals!$H$3), OR(AND(H59&gt;=S59,M59&gt;=Quals!$F$3,M59&lt;=Quals!$H$3), OR(AND(I59&gt;=S59,N59&gt;=Quals!$F$3,N59&lt;=Quals!$H$3), OR(AND(J59&gt;=S59,O59&gt;=Quals!$F$3,O59&lt;=Quals!$H$3), OR(AND(K59&gt;=S59,P59&gt;=Quals!$F$3,P59&lt;=Quals!$H$3))))), MATCH((B59&amp;C59),Autos!C:C,0)),"Q",""),"")</f>
        <v/>
      </c>
      <c r="U59" s="1" t="str">
        <f>IF(AND(T59 = "Q", IF(ISNA(VLOOKUP((B59&amp;C59),Autos!C:C,1,FALSE)), "Not in Auto",)),"Check", "No need")</f>
        <v>No need</v>
      </c>
    </row>
    <row r="60" spans="1:21" x14ac:dyDescent="0.2">
      <c r="A60" t="str">
        <f t="shared" si="0"/>
        <v>Connor DIFFEY200m</v>
      </c>
      <c r="B60" t="s">
        <v>615</v>
      </c>
      <c r="C60" s="6" t="s">
        <v>25</v>
      </c>
      <c r="D60" s="6">
        <v>34998</v>
      </c>
      <c r="E60">
        <v>1118</v>
      </c>
      <c r="F60" s="2">
        <v>2</v>
      </c>
      <c r="G60">
        <v>1068</v>
      </c>
      <c r="H60">
        <v>1109</v>
      </c>
      <c r="I60">
        <v>1108</v>
      </c>
      <c r="J60">
        <v>1065</v>
      </c>
      <c r="K60">
        <v>1079</v>
      </c>
      <c r="L60" s="6">
        <v>44304</v>
      </c>
      <c r="M60" s="6">
        <v>44549</v>
      </c>
      <c r="N60" s="6">
        <v>44465</v>
      </c>
      <c r="O60" s="6">
        <v>44282</v>
      </c>
      <c r="P60" s="58">
        <v>44591</v>
      </c>
      <c r="Q60" s="40">
        <f t="shared" si="1"/>
        <v>57</v>
      </c>
      <c r="R60" s="2">
        <f t="shared" si="2"/>
        <v>1109</v>
      </c>
      <c r="S60" s="2">
        <f>VLOOKUP(C60,Quals!$A$2:$C$23,3,FALSE)</f>
        <v>1182</v>
      </c>
      <c r="T60" s="2" t="str">
        <f>_xlfn.IFNA(IF(OR(AND(G60&gt;=S60,L60&gt;=Quals!$F$3,L60&lt;=Quals!$H$3), OR(AND(H60&gt;=S60,M60&gt;=Quals!$F$3,M60&lt;=Quals!$H$3), OR(AND(I60&gt;=S60,N60&gt;=Quals!$F$3,N60&lt;=Quals!$H$3), OR(AND(J60&gt;=S60,O60&gt;=Quals!$F$3,O60&lt;=Quals!$H$3), OR(AND(K60&gt;=S60,P60&gt;=Quals!$F$3,P60&lt;=Quals!$H$3))))), MATCH((B60&amp;C60),Autos!C:C,0)),"Q",""),"")</f>
        <v/>
      </c>
      <c r="U60" s="1" t="str">
        <f>IF(AND(T60 = "Q", IF(ISNA(VLOOKUP((B60&amp;C60),Autos!C:C,1,FALSE)), "Not in Auto",)),"Check", "No need")</f>
        <v>No need</v>
      </c>
    </row>
    <row r="61" spans="1:21" x14ac:dyDescent="0.2">
      <c r="A61" t="str">
        <f t="shared" si="0"/>
        <v>Alex HARTMANN200m</v>
      </c>
      <c r="B61" t="s">
        <v>571</v>
      </c>
      <c r="C61" s="6" t="s">
        <v>25</v>
      </c>
      <c r="D61" s="6">
        <v>34035</v>
      </c>
      <c r="E61">
        <v>1116</v>
      </c>
      <c r="F61" s="2">
        <v>3</v>
      </c>
      <c r="G61">
        <v>1049</v>
      </c>
      <c r="H61">
        <v>1079</v>
      </c>
      <c r="I61">
        <v>1053</v>
      </c>
      <c r="J61">
        <v>1053</v>
      </c>
      <c r="K61">
        <v>1041</v>
      </c>
      <c r="L61" s="6">
        <v>43644</v>
      </c>
      <c r="M61" s="6">
        <v>44252</v>
      </c>
      <c r="N61" s="6">
        <v>44304</v>
      </c>
      <c r="O61" s="6">
        <v>44352</v>
      </c>
      <c r="P61" s="58">
        <v>44282</v>
      </c>
      <c r="Q61" s="40">
        <f t="shared" si="1"/>
        <v>58</v>
      </c>
      <c r="R61" s="2">
        <f t="shared" si="2"/>
        <v>1079</v>
      </c>
      <c r="S61" s="2">
        <f>VLOOKUP(C61,Quals!$A$2:$C$23,3,FALSE)</f>
        <v>1182</v>
      </c>
      <c r="T61" s="2" t="str">
        <f>_xlfn.IFNA(IF(OR(AND(G61&gt;=S61,L61&gt;=Quals!$F$3,L61&lt;=Quals!$H$3), OR(AND(H61&gt;=S61,M61&gt;=Quals!$F$3,M61&lt;=Quals!$H$3), OR(AND(I61&gt;=S61,N61&gt;=Quals!$F$3,N61&lt;=Quals!$H$3), OR(AND(J61&gt;=S61,O61&gt;=Quals!$F$3,O61&lt;=Quals!$H$3), OR(AND(K61&gt;=S61,P61&gt;=Quals!$F$3,P61&lt;=Quals!$H$3))))), MATCH((B61&amp;C61),Autos!C:C,0)),"Q",""),"")</f>
        <v/>
      </c>
      <c r="U61" s="1" t="str">
        <f>IF(AND(T61 = "Q", IF(ISNA(VLOOKUP((B61&amp;C61),Autos!C:C,1,FALSE)), "Not in Auto",)),"Check", "No need")</f>
        <v>No need</v>
      </c>
    </row>
    <row r="62" spans="1:21" x14ac:dyDescent="0.2">
      <c r="A62" t="str">
        <f t="shared" si="0"/>
        <v>Joshua AZZOPARDI200m</v>
      </c>
      <c r="B62" t="s">
        <v>570</v>
      </c>
      <c r="C62" s="7" t="s">
        <v>25</v>
      </c>
      <c r="D62" s="6">
        <v>36491</v>
      </c>
      <c r="E62">
        <v>1115</v>
      </c>
      <c r="F62" s="2">
        <v>4</v>
      </c>
      <c r="G62">
        <v>1079</v>
      </c>
      <c r="H62">
        <v>1082</v>
      </c>
      <c r="I62">
        <v>1075</v>
      </c>
      <c r="J62">
        <v>1066</v>
      </c>
      <c r="K62">
        <v>1024</v>
      </c>
      <c r="L62" s="6">
        <v>44304</v>
      </c>
      <c r="M62" s="6">
        <v>44282</v>
      </c>
      <c r="N62" s="6">
        <v>44268</v>
      </c>
      <c r="O62" s="6">
        <v>44262</v>
      </c>
      <c r="P62" s="58">
        <v>44359</v>
      </c>
      <c r="Q62" s="40">
        <f t="shared" si="1"/>
        <v>60</v>
      </c>
      <c r="R62" s="2">
        <f t="shared" si="2"/>
        <v>1082</v>
      </c>
      <c r="S62" s="2">
        <f>VLOOKUP(C62,Quals!$A$2:$C$23,3,FALSE)</f>
        <v>1182</v>
      </c>
      <c r="T62" s="2" t="str">
        <f>_xlfn.IFNA(IF(OR(AND(G62&gt;=S62,L62&gt;=Quals!$F$3,L62&lt;=Quals!$H$3), OR(AND(H62&gt;=S62,M62&gt;=Quals!$F$3,M62&lt;=Quals!$H$3), OR(AND(I62&gt;=S62,N62&gt;=Quals!$F$3,N62&lt;=Quals!$H$3), OR(AND(J62&gt;=S62,O62&gt;=Quals!$F$3,O62&lt;=Quals!$H$3), OR(AND(K62&gt;=S62,P62&gt;=Quals!$F$3,P62&lt;=Quals!$H$3))))), MATCH((B62&amp;C62),Autos!C:C,0)),"Q",""),"")</f>
        <v/>
      </c>
      <c r="U62" s="1" t="str">
        <f>IF(AND(T62 = "Q", IF(ISNA(VLOOKUP((B62&amp;C62),Autos!C:C,1,FALSE)), "Not in Auto",)),"Check", "No need")</f>
        <v>No need</v>
      </c>
    </row>
    <row r="63" spans="1:21" x14ac:dyDescent="0.2">
      <c r="A63" t="str">
        <f t="shared" si="0"/>
        <v>Jake DORAN200m</v>
      </c>
      <c r="B63" t="s">
        <v>566</v>
      </c>
      <c r="C63" s="6" t="s">
        <v>25</v>
      </c>
      <c r="D63" s="6">
        <v>36725</v>
      </c>
      <c r="E63">
        <v>1079</v>
      </c>
      <c r="F63" s="2">
        <v>5</v>
      </c>
      <c r="G63">
        <v>1078</v>
      </c>
      <c r="H63">
        <v>1081</v>
      </c>
      <c r="I63">
        <v>1090</v>
      </c>
      <c r="J63">
        <v>1046</v>
      </c>
      <c r="K63">
        <v>980</v>
      </c>
      <c r="L63" s="6">
        <v>43644</v>
      </c>
      <c r="M63" s="6">
        <v>44604</v>
      </c>
      <c r="N63" s="6">
        <v>44583</v>
      </c>
      <c r="O63" s="6">
        <v>44549</v>
      </c>
      <c r="P63" s="58">
        <v>43643</v>
      </c>
      <c r="Q63" s="40">
        <f t="shared" si="1"/>
        <v>99</v>
      </c>
      <c r="R63" s="2">
        <f t="shared" si="2"/>
        <v>1090</v>
      </c>
      <c r="S63" s="2">
        <f>VLOOKUP(C63,Quals!$A$2:$C$23,3,FALSE)</f>
        <v>1182</v>
      </c>
      <c r="T63" s="2" t="str">
        <f>_xlfn.IFNA(IF(OR(AND(G63&gt;=S63,L63&gt;=Quals!$F$3,L63&lt;=Quals!$H$3), OR(AND(H63&gt;=S63,M63&gt;=Quals!$F$3,M63&lt;=Quals!$H$3), OR(AND(I63&gt;=S63,N63&gt;=Quals!$F$3,N63&lt;=Quals!$H$3), OR(AND(J63&gt;=S63,O63&gt;=Quals!$F$3,O63&lt;=Quals!$H$3), OR(AND(K63&gt;=S63,P63&gt;=Quals!$F$3,P63&lt;=Quals!$H$3))))), MATCH((B63&amp;C63),Autos!C:C,0)),"Q",""),"")</f>
        <v/>
      </c>
      <c r="U63" s="1" t="str">
        <f>IF(AND(T63 = "Q", IF(ISNA(VLOOKUP((B63&amp;C63),Autos!C:C,1,FALSE)), "Not in Auto",)),"Check", "No need")</f>
        <v>No need</v>
      </c>
    </row>
    <row r="64" spans="1:21" x14ac:dyDescent="0.2">
      <c r="A64" t="str">
        <f t="shared" si="0"/>
        <v>Michael ROMANIN200m</v>
      </c>
      <c r="B64" t="s">
        <v>576</v>
      </c>
      <c r="C64" s="6" t="s">
        <v>25</v>
      </c>
      <c r="D64" s="6">
        <v>35423</v>
      </c>
      <c r="E64">
        <v>1075</v>
      </c>
      <c r="F64" s="2">
        <v>6</v>
      </c>
      <c r="G64">
        <v>1047</v>
      </c>
      <c r="H64">
        <v>1043</v>
      </c>
      <c r="I64">
        <v>1056</v>
      </c>
      <c r="J64">
        <v>1041</v>
      </c>
      <c r="K64">
        <v>1046</v>
      </c>
      <c r="L64" s="6">
        <v>44304</v>
      </c>
      <c r="M64" s="6">
        <v>44268</v>
      </c>
      <c r="N64" s="6">
        <v>44612</v>
      </c>
      <c r="O64" s="6">
        <v>44252</v>
      </c>
      <c r="P64" s="58">
        <v>44304</v>
      </c>
      <c r="Q64" s="40">
        <f t="shared" si="1"/>
        <v>105</v>
      </c>
      <c r="R64" s="2">
        <f t="shared" si="2"/>
        <v>1056</v>
      </c>
      <c r="S64" s="2">
        <f>VLOOKUP(C64,Quals!$A$2:$C$23,3,FALSE)</f>
        <v>1182</v>
      </c>
      <c r="T64" s="2" t="str">
        <f>_xlfn.IFNA(IF(OR(AND(G64&gt;=S64,L64&gt;=Quals!$F$3,L64&lt;=Quals!$H$3), OR(AND(H64&gt;=S64,M64&gt;=Quals!$F$3,M64&lt;=Quals!$H$3), OR(AND(I64&gt;=S64,N64&gt;=Quals!$F$3,N64&lt;=Quals!$H$3), OR(AND(J64&gt;=S64,O64&gt;=Quals!$F$3,O64&lt;=Quals!$H$3), OR(AND(K64&gt;=S64,P64&gt;=Quals!$F$3,P64&lt;=Quals!$H$3))))), MATCH((B64&amp;C64),Autos!C:C,0)),"Q",""),"")</f>
        <v/>
      </c>
      <c r="U64" s="1" t="str">
        <f>IF(AND(T64 = "Q", IF(ISNA(VLOOKUP((B64&amp;C64),Autos!C:C,1,FALSE)), "Not in Auto",)),"Check", "No need")</f>
        <v>No need</v>
      </c>
    </row>
    <row r="65" spans="1:21" x14ac:dyDescent="0.2">
      <c r="A65" t="str">
        <f t="shared" si="0"/>
        <v>Jacob DESPARD200m</v>
      </c>
      <c r="B65" t="s">
        <v>569</v>
      </c>
      <c r="C65" s="6" t="s">
        <v>25</v>
      </c>
      <c r="D65" s="6">
        <v>35389</v>
      </c>
      <c r="E65">
        <v>1067</v>
      </c>
      <c r="F65" s="2">
        <v>7</v>
      </c>
      <c r="G65">
        <v>1076</v>
      </c>
      <c r="H65">
        <v>1076</v>
      </c>
      <c r="I65">
        <v>1068</v>
      </c>
      <c r="J65">
        <v>1032</v>
      </c>
      <c r="K65">
        <v>1031</v>
      </c>
      <c r="L65" s="6">
        <v>44604</v>
      </c>
      <c r="M65" s="6">
        <v>44549</v>
      </c>
      <c r="N65" s="6">
        <v>44612</v>
      </c>
      <c r="O65" s="6">
        <v>44591</v>
      </c>
      <c r="P65" s="58">
        <v>44591</v>
      </c>
      <c r="Q65" s="40">
        <f t="shared" si="1"/>
        <v>115</v>
      </c>
      <c r="R65" s="2">
        <f t="shared" si="2"/>
        <v>1076</v>
      </c>
      <c r="S65" s="2">
        <f>VLOOKUP(C65,Quals!$A$2:$C$23,3,FALSE)</f>
        <v>1182</v>
      </c>
      <c r="T65" s="2" t="str">
        <f>_xlfn.IFNA(IF(OR(AND(G65&gt;=S65,L65&gt;=Quals!$F$3,L65&lt;=Quals!$H$3), OR(AND(H65&gt;=S65,M65&gt;=Quals!$F$3,M65&lt;=Quals!$H$3), OR(AND(I65&gt;=S65,N65&gt;=Quals!$F$3,N65&lt;=Quals!$H$3), OR(AND(J65&gt;=S65,O65&gt;=Quals!$F$3,O65&lt;=Quals!$H$3), OR(AND(K65&gt;=S65,P65&gt;=Quals!$F$3,P65&lt;=Quals!$H$3))))), MATCH((B65&amp;C65),Autos!C:C,0)),"Q",""),"")</f>
        <v/>
      </c>
      <c r="U65" s="1" t="str">
        <f>IF(AND(T65 = "Q", IF(ISNA(VLOOKUP((B65&amp;C65),Autos!C:C,1,FALSE)), "Not in Auto",)),"Check", "No need")</f>
        <v>No need</v>
      </c>
    </row>
    <row r="66" spans="1:21" x14ac:dyDescent="0.2">
      <c r="A66" t="str">
        <f t="shared" ref="A66:A129" si="3">B66&amp;C66</f>
        <v>Calab LAW200m</v>
      </c>
      <c r="B66" t="s">
        <v>577</v>
      </c>
      <c r="C66" s="6" t="s">
        <v>25</v>
      </c>
      <c r="D66" s="6">
        <v>37986</v>
      </c>
      <c r="E66">
        <v>1065</v>
      </c>
      <c r="F66" s="2">
        <v>8</v>
      </c>
      <c r="G66">
        <v>1041</v>
      </c>
      <c r="H66">
        <v>1056</v>
      </c>
      <c r="I66">
        <v>1050</v>
      </c>
      <c r="J66">
        <v>1046</v>
      </c>
      <c r="K66">
        <v>1035</v>
      </c>
      <c r="L66" s="6">
        <v>44282</v>
      </c>
      <c r="M66" s="6">
        <v>44485</v>
      </c>
      <c r="N66" s="6">
        <v>44300</v>
      </c>
      <c r="O66" s="6">
        <v>44471</v>
      </c>
      <c r="P66" s="58">
        <v>44597</v>
      </c>
      <c r="Q66" s="40">
        <f t="shared" ref="Q66:Q129" si="4">RANK(E66,$E$2:$E$484)</f>
        <v>117</v>
      </c>
      <c r="R66" s="2">
        <f t="shared" ref="R66:R129" si="5">LARGE(G66:K66,1)</f>
        <v>1056</v>
      </c>
      <c r="S66" s="2">
        <f>VLOOKUP(C66,Quals!$A$2:$C$23,3,FALSE)</f>
        <v>1182</v>
      </c>
      <c r="T66" s="2" t="str">
        <f>_xlfn.IFNA(IF(OR(AND(G66&gt;=S66,L66&gt;=Quals!$F$3,L66&lt;=Quals!$H$3), OR(AND(H66&gt;=S66,M66&gt;=Quals!$F$3,M66&lt;=Quals!$H$3), OR(AND(I66&gt;=S66,N66&gt;=Quals!$F$3,N66&lt;=Quals!$H$3), OR(AND(J66&gt;=S66,O66&gt;=Quals!$F$3,O66&lt;=Quals!$H$3), OR(AND(K66&gt;=S66,P66&gt;=Quals!$F$3,P66&lt;=Quals!$H$3))))), MATCH((B66&amp;C66),Autos!C:C,0)),"Q",""),"")</f>
        <v/>
      </c>
      <c r="U66" s="1" t="str">
        <f>IF(AND(T66 = "Q", IF(ISNA(VLOOKUP((B66&amp;C66),Autos!C:C,1,FALSE)), "Not in Auto",)),"Check", "No need")</f>
        <v>No need</v>
      </c>
    </row>
    <row r="67" spans="1:21" x14ac:dyDescent="0.2">
      <c r="A67" t="str">
        <f t="shared" si="3"/>
        <v>Jordan SARMENTO200m</v>
      </c>
      <c r="B67" t="s">
        <v>617</v>
      </c>
      <c r="C67" s="6" t="s">
        <v>25</v>
      </c>
      <c r="D67" s="6">
        <v>35153</v>
      </c>
      <c r="E67">
        <v>1062</v>
      </c>
      <c r="F67" s="2">
        <v>9</v>
      </c>
      <c r="G67">
        <v>1088</v>
      </c>
      <c r="H67">
        <v>1035</v>
      </c>
      <c r="I67">
        <v>1025</v>
      </c>
      <c r="J67">
        <v>1011</v>
      </c>
      <c r="K67">
        <v>1025</v>
      </c>
      <c r="L67" s="6">
        <v>44289</v>
      </c>
      <c r="M67" s="6">
        <v>44268</v>
      </c>
      <c r="N67" s="6">
        <v>44280</v>
      </c>
      <c r="O67" s="6">
        <v>44252</v>
      </c>
      <c r="P67" s="58">
        <v>44591</v>
      </c>
      <c r="Q67" s="40">
        <f t="shared" si="4"/>
        <v>121</v>
      </c>
      <c r="R67" s="2">
        <f t="shared" si="5"/>
        <v>1088</v>
      </c>
      <c r="S67" s="2">
        <f>VLOOKUP(C67,Quals!$A$2:$C$23,3,FALSE)</f>
        <v>1182</v>
      </c>
      <c r="T67" s="2" t="str">
        <f>_xlfn.IFNA(IF(OR(AND(G67&gt;=S67,L67&gt;=Quals!$F$3,L67&lt;=Quals!$H$3), OR(AND(H67&gt;=S67,M67&gt;=Quals!$F$3,M67&lt;=Quals!$H$3), OR(AND(I67&gt;=S67,N67&gt;=Quals!$F$3,N67&lt;=Quals!$H$3), OR(AND(J67&gt;=S67,O67&gt;=Quals!$F$3,O67&lt;=Quals!$H$3), OR(AND(K67&gt;=S67,P67&gt;=Quals!$F$3,P67&lt;=Quals!$H$3))))), MATCH((B67&amp;C67),Autos!C:C,0)),"Q",""),"")</f>
        <v/>
      </c>
      <c r="U67" s="1" t="str">
        <f>IF(AND(T67 = "Q", IF(ISNA(VLOOKUP((B67&amp;C67),Autos!C:C,1,FALSE)), "Not in Auto",)),"Check", "No need")</f>
        <v>No need</v>
      </c>
    </row>
    <row r="68" spans="1:21" x14ac:dyDescent="0.2">
      <c r="A68" t="str">
        <f t="shared" si="3"/>
        <v>Dhruv RODRIGUES-CHICO200m</v>
      </c>
      <c r="B68" t="s">
        <v>618</v>
      </c>
      <c r="C68" s="6" t="s">
        <v>25</v>
      </c>
      <c r="D68" s="6">
        <v>36109</v>
      </c>
      <c r="E68">
        <v>1060</v>
      </c>
      <c r="F68" s="2">
        <v>10</v>
      </c>
      <c r="G68">
        <v>1082</v>
      </c>
      <c r="H68">
        <v>1095</v>
      </c>
      <c r="I68">
        <v>1063</v>
      </c>
      <c r="J68">
        <v>1027</v>
      </c>
      <c r="K68">
        <v>916</v>
      </c>
      <c r="L68" s="6">
        <v>44304</v>
      </c>
      <c r="M68" s="6">
        <v>44255</v>
      </c>
      <c r="N68" s="6">
        <v>44597</v>
      </c>
      <c r="O68" s="6">
        <v>44304</v>
      </c>
      <c r="P68" s="58">
        <v>44255</v>
      </c>
      <c r="Q68" s="40">
        <f t="shared" si="4"/>
        <v>124</v>
      </c>
      <c r="R68" s="2">
        <f t="shared" si="5"/>
        <v>1095</v>
      </c>
      <c r="S68" s="2">
        <f>VLOOKUP(C68,Quals!$A$2:$C$23,3,FALSE)</f>
        <v>1182</v>
      </c>
      <c r="T68" s="2" t="str">
        <f>_xlfn.IFNA(IF(OR(AND(G68&gt;=S68,L68&gt;=Quals!$F$3,L68&lt;=Quals!$H$3), OR(AND(H68&gt;=S68,M68&gt;=Quals!$F$3,M68&lt;=Quals!$H$3), OR(AND(I68&gt;=S68,N68&gt;=Quals!$F$3,N68&lt;=Quals!$H$3), OR(AND(J68&gt;=S68,O68&gt;=Quals!$F$3,O68&lt;=Quals!$H$3), OR(AND(K68&gt;=S68,P68&gt;=Quals!$F$3,P68&lt;=Quals!$H$3))))), MATCH((B68&amp;C68),Autos!C:C,0)),"Q",""),"")</f>
        <v/>
      </c>
      <c r="U68" s="1" t="str">
        <f>IF(AND(T68 = "Q", IF(ISNA(VLOOKUP((B68&amp;C68),Autos!C:C,1,FALSE)), "Not in Auto",)),"Check", "No need")</f>
        <v>No need</v>
      </c>
    </row>
    <row r="69" spans="1:21" x14ac:dyDescent="0.2">
      <c r="A69" t="str">
        <f t="shared" si="3"/>
        <v>Will ROBERTS200m</v>
      </c>
      <c r="B69" t="s">
        <v>567</v>
      </c>
      <c r="C69" t="s">
        <v>25</v>
      </c>
      <c r="D69" s="6">
        <v>36427</v>
      </c>
      <c r="E69">
        <v>1054</v>
      </c>
      <c r="F69" s="2">
        <v>11</v>
      </c>
      <c r="G69">
        <v>1056</v>
      </c>
      <c r="H69">
        <v>1023</v>
      </c>
      <c r="I69">
        <v>1043</v>
      </c>
      <c r="J69">
        <v>1026</v>
      </c>
      <c r="K69">
        <v>1024</v>
      </c>
      <c r="L69" s="6">
        <v>44268</v>
      </c>
      <c r="M69" s="6">
        <v>44262</v>
      </c>
      <c r="N69" s="6">
        <v>44591</v>
      </c>
      <c r="O69" s="6">
        <v>44569</v>
      </c>
      <c r="P69" s="58">
        <v>44527</v>
      </c>
      <c r="Q69" s="40">
        <f t="shared" si="4"/>
        <v>133</v>
      </c>
      <c r="R69" s="2">
        <f t="shared" si="5"/>
        <v>1056</v>
      </c>
      <c r="S69" s="2">
        <f>VLOOKUP(C69,Quals!$A$2:$C$23,3,FALSE)</f>
        <v>1182</v>
      </c>
      <c r="T69" s="2" t="str">
        <f>_xlfn.IFNA(IF(OR(AND(G69&gt;=S69,L69&gt;=Quals!$F$3,L69&lt;=Quals!$H$3), OR(AND(H69&gt;=S69,M69&gt;=Quals!$F$3,M69&lt;=Quals!$H$3), OR(AND(I69&gt;=S69,N69&gt;=Quals!$F$3,N69&lt;=Quals!$H$3), OR(AND(J69&gt;=S69,O69&gt;=Quals!$F$3,O69&lt;=Quals!$H$3), OR(AND(K69&gt;=S69,P69&gt;=Quals!$F$3,P69&lt;=Quals!$H$3))))), MATCH((B69&amp;C69),Autos!C:C,0)),"Q",""),"")</f>
        <v/>
      </c>
      <c r="U69" s="1" t="str">
        <f>IF(AND(T69 = "Q", IF(ISNA(VLOOKUP((B69&amp;C69),Autos!C:C,1,FALSE)), "Not in Auto",)),"Check", "No need")</f>
        <v>No need</v>
      </c>
    </row>
    <row r="70" spans="1:21" x14ac:dyDescent="0.2">
      <c r="A70" t="str">
        <f t="shared" si="3"/>
        <v>Ashley WONG200m</v>
      </c>
      <c r="B70" t="s">
        <v>580</v>
      </c>
      <c r="C70" s="6" t="s">
        <v>25</v>
      </c>
      <c r="D70" s="6">
        <v>38240</v>
      </c>
      <c r="E70">
        <v>1044</v>
      </c>
      <c r="F70" s="2">
        <v>12</v>
      </c>
      <c r="G70">
        <v>1076</v>
      </c>
      <c r="H70">
        <v>1018</v>
      </c>
      <c r="I70">
        <v>1019</v>
      </c>
      <c r="J70">
        <v>1011</v>
      </c>
      <c r="K70">
        <v>1007</v>
      </c>
      <c r="L70" s="6">
        <v>44269</v>
      </c>
      <c r="M70" s="6">
        <v>44282</v>
      </c>
      <c r="N70" s="6">
        <v>44481</v>
      </c>
      <c r="O70" s="6">
        <v>44305</v>
      </c>
      <c r="P70" s="58">
        <v>44485</v>
      </c>
      <c r="Q70" s="40">
        <f t="shared" si="4"/>
        <v>150</v>
      </c>
      <c r="R70" s="2">
        <f t="shared" si="5"/>
        <v>1076</v>
      </c>
      <c r="S70" s="2">
        <f>VLOOKUP(C70,Quals!$A$2:$C$23,3,FALSE)</f>
        <v>1182</v>
      </c>
      <c r="T70" s="2" t="str">
        <f>_xlfn.IFNA(IF(OR(AND(G70&gt;=S70,L70&gt;=Quals!$F$3,L70&lt;=Quals!$H$3), OR(AND(H70&gt;=S70,M70&gt;=Quals!$F$3,M70&lt;=Quals!$H$3), OR(AND(I70&gt;=S70,N70&gt;=Quals!$F$3,N70&lt;=Quals!$H$3), OR(AND(J70&gt;=S70,O70&gt;=Quals!$F$3,O70&lt;=Quals!$H$3), OR(AND(K70&gt;=S70,P70&gt;=Quals!$F$3,P70&lt;=Quals!$H$3))))), MATCH((B70&amp;C70),Autos!C:C,0)),"Q",""),"")</f>
        <v/>
      </c>
      <c r="U70" s="1" t="str">
        <f>IF(AND(T70 = "Q", IF(ISNA(VLOOKUP((B70&amp;C70),Autos!C:C,1,FALSE)), "Not in Auto",)),"Check", "No need")</f>
        <v>No need</v>
      </c>
    </row>
    <row r="71" spans="1:21" x14ac:dyDescent="0.2">
      <c r="A71" t="str">
        <f t="shared" si="3"/>
        <v>Tom WILLEMS200m</v>
      </c>
      <c r="B71" t="s">
        <v>621</v>
      </c>
      <c r="C71" s="6" t="s">
        <v>25</v>
      </c>
      <c r="D71" s="6">
        <v>36818</v>
      </c>
      <c r="E71">
        <v>1034</v>
      </c>
      <c r="F71" s="2">
        <v>13</v>
      </c>
      <c r="G71">
        <v>1109</v>
      </c>
      <c r="H71">
        <v>1010</v>
      </c>
      <c r="I71">
        <v>1011</v>
      </c>
      <c r="J71">
        <v>1015</v>
      </c>
      <c r="K71">
        <v>1011</v>
      </c>
      <c r="L71" s="6">
        <v>44603</v>
      </c>
      <c r="M71" s="6">
        <v>44296</v>
      </c>
      <c r="N71" s="6">
        <v>44282</v>
      </c>
      <c r="O71" s="6">
        <v>44330</v>
      </c>
      <c r="P71" s="58">
        <v>44316</v>
      </c>
      <c r="Q71" s="40">
        <f t="shared" si="4"/>
        <v>168</v>
      </c>
      <c r="R71" s="2">
        <f t="shared" si="5"/>
        <v>1109</v>
      </c>
      <c r="S71" s="2">
        <f>VLOOKUP(C71,Quals!$A$2:$C$23,3,FALSE)</f>
        <v>1182</v>
      </c>
      <c r="T71" s="2" t="str">
        <f>_xlfn.IFNA(IF(OR(AND(G71&gt;=S71,L71&gt;=Quals!$F$3,L71&lt;=Quals!$H$3), OR(AND(H71&gt;=S71,M71&gt;=Quals!$F$3,M71&lt;=Quals!$H$3), OR(AND(I71&gt;=S71,N71&gt;=Quals!$F$3,N71&lt;=Quals!$H$3), OR(AND(J71&gt;=S71,O71&gt;=Quals!$F$3,O71&lt;=Quals!$H$3), OR(AND(K71&gt;=S71,P71&gt;=Quals!$F$3,P71&lt;=Quals!$H$3))))), MATCH((B71&amp;C71),Autos!C:C,0)),"Q",""),"")</f>
        <v/>
      </c>
      <c r="U71" s="1" t="str">
        <f>IF(AND(T71 = "Q", IF(ISNA(VLOOKUP((B71&amp;C71),Autos!C:C,1,FALSE)), "Not in Auto",)),"Check", "No need")</f>
        <v>No need</v>
      </c>
    </row>
    <row r="72" spans="1:21" x14ac:dyDescent="0.2">
      <c r="A72" t="str">
        <f t="shared" si="3"/>
        <v>Will JOHNS200m</v>
      </c>
      <c r="B72" t="s">
        <v>619</v>
      </c>
      <c r="C72" s="6" t="s">
        <v>25</v>
      </c>
      <c r="D72" s="6">
        <v>34654</v>
      </c>
      <c r="E72">
        <v>1029</v>
      </c>
      <c r="F72" s="2">
        <v>14</v>
      </c>
      <c r="G72">
        <v>1066</v>
      </c>
      <c r="H72">
        <v>1034</v>
      </c>
      <c r="I72">
        <v>983</v>
      </c>
      <c r="J72">
        <v>997</v>
      </c>
      <c r="K72">
        <v>980</v>
      </c>
      <c r="L72" s="6">
        <v>44304</v>
      </c>
      <c r="M72" s="6">
        <v>44304</v>
      </c>
      <c r="N72" s="6">
        <v>44255</v>
      </c>
      <c r="O72" s="6">
        <v>44591</v>
      </c>
      <c r="P72" s="58">
        <v>44612</v>
      </c>
      <c r="Q72" s="40">
        <f t="shared" si="4"/>
        <v>182</v>
      </c>
      <c r="R72" s="2">
        <f t="shared" si="5"/>
        <v>1066</v>
      </c>
      <c r="S72" s="2">
        <f>VLOOKUP(C72,Quals!$A$2:$C$23,3,FALSE)</f>
        <v>1182</v>
      </c>
      <c r="T72" s="2" t="str">
        <f>_xlfn.IFNA(IF(OR(AND(G72&gt;=S72,L72&gt;=Quals!$F$3,L72&lt;=Quals!$H$3), OR(AND(H72&gt;=S72,M72&gt;=Quals!$F$3,M72&lt;=Quals!$H$3), OR(AND(I72&gt;=S72,N72&gt;=Quals!$F$3,N72&lt;=Quals!$H$3), OR(AND(J72&gt;=S72,O72&gt;=Quals!$F$3,O72&lt;=Quals!$H$3), OR(AND(K72&gt;=S72,P72&gt;=Quals!$F$3,P72&lt;=Quals!$H$3))))), MATCH((B72&amp;C72),Autos!C:C,0)),"Q",""),"")</f>
        <v/>
      </c>
      <c r="U72" s="1" t="str">
        <f>IF(AND(T72 = "Q", IF(ISNA(VLOOKUP((B72&amp;C72),Autos!C:C,1,FALSE)), "Not in Auto",)),"Check", "No need")</f>
        <v>No need</v>
      </c>
    </row>
    <row r="73" spans="1:21" x14ac:dyDescent="0.2">
      <c r="A73" t="str">
        <f t="shared" si="3"/>
        <v>Cooper SHERMAN200m</v>
      </c>
      <c r="B73" t="s">
        <v>610</v>
      </c>
      <c r="C73" t="s">
        <v>25</v>
      </c>
      <c r="D73" s="6">
        <v>44671</v>
      </c>
      <c r="E73">
        <v>1025</v>
      </c>
      <c r="F73" s="2">
        <v>15</v>
      </c>
      <c r="G73">
        <v>1051</v>
      </c>
      <c r="H73">
        <v>1051</v>
      </c>
      <c r="I73">
        <v>1042</v>
      </c>
      <c r="J73">
        <v>982</v>
      </c>
      <c r="K73">
        <v>928</v>
      </c>
      <c r="L73" s="6">
        <v>44544</v>
      </c>
      <c r="M73" s="6">
        <v>44591</v>
      </c>
      <c r="N73" s="6">
        <v>44597</v>
      </c>
      <c r="O73" s="6">
        <v>44541</v>
      </c>
      <c r="P73" s="58">
        <v>44576</v>
      </c>
      <c r="Q73" s="40">
        <f t="shared" si="4"/>
        <v>192</v>
      </c>
      <c r="R73" s="2">
        <f t="shared" si="5"/>
        <v>1051</v>
      </c>
      <c r="S73" s="2">
        <f>VLOOKUP(C73,Quals!$A$2:$C$23,3,FALSE)</f>
        <v>1182</v>
      </c>
      <c r="T73" s="2" t="str">
        <f>_xlfn.IFNA(IF(OR(AND(G73&gt;=S73,L73&gt;=Quals!$F$3,L73&lt;=Quals!$H$3), OR(AND(H73&gt;=S73,M73&gt;=Quals!$F$3,M73&lt;=Quals!$H$3), OR(AND(I73&gt;=S73,N73&gt;=Quals!$F$3,N73&lt;=Quals!$H$3), OR(AND(J73&gt;=S73,O73&gt;=Quals!$F$3,O73&lt;=Quals!$H$3), OR(AND(K73&gt;=S73,P73&gt;=Quals!$F$3,P73&lt;=Quals!$H$3))))), MATCH((B73&amp;C73),Autos!C:C,0)),"Q",""),"")</f>
        <v/>
      </c>
      <c r="U73" s="1" t="str">
        <f>IF(AND(T73 = "Q", IF(ISNA(VLOOKUP((B73&amp;C73),Autos!C:C,1,FALSE)), "Not in Auto",)),"Check", "No need")</f>
        <v>No need</v>
      </c>
    </row>
    <row r="74" spans="1:21" x14ac:dyDescent="0.2">
      <c r="A74" t="str">
        <f t="shared" si="3"/>
        <v>Mitchell O'NEILL200m</v>
      </c>
      <c r="B74" t="s">
        <v>594</v>
      </c>
      <c r="C74" s="6" t="s">
        <v>25</v>
      </c>
      <c r="D74" s="6">
        <v>36038</v>
      </c>
      <c r="E74">
        <v>1017</v>
      </c>
      <c r="F74" s="2">
        <v>16</v>
      </c>
      <c r="G74">
        <v>1012</v>
      </c>
      <c r="H74">
        <v>1008</v>
      </c>
      <c r="I74">
        <v>1017</v>
      </c>
      <c r="J74">
        <v>985</v>
      </c>
      <c r="K74">
        <v>1000</v>
      </c>
      <c r="L74" s="6">
        <v>44262</v>
      </c>
      <c r="M74" s="6">
        <v>44255</v>
      </c>
      <c r="N74" s="6">
        <v>44262</v>
      </c>
      <c r="O74" s="6">
        <v>44268</v>
      </c>
      <c r="P74" s="58">
        <v>44612</v>
      </c>
      <c r="Q74" s="40">
        <f t="shared" si="4"/>
        <v>206</v>
      </c>
      <c r="R74" s="2">
        <f t="shared" si="5"/>
        <v>1017</v>
      </c>
      <c r="S74" s="2">
        <f>VLOOKUP(C74,Quals!$A$2:$C$23,3,FALSE)</f>
        <v>1182</v>
      </c>
      <c r="T74" s="2" t="str">
        <f>_xlfn.IFNA(IF(OR(AND(G74&gt;=S74,L74&gt;=Quals!$F$3,L74&lt;=Quals!$H$3), OR(AND(H74&gt;=S74,M74&gt;=Quals!$F$3,M74&lt;=Quals!$H$3), OR(AND(I74&gt;=S74,N74&gt;=Quals!$F$3,N74&lt;=Quals!$H$3), OR(AND(J74&gt;=S74,O74&gt;=Quals!$F$3,O74&lt;=Quals!$H$3), OR(AND(K74&gt;=S74,P74&gt;=Quals!$F$3,P74&lt;=Quals!$H$3))))), MATCH((B74&amp;C74),Autos!C:C,0)),"Q",""),"")</f>
        <v/>
      </c>
      <c r="U74" s="1" t="str">
        <f>IF(AND(T74 = "Q", IF(ISNA(VLOOKUP((B74&amp;C74),Autos!C:C,1,FALSE)), "Not in Auto",)),"Check", "No need")</f>
        <v>No need</v>
      </c>
    </row>
    <row r="75" spans="1:21" x14ac:dyDescent="0.2">
      <c r="A75" t="str">
        <f t="shared" si="3"/>
        <v>Tyson BONNEY200m</v>
      </c>
      <c r="B75" t="s">
        <v>620</v>
      </c>
      <c r="C75" s="6" t="s">
        <v>25</v>
      </c>
      <c r="D75" s="6">
        <v>37340</v>
      </c>
      <c r="E75">
        <v>1016</v>
      </c>
      <c r="F75" s="2">
        <v>17</v>
      </c>
      <c r="G75">
        <v>1020</v>
      </c>
      <c r="H75">
        <v>1015</v>
      </c>
      <c r="I75">
        <v>1009</v>
      </c>
      <c r="J75">
        <v>999</v>
      </c>
      <c r="K75">
        <v>991</v>
      </c>
      <c r="L75" s="6">
        <v>44282</v>
      </c>
      <c r="M75" s="6">
        <v>44300</v>
      </c>
      <c r="N75" s="6">
        <v>44269</v>
      </c>
      <c r="O75" s="6">
        <v>44269</v>
      </c>
      <c r="P75" s="58">
        <v>44304</v>
      </c>
      <c r="Q75" s="40">
        <f t="shared" si="4"/>
        <v>208</v>
      </c>
      <c r="R75" s="2">
        <f t="shared" si="5"/>
        <v>1020</v>
      </c>
      <c r="S75" s="2">
        <f>VLOOKUP(C75,Quals!$A$2:$C$23,3,FALSE)</f>
        <v>1182</v>
      </c>
      <c r="T75" s="2" t="str">
        <f>_xlfn.IFNA(IF(OR(AND(G75&gt;=S75,L75&gt;=Quals!$F$3,L75&lt;=Quals!$H$3), OR(AND(H75&gt;=S75,M75&gt;=Quals!$F$3,M75&lt;=Quals!$H$3), OR(AND(I75&gt;=S75,N75&gt;=Quals!$F$3,N75&lt;=Quals!$H$3), OR(AND(J75&gt;=S75,O75&gt;=Quals!$F$3,O75&lt;=Quals!$H$3), OR(AND(K75&gt;=S75,P75&gt;=Quals!$F$3,P75&lt;=Quals!$H$3))))), MATCH((B75&amp;C75),Autos!C:C,0)),"Q",""),"")</f>
        <v/>
      </c>
      <c r="U75" s="1" t="str">
        <f>IF(AND(T75 = "Q", IF(ISNA(VLOOKUP((B75&amp;C75),Autos!C:C,1,FALSE)), "Not in Auto",)),"Check", "No need")</f>
        <v>No need</v>
      </c>
    </row>
    <row r="76" spans="1:21" x14ac:dyDescent="0.2">
      <c r="A76" t="str">
        <f t="shared" si="3"/>
        <v>Duncan CAMERON200m</v>
      </c>
      <c r="B76" t="s">
        <v>622</v>
      </c>
      <c r="C76" s="6" t="s">
        <v>25</v>
      </c>
      <c r="D76" s="6">
        <v>35383</v>
      </c>
      <c r="E76">
        <v>1013</v>
      </c>
      <c r="F76" s="2">
        <v>18</v>
      </c>
      <c r="G76">
        <v>1027</v>
      </c>
      <c r="H76">
        <v>1002</v>
      </c>
      <c r="I76">
        <v>992</v>
      </c>
      <c r="J76">
        <v>1002</v>
      </c>
      <c r="K76">
        <v>994</v>
      </c>
      <c r="L76" s="6">
        <v>44612</v>
      </c>
      <c r="M76" s="6">
        <v>44597</v>
      </c>
      <c r="N76" s="6">
        <v>44268</v>
      </c>
      <c r="O76" s="6">
        <v>44612</v>
      </c>
      <c r="P76" s="58">
        <v>44304</v>
      </c>
      <c r="Q76" s="40">
        <f t="shared" si="4"/>
        <v>213</v>
      </c>
      <c r="R76" s="2">
        <f t="shared" si="5"/>
        <v>1027</v>
      </c>
      <c r="S76" s="2">
        <f>VLOOKUP(C76,Quals!$A$2:$C$23,3,FALSE)</f>
        <v>1182</v>
      </c>
      <c r="T76" s="2" t="str">
        <f>_xlfn.IFNA(IF(OR(AND(G76&gt;=S76,L76&gt;=Quals!$F$3,L76&lt;=Quals!$H$3), OR(AND(H76&gt;=S76,M76&gt;=Quals!$F$3,M76&lt;=Quals!$H$3), OR(AND(I76&gt;=S76,N76&gt;=Quals!$F$3,N76&lt;=Quals!$H$3), OR(AND(J76&gt;=S76,O76&gt;=Quals!$F$3,O76&lt;=Quals!$H$3), OR(AND(K76&gt;=S76,P76&gt;=Quals!$F$3,P76&lt;=Quals!$H$3))))), MATCH((B76&amp;C76),Autos!C:C,0)),"Q",""),"")</f>
        <v/>
      </c>
      <c r="U76" s="1" t="str">
        <f>IF(AND(T76 = "Q", IF(ISNA(VLOOKUP((B76&amp;C76),Autos!C:C,1,FALSE)), "Not in Auto",)),"Check", "No need")</f>
        <v>No need</v>
      </c>
    </row>
    <row r="77" spans="1:21" x14ac:dyDescent="0.2">
      <c r="A77" t="str">
        <f t="shared" si="3"/>
        <v>Andrew GOSCHNIK200m</v>
      </c>
      <c r="B77" t="s">
        <v>626</v>
      </c>
      <c r="C77" s="7" t="s">
        <v>25</v>
      </c>
      <c r="D77" s="6">
        <v>44612</v>
      </c>
      <c r="E77">
        <v>1004</v>
      </c>
      <c r="F77" s="2">
        <v>19</v>
      </c>
      <c r="G77">
        <v>1022</v>
      </c>
      <c r="H77">
        <v>1020</v>
      </c>
      <c r="I77">
        <v>993</v>
      </c>
      <c r="J77">
        <v>987</v>
      </c>
      <c r="K77">
        <v>977</v>
      </c>
      <c r="L77" s="6">
        <v>44612</v>
      </c>
      <c r="M77" s="6">
        <v>44612</v>
      </c>
      <c r="N77" s="6">
        <v>44591</v>
      </c>
      <c r="O77" s="6">
        <v>44591</v>
      </c>
      <c r="P77" s="58">
        <v>44548</v>
      </c>
      <c r="Q77" s="40">
        <f t="shared" si="4"/>
        <v>230</v>
      </c>
      <c r="R77" s="2">
        <f t="shared" si="5"/>
        <v>1022</v>
      </c>
      <c r="S77" s="2">
        <f>VLOOKUP(C77,Quals!$A$2:$C$23,3,FALSE)</f>
        <v>1182</v>
      </c>
      <c r="T77" s="2" t="str">
        <f>_xlfn.IFNA(IF(OR(AND(G77&gt;=S77,L77&gt;=Quals!$F$3,L77&lt;=Quals!$H$3), OR(AND(H77&gt;=S77,M77&gt;=Quals!$F$3,M77&lt;=Quals!$H$3), OR(AND(I77&gt;=S77,N77&gt;=Quals!$F$3,N77&lt;=Quals!$H$3), OR(AND(J77&gt;=S77,O77&gt;=Quals!$F$3,O77&lt;=Quals!$H$3), OR(AND(K77&gt;=S77,P77&gt;=Quals!$F$3,P77&lt;=Quals!$H$3))))), MATCH((B77&amp;C77),Autos!C:C,0)),"Q",""),"")</f>
        <v/>
      </c>
      <c r="U77" s="1" t="str">
        <f>IF(AND(T77 = "Q", IF(ISNA(VLOOKUP((B77&amp;C77),Autos!C:C,1,FALSE)), "Not in Auto",)),"Check", "No need")</f>
        <v>No need</v>
      </c>
    </row>
    <row r="78" spans="1:21" x14ac:dyDescent="0.2">
      <c r="A78" t="str">
        <f t="shared" si="3"/>
        <v>Kaleb CLARK200m</v>
      </c>
      <c r="B78" t="s">
        <v>591</v>
      </c>
      <c r="C78" s="6" t="s">
        <v>25</v>
      </c>
      <c r="D78" s="6">
        <v>38091</v>
      </c>
      <c r="E78">
        <v>1001</v>
      </c>
      <c r="F78" s="2">
        <v>20</v>
      </c>
      <c r="G78">
        <v>1008</v>
      </c>
      <c r="H78">
        <v>999</v>
      </c>
      <c r="I78">
        <v>984</v>
      </c>
      <c r="J78">
        <v>982</v>
      </c>
      <c r="K78">
        <v>982</v>
      </c>
      <c r="L78" s="6">
        <v>44471</v>
      </c>
      <c r="M78" s="6">
        <v>44481</v>
      </c>
      <c r="N78" s="6">
        <v>44591</v>
      </c>
      <c r="O78" s="6">
        <v>44465</v>
      </c>
      <c r="P78" s="58">
        <v>44485</v>
      </c>
      <c r="Q78" s="40">
        <f t="shared" si="4"/>
        <v>237</v>
      </c>
      <c r="R78" s="2">
        <f t="shared" si="5"/>
        <v>1008</v>
      </c>
      <c r="S78" s="2">
        <f>VLOOKUP(C78,Quals!$A$2:$C$23,3,FALSE)</f>
        <v>1182</v>
      </c>
      <c r="T78" s="2" t="str">
        <f>_xlfn.IFNA(IF(OR(AND(G78&gt;=S78,L78&gt;=Quals!$F$3,L78&lt;=Quals!$H$3), OR(AND(H78&gt;=S78,M78&gt;=Quals!$F$3,M78&lt;=Quals!$H$3), OR(AND(I78&gt;=S78,N78&gt;=Quals!$F$3,N78&lt;=Quals!$H$3), OR(AND(J78&gt;=S78,O78&gt;=Quals!$F$3,O78&lt;=Quals!$H$3), OR(AND(K78&gt;=S78,P78&gt;=Quals!$F$3,P78&lt;=Quals!$H$3))))), MATCH((B78&amp;C78),Autos!C:C,0)),"Q",""),"")</f>
        <v/>
      </c>
      <c r="U78" s="1" t="str">
        <f>IF(AND(T78 = "Q", IF(ISNA(VLOOKUP((B78&amp;C78),Autos!C:C,1,FALSE)), "Not in Auto",)),"Check", "No need")</f>
        <v>No need</v>
      </c>
    </row>
    <row r="79" spans="1:21" x14ac:dyDescent="0.2">
      <c r="A79" t="str">
        <f t="shared" si="3"/>
        <v>Cameron SEARLE200m</v>
      </c>
      <c r="B79" t="s">
        <v>623</v>
      </c>
      <c r="C79" s="6" t="s">
        <v>25</v>
      </c>
      <c r="D79" s="6">
        <v>36355</v>
      </c>
      <c r="E79">
        <v>993</v>
      </c>
      <c r="F79" s="2">
        <v>21</v>
      </c>
      <c r="G79">
        <v>1037</v>
      </c>
      <c r="H79">
        <v>1049</v>
      </c>
      <c r="I79">
        <v>976</v>
      </c>
      <c r="J79">
        <v>943</v>
      </c>
      <c r="K79">
        <v>927</v>
      </c>
      <c r="L79" s="6">
        <v>44576</v>
      </c>
      <c r="M79" s="6">
        <v>44591</v>
      </c>
      <c r="N79" s="6">
        <v>44255</v>
      </c>
      <c r="O79" s="6">
        <v>44266</v>
      </c>
      <c r="P79" s="58">
        <v>44255</v>
      </c>
      <c r="Q79" s="40">
        <f t="shared" si="4"/>
        <v>252</v>
      </c>
      <c r="R79" s="2">
        <f t="shared" si="5"/>
        <v>1049</v>
      </c>
      <c r="S79" s="2">
        <f>VLOOKUP(C79,Quals!$A$2:$C$23,3,FALSE)</f>
        <v>1182</v>
      </c>
      <c r="T79" s="2" t="str">
        <f>_xlfn.IFNA(IF(OR(AND(G79&gt;=S79,L79&gt;=Quals!$F$3,L79&lt;=Quals!$H$3), OR(AND(H79&gt;=S79,M79&gt;=Quals!$F$3,M79&lt;=Quals!$H$3), OR(AND(I79&gt;=S79,N79&gt;=Quals!$F$3,N79&lt;=Quals!$H$3), OR(AND(J79&gt;=S79,O79&gt;=Quals!$F$3,O79&lt;=Quals!$H$3), OR(AND(K79&gt;=S79,P79&gt;=Quals!$F$3,P79&lt;=Quals!$H$3))))), MATCH((B79&amp;C79),Autos!C:C,0)),"Q",""),"")</f>
        <v/>
      </c>
      <c r="U79" s="1" t="str">
        <f>IF(AND(T79 = "Q", IF(ISNA(VLOOKUP((B79&amp;C79),Autos!C:C,1,FALSE)), "Not in Auto",)),"Check", "No need")</f>
        <v>No need</v>
      </c>
    </row>
    <row r="80" spans="1:21" x14ac:dyDescent="0.2">
      <c r="A80" t="str">
        <f t="shared" si="3"/>
        <v>Nicholas DONALDSON200m</v>
      </c>
      <c r="B80" t="s">
        <v>624</v>
      </c>
      <c r="C80" s="7" t="s">
        <v>25</v>
      </c>
      <c r="D80" s="6">
        <v>37561</v>
      </c>
      <c r="E80">
        <v>977</v>
      </c>
      <c r="F80" s="2">
        <v>22</v>
      </c>
      <c r="G80">
        <v>1007</v>
      </c>
      <c r="H80">
        <v>981</v>
      </c>
      <c r="I80">
        <v>981</v>
      </c>
      <c r="J80">
        <v>953</v>
      </c>
      <c r="K80">
        <v>925</v>
      </c>
      <c r="L80" s="6">
        <v>44576</v>
      </c>
      <c r="M80" s="6">
        <v>44548</v>
      </c>
      <c r="N80" s="6">
        <v>44591</v>
      </c>
      <c r="O80" s="6">
        <v>44591</v>
      </c>
      <c r="P80" s="58">
        <v>44300</v>
      </c>
      <c r="Q80" s="40">
        <f t="shared" si="4"/>
        <v>291</v>
      </c>
      <c r="R80" s="2">
        <f t="shared" si="5"/>
        <v>1007</v>
      </c>
      <c r="S80" s="2">
        <f>VLOOKUP(C80,Quals!$A$2:$C$23,3,FALSE)</f>
        <v>1182</v>
      </c>
      <c r="T80" s="2" t="str">
        <f>_xlfn.IFNA(IF(OR(AND(G80&gt;=S80,L80&gt;=Quals!$F$3,L80&lt;=Quals!$H$3), OR(AND(H80&gt;=S80,M80&gt;=Quals!$F$3,M80&lt;=Quals!$H$3), OR(AND(I80&gt;=S80,N80&gt;=Quals!$F$3,N80&lt;=Quals!$H$3), OR(AND(J80&gt;=S80,O80&gt;=Quals!$F$3,O80&lt;=Quals!$H$3), OR(AND(K80&gt;=S80,P80&gt;=Quals!$F$3,P80&lt;=Quals!$H$3))))), MATCH((B80&amp;C80),Autos!C:C,0)),"Q",""),"")</f>
        <v/>
      </c>
      <c r="U80" s="1" t="str">
        <f>IF(AND(T80 = "Q", IF(ISNA(VLOOKUP((B80&amp;C80),Autos!C:C,1,FALSE)), "Not in Auto",)),"Check", "No need")</f>
        <v>No need</v>
      </c>
    </row>
    <row r="81" spans="1:21" x14ac:dyDescent="0.2">
      <c r="A81" t="str">
        <f t="shared" si="3"/>
        <v>Connor BOND200m</v>
      </c>
      <c r="B81" t="s">
        <v>592</v>
      </c>
      <c r="C81" s="6" t="s">
        <v>25</v>
      </c>
      <c r="D81" s="6">
        <v>44640</v>
      </c>
      <c r="E81">
        <v>976</v>
      </c>
      <c r="F81" s="2">
        <v>23</v>
      </c>
      <c r="G81">
        <v>1009</v>
      </c>
      <c r="H81">
        <v>1012</v>
      </c>
      <c r="I81">
        <v>975</v>
      </c>
      <c r="J81">
        <v>947</v>
      </c>
      <c r="K81">
        <v>913</v>
      </c>
      <c r="L81" s="6">
        <v>44527</v>
      </c>
      <c r="M81" s="6">
        <v>44569</v>
      </c>
      <c r="N81" s="6">
        <v>44540</v>
      </c>
      <c r="O81" s="6">
        <v>44540</v>
      </c>
      <c r="P81" s="58">
        <v>44300</v>
      </c>
      <c r="Q81" s="40">
        <f t="shared" si="4"/>
        <v>294</v>
      </c>
      <c r="R81" s="2">
        <f t="shared" si="5"/>
        <v>1012</v>
      </c>
      <c r="S81" s="2">
        <f>VLOOKUP(C81,Quals!$A$2:$C$23,3,FALSE)</f>
        <v>1182</v>
      </c>
      <c r="T81" s="2" t="str">
        <f>_xlfn.IFNA(IF(OR(AND(G81&gt;=S81,L81&gt;=Quals!$F$3,L81&lt;=Quals!$H$3), OR(AND(H81&gt;=S81,M81&gt;=Quals!$F$3,M81&lt;=Quals!$H$3), OR(AND(I81&gt;=S81,N81&gt;=Quals!$F$3,N81&lt;=Quals!$H$3), OR(AND(J81&gt;=S81,O81&gt;=Quals!$F$3,O81&lt;=Quals!$H$3), OR(AND(K81&gt;=S81,P81&gt;=Quals!$F$3,P81&lt;=Quals!$H$3))))), MATCH((B81&amp;C81),Autos!C:C,0)),"Q",""),"")</f>
        <v/>
      </c>
      <c r="U81" s="1" t="str">
        <f>IF(AND(T81 = "Q", IF(ISNA(VLOOKUP((B81&amp;C81),Autos!C:C,1,FALSE)), "Not in Auto",)),"Check", "No need")</f>
        <v>No need</v>
      </c>
    </row>
    <row r="82" spans="1:21" x14ac:dyDescent="0.2">
      <c r="A82" t="str">
        <f t="shared" si="3"/>
        <v>Shakti RATHORE200m</v>
      </c>
      <c r="B82" t="s">
        <v>625</v>
      </c>
      <c r="C82" s="7" t="s">
        <v>25</v>
      </c>
      <c r="D82" s="6">
        <v>34026</v>
      </c>
      <c r="E82">
        <v>976</v>
      </c>
      <c r="F82" s="2">
        <v>24</v>
      </c>
      <c r="G82">
        <v>972</v>
      </c>
      <c r="H82">
        <v>993</v>
      </c>
      <c r="I82">
        <v>963</v>
      </c>
      <c r="J82">
        <v>947</v>
      </c>
      <c r="K82">
        <v>939</v>
      </c>
      <c r="L82" s="6">
        <v>44268</v>
      </c>
      <c r="M82" s="6">
        <v>44262</v>
      </c>
      <c r="N82" s="6">
        <v>44262</v>
      </c>
      <c r="O82" s="6">
        <v>44252</v>
      </c>
      <c r="P82" s="58">
        <v>44506</v>
      </c>
      <c r="Q82" s="40">
        <f t="shared" si="4"/>
        <v>294</v>
      </c>
      <c r="R82" s="2">
        <f t="shared" si="5"/>
        <v>993</v>
      </c>
      <c r="S82" s="2">
        <f>VLOOKUP(C82,Quals!$A$2:$C$23,3,FALSE)</f>
        <v>1182</v>
      </c>
      <c r="T82" s="2" t="str">
        <f>_xlfn.IFNA(IF(OR(AND(G82&gt;=S82,L82&gt;=Quals!$F$3,L82&lt;=Quals!$H$3), OR(AND(H82&gt;=S82,M82&gt;=Quals!$F$3,M82&lt;=Quals!$H$3), OR(AND(I82&gt;=S82,N82&gt;=Quals!$F$3,N82&lt;=Quals!$H$3), OR(AND(J82&gt;=S82,O82&gt;=Quals!$F$3,O82&lt;=Quals!$H$3), OR(AND(K82&gt;=S82,P82&gt;=Quals!$F$3,P82&lt;=Quals!$H$3))))), MATCH((B82&amp;C82),Autos!C:C,0)),"Q",""),"")</f>
        <v/>
      </c>
      <c r="U82" s="1" t="str">
        <f>IF(AND(T82 = "Q", IF(ISNA(VLOOKUP((B82&amp;C82),Autos!C:C,1,FALSE)), "Not in Auto",)),"Check", "No need")</f>
        <v>No need</v>
      </c>
    </row>
    <row r="83" spans="1:21" x14ac:dyDescent="0.2">
      <c r="A83" t="str">
        <f t="shared" si="3"/>
        <v>Christopher GEORDAS200m</v>
      </c>
      <c r="B83" t="s">
        <v>589</v>
      </c>
      <c r="C83" s="6" t="s">
        <v>25</v>
      </c>
      <c r="D83" s="6">
        <v>37235</v>
      </c>
      <c r="E83">
        <v>974</v>
      </c>
      <c r="F83" s="2">
        <v>25</v>
      </c>
      <c r="G83">
        <v>999</v>
      </c>
      <c r="H83">
        <v>980</v>
      </c>
      <c r="I83">
        <v>959</v>
      </c>
      <c r="J83">
        <v>949</v>
      </c>
      <c r="K83">
        <v>916</v>
      </c>
      <c r="L83" s="6">
        <v>44596</v>
      </c>
      <c r="M83" s="6">
        <v>44612</v>
      </c>
      <c r="N83" s="6">
        <v>44526</v>
      </c>
      <c r="O83" s="6">
        <v>44512</v>
      </c>
      <c r="P83" s="58">
        <v>44267</v>
      </c>
      <c r="Q83" s="40">
        <f t="shared" si="4"/>
        <v>303</v>
      </c>
      <c r="R83" s="2">
        <f t="shared" si="5"/>
        <v>999</v>
      </c>
      <c r="S83" s="2">
        <f>VLOOKUP(C83,Quals!$A$2:$C$23,3,FALSE)</f>
        <v>1182</v>
      </c>
      <c r="T83" s="2" t="str">
        <f>_xlfn.IFNA(IF(OR(AND(G83&gt;=S83,L83&gt;=Quals!$F$3,L83&lt;=Quals!$H$3), OR(AND(H83&gt;=S83,M83&gt;=Quals!$F$3,M83&lt;=Quals!$H$3), OR(AND(I83&gt;=S83,N83&gt;=Quals!$F$3,N83&lt;=Quals!$H$3), OR(AND(J83&gt;=S83,O83&gt;=Quals!$F$3,O83&lt;=Quals!$H$3), OR(AND(K83&gt;=S83,P83&gt;=Quals!$F$3,P83&lt;=Quals!$H$3))))), MATCH((B83&amp;C83),Autos!C:C,0)),"Q",""),"")</f>
        <v/>
      </c>
      <c r="U83" s="1" t="str">
        <f>IF(AND(T83 = "Q", IF(ISNA(VLOOKUP((B83&amp;C83),Autos!C:C,1,FALSE)), "Not in Auto",)),"Check", "No need")</f>
        <v>No need</v>
      </c>
    </row>
    <row r="84" spans="1:21" x14ac:dyDescent="0.2">
      <c r="A84" t="str">
        <f t="shared" si="3"/>
        <v>Lawson POWER200m</v>
      </c>
      <c r="B84" t="s">
        <v>595</v>
      </c>
      <c r="C84" s="6" t="s">
        <v>25</v>
      </c>
      <c r="D84" s="6">
        <v>35988</v>
      </c>
      <c r="E84">
        <v>972</v>
      </c>
      <c r="F84" s="2">
        <v>26</v>
      </c>
      <c r="G84">
        <v>999</v>
      </c>
      <c r="H84">
        <v>986</v>
      </c>
      <c r="I84">
        <v>968</v>
      </c>
      <c r="J84">
        <v>942</v>
      </c>
      <c r="K84">
        <v>930</v>
      </c>
      <c r="L84" s="6">
        <v>44255</v>
      </c>
      <c r="M84" s="6">
        <v>44527</v>
      </c>
      <c r="N84" s="6">
        <v>44513</v>
      </c>
      <c r="O84" s="6">
        <v>44255</v>
      </c>
      <c r="P84" s="58">
        <v>44254</v>
      </c>
      <c r="Q84" s="40">
        <f t="shared" si="4"/>
        <v>307</v>
      </c>
      <c r="R84" s="2">
        <f t="shared" si="5"/>
        <v>999</v>
      </c>
      <c r="S84" s="2">
        <f>VLOOKUP(C84,Quals!$A$2:$C$23,3,FALSE)</f>
        <v>1182</v>
      </c>
      <c r="T84" s="2" t="str">
        <f>_xlfn.IFNA(IF(OR(AND(G84&gt;=S84,L84&gt;=Quals!$F$3,L84&lt;=Quals!$H$3), OR(AND(H84&gt;=S84,M84&gt;=Quals!$F$3,M84&lt;=Quals!$H$3), OR(AND(I84&gt;=S84,N84&gt;=Quals!$F$3,N84&lt;=Quals!$H$3), OR(AND(J84&gt;=S84,O84&gt;=Quals!$F$3,O84&lt;=Quals!$H$3), OR(AND(K84&gt;=S84,P84&gt;=Quals!$F$3,P84&lt;=Quals!$H$3))))), MATCH((B84&amp;C84),Autos!C:C,0)),"Q",""),"")</f>
        <v/>
      </c>
      <c r="U84" s="1" t="str">
        <f>IF(AND(T84 = "Q", IF(ISNA(VLOOKUP((B84&amp;C84),Autos!C:C,1,FALSE)), "Not in Auto",)),"Check", "No need")</f>
        <v>No need</v>
      </c>
    </row>
    <row r="85" spans="1:21" x14ac:dyDescent="0.2">
      <c r="A85" t="str">
        <f t="shared" si="3"/>
        <v>Ethan STRIEGHER200m</v>
      </c>
      <c r="B85" t="s">
        <v>633</v>
      </c>
      <c r="C85" s="6" t="s">
        <v>25</v>
      </c>
      <c r="D85" s="6">
        <v>44612</v>
      </c>
      <c r="E85">
        <v>972</v>
      </c>
      <c r="F85" s="2">
        <v>27</v>
      </c>
      <c r="G85">
        <v>1007</v>
      </c>
      <c r="H85">
        <v>975</v>
      </c>
      <c r="I85">
        <v>960</v>
      </c>
      <c r="J85">
        <v>957</v>
      </c>
      <c r="K85">
        <v>940</v>
      </c>
      <c r="L85" s="6">
        <v>44612</v>
      </c>
      <c r="M85" s="6">
        <v>44612</v>
      </c>
      <c r="N85" s="6">
        <v>44269</v>
      </c>
      <c r="O85" s="6">
        <v>44584</v>
      </c>
      <c r="P85" s="58">
        <v>44255</v>
      </c>
      <c r="Q85" s="40">
        <f t="shared" si="4"/>
        <v>307</v>
      </c>
      <c r="R85" s="2">
        <f t="shared" si="5"/>
        <v>1007</v>
      </c>
      <c r="S85" s="2">
        <f>VLOOKUP(C85,Quals!$A$2:$C$23,3,FALSE)</f>
        <v>1182</v>
      </c>
      <c r="T85" s="2" t="str">
        <f>_xlfn.IFNA(IF(OR(AND(G85&gt;=S85,L85&gt;=Quals!$F$3,L85&lt;=Quals!$H$3), OR(AND(H85&gt;=S85,M85&gt;=Quals!$F$3,M85&lt;=Quals!$H$3), OR(AND(I85&gt;=S85,N85&gt;=Quals!$F$3,N85&lt;=Quals!$H$3), OR(AND(J85&gt;=S85,O85&gt;=Quals!$F$3,O85&lt;=Quals!$H$3), OR(AND(K85&gt;=S85,P85&gt;=Quals!$F$3,P85&lt;=Quals!$H$3))))), MATCH((B85&amp;C85),Autos!C:C,0)),"Q",""),"")</f>
        <v/>
      </c>
      <c r="U85" s="1" t="str">
        <f>IF(AND(T85 = "Q", IF(ISNA(VLOOKUP((B85&amp;C85),Autos!C:C,1,FALSE)), "Not in Auto",)),"Check", "No need")</f>
        <v>No need</v>
      </c>
    </row>
    <row r="86" spans="1:21" x14ac:dyDescent="0.2">
      <c r="A86" t="str">
        <f t="shared" si="3"/>
        <v>Nicholas BATE200m</v>
      </c>
      <c r="B86" t="s">
        <v>600</v>
      </c>
      <c r="C86" s="6" t="s">
        <v>25</v>
      </c>
      <c r="D86" s="6">
        <v>34771</v>
      </c>
      <c r="E86">
        <v>972</v>
      </c>
      <c r="F86" s="2">
        <v>28</v>
      </c>
      <c r="G86">
        <v>979</v>
      </c>
      <c r="H86">
        <v>962</v>
      </c>
      <c r="I86">
        <v>945</v>
      </c>
      <c r="J86">
        <v>969</v>
      </c>
      <c r="K86">
        <v>968</v>
      </c>
      <c r="L86" s="6">
        <v>44612</v>
      </c>
      <c r="M86" s="6">
        <v>44262</v>
      </c>
      <c r="N86" s="6">
        <v>44268</v>
      </c>
      <c r="O86" s="6">
        <v>44612</v>
      </c>
      <c r="P86" s="58">
        <v>44262</v>
      </c>
      <c r="Q86" s="40">
        <f t="shared" si="4"/>
        <v>307</v>
      </c>
      <c r="R86" s="2">
        <f t="shared" si="5"/>
        <v>979</v>
      </c>
      <c r="S86" s="2">
        <f>VLOOKUP(C86,Quals!$A$2:$C$23,3,FALSE)</f>
        <v>1182</v>
      </c>
      <c r="T86" s="2" t="str">
        <f>_xlfn.IFNA(IF(OR(AND(G86&gt;=S86,L86&gt;=Quals!$F$3,L86&lt;=Quals!$H$3), OR(AND(H86&gt;=S86,M86&gt;=Quals!$F$3,M86&lt;=Quals!$H$3), OR(AND(I86&gt;=S86,N86&gt;=Quals!$F$3,N86&lt;=Quals!$H$3), OR(AND(J86&gt;=S86,O86&gt;=Quals!$F$3,O86&lt;=Quals!$H$3), OR(AND(K86&gt;=S86,P86&gt;=Quals!$F$3,P86&lt;=Quals!$H$3))))), MATCH((B86&amp;C86),Autos!C:C,0)),"Q",""),"")</f>
        <v/>
      </c>
      <c r="U86" s="1" t="str">
        <f>IF(AND(T86 = "Q", IF(ISNA(VLOOKUP((B86&amp;C86),Autos!C:C,1,FALSE)), "Not in Auto",)),"Check", "No need")</f>
        <v>No need</v>
      </c>
    </row>
    <row r="87" spans="1:21" x14ac:dyDescent="0.2">
      <c r="A87" t="str">
        <f t="shared" si="3"/>
        <v>Ryan ATKINS200m</v>
      </c>
      <c r="B87" t="s">
        <v>627</v>
      </c>
      <c r="C87" s="6" t="s">
        <v>25</v>
      </c>
      <c r="D87" s="6">
        <v>35493</v>
      </c>
      <c r="E87">
        <v>970</v>
      </c>
      <c r="F87" s="2">
        <v>29</v>
      </c>
      <c r="G87">
        <v>985</v>
      </c>
      <c r="H87">
        <v>971</v>
      </c>
      <c r="I87">
        <v>964</v>
      </c>
      <c r="J87">
        <v>947</v>
      </c>
      <c r="K87">
        <v>957</v>
      </c>
      <c r="L87" s="6">
        <v>44597</v>
      </c>
      <c r="M87" s="6">
        <v>44268</v>
      </c>
      <c r="N87" s="6">
        <v>44304</v>
      </c>
      <c r="O87" s="6">
        <v>44282</v>
      </c>
      <c r="P87" s="58">
        <v>44569</v>
      </c>
      <c r="Q87" s="40">
        <f t="shared" si="4"/>
        <v>313</v>
      </c>
      <c r="R87" s="2">
        <f t="shared" si="5"/>
        <v>985</v>
      </c>
      <c r="S87" s="2">
        <f>VLOOKUP(C87,Quals!$A$2:$C$23,3,FALSE)</f>
        <v>1182</v>
      </c>
      <c r="T87" s="2" t="str">
        <f>_xlfn.IFNA(IF(OR(AND(G87&gt;=S87,L87&gt;=Quals!$F$3,L87&lt;=Quals!$H$3), OR(AND(H87&gt;=S87,M87&gt;=Quals!$F$3,M87&lt;=Quals!$H$3), OR(AND(I87&gt;=S87,N87&gt;=Quals!$F$3,N87&lt;=Quals!$H$3), OR(AND(J87&gt;=S87,O87&gt;=Quals!$F$3,O87&lt;=Quals!$H$3), OR(AND(K87&gt;=S87,P87&gt;=Quals!$F$3,P87&lt;=Quals!$H$3))))), MATCH((B87&amp;C87),Autos!C:C,0)),"Q",""),"")</f>
        <v/>
      </c>
      <c r="U87" s="1" t="str">
        <f>IF(AND(T87 = "Q", IF(ISNA(VLOOKUP((B87&amp;C87),Autos!C:C,1,FALSE)), "Not in Auto",)),"Check", "No need")</f>
        <v>No need</v>
      </c>
    </row>
    <row r="88" spans="1:21" x14ac:dyDescent="0.2">
      <c r="A88" t="str">
        <f t="shared" si="3"/>
        <v>Max BERRY200m</v>
      </c>
      <c r="B88" t="s">
        <v>628</v>
      </c>
      <c r="C88" s="6" t="s">
        <v>25</v>
      </c>
      <c r="D88" s="6">
        <v>44732</v>
      </c>
      <c r="E88">
        <v>968</v>
      </c>
      <c r="F88" s="2">
        <v>30</v>
      </c>
      <c r="G88">
        <v>985</v>
      </c>
      <c r="H88">
        <v>981</v>
      </c>
      <c r="I88">
        <v>945</v>
      </c>
      <c r="J88">
        <v>932</v>
      </c>
      <c r="K88">
        <v>931</v>
      </c>
      <c r="L88" s="6">
        <v>44591</v>
      </c>
      <c r="M88" s="6">
        <v>44506</v>
      </c>
      <c r="N88" s="6">
        <v>44300</v>
      </c>
      <c r="O88" s="6">
        <v>44513</v>
      </c>
      <c r="P88" s="58">
        <v>44279</v>
      </c>
      <c r="Q88" s="40">
        <f t="shared" si="4"/>
        <v>317</v>
      </c>
      <c r="R88" s="2">
        <f t="shared" si="5"/>
        <v>985</v>
      </c>
      <c r="S88" s="2">
        <f>VLOOKUP(C88,Quals!$A$2:$C$23,3,FALSE)</f>
        <v>1182</v>
      </c>
      <c r="T88" s="2" t="str">
        <f>_xlfn.IFNA(IF(OR(AND(G88&gt;=S88,L88&gt;=Quals!$F$3,L88&lt;=Quals!$H$3), OR(AND(H88&gt;=S88,M88&gt;=Quals!$F$3,M88&lt;=Quals!$H$3), OR(AND(I88&gt;=S88,N88&gt;=Quals!$F$3,N88&lt;=Quals!$H$3), OR(AND(J88&gt;=S88,O88&gt;=Quals!$F$3,O88&lt;=Quals!$H$3), OR(AND(K88&gt;=S88,P88&gt;=Quals!$F$3,P88&lt;=Quals!$H$3))))), MATCH((B88&amp;C88),Autos!C:C,0)),"Q",""),"")</f>
        <v/>
      </c>
      <c r="U88" s="1" t="str">
        <f>IF(AND(T88 = "Q", IF(ISNA(VLOOKUP((B88&amp;C88),Autos!C:C,1,FALSE)), "Not in Auto",)),"Check", "No need")</f>
        <v>No need</v>
      </c>
    </row>
    <row r="89" spans="1:21" x14ac:dyDescent="0.2">
      <c r="A89" t="str">
        <f t="shared" si="3"/>
        <v>Cameron DE BRUIN200m</v>
      </c>
      <c r="B89" t="s">
        <v>629</v>
      </c>
      <c r="C89" s="7" t="s">
        <v>25</v>
      </c>
      <c r="D89" s="6">
        <v>36926</v>
      </c>
      <c r="E89">
        <v>967</v>
      </c>
      <c r="F89" s="2">
        <v>31</v>
      </c>
      <c r="G89">
        <v>966</v>
      </c>
      <c r="H89">
        <v>967</v>
      </c>
      <c r="I89">
        <v>966</v>
      </c>
      <c r="J89">
        <v>946</v>
      </c>
      <c r="K89">
        <v>959</v>
      </c>
      <c r="L89" s="6">
        <v>44285</v>
      </c>
      <c r="M89" s="6">
        <v>44304</v>
      </c>
      <c r="N89" s="6">
        <v>44549</v>
      </c>
      <c r="O89" s="6">
        <v>44280</v>
      </c>
      <c r="P89" s="58">
        <v>44304</v>
      </c>
      <c r="Q89" s="40">
        <f t="shared" si="4"/>
        <v>321</v>
      </c>
      <c r="R89" s="2">
        <f t="shared" si="5"/>
        <v>967</v>
      </c>
      <c r="S89" s="2">
        <f>VLOOKUP(C89,Quals!$A$2:$C$23,3,FALSE)</f>
        <v>1182</v>
      </c>
      <c r="T89" s="2" t="str">
        <f>_xlfn.IFNA(IF(OR(AND(G89&gt;=S89,L89&gt;=Quals!$F$3,L89&lt;=Quals!$H$3), OR(AND(H89&gt;=S89,M89&gt;=Quals!$F$3,M89&lt;=Quals!$H$3), OR(AND(I89&gt;=S89,N89&gt;=Quals!$F$3,N89&lt;=Quals!$H$3), OR(AND(J89&gt;=S89,O89&gt;=Quals!$F$3,O89&lt;=Quals!$H$3), OR(AND(K89&gt;=S89,P89&gt;=Quals!$F$3,P89&lt;=Quals!$H$3))))), MATCH((B89&amp;C89),Autos!C:C,0)),"Q",""),"")</f>
        <v/>
      </c>
      <c r="U89" s="1" t="str">
        <f>IF(AND(T89 = "Q", IF(ISNA(VLOOKUP((B89&amp;C89),Autos!C:C,1,FALSE)), "Not in Auto",)),"Check", "No need")</f>
        <v>No need</v>
      </c>
    </row>
    <row r="90" spans="1:21" x14ac:dyDescent="0.2">
      <c r="A90" t="str">
        <f t="shared" si="3"/>
        <v>Ace HASLAM200m</v>
      </c>
      <c r="B90" t="s">
        <v>630</v>
      </c>
      <c r="C90" s="6" t="s">
        <v>25</v>
      </c>
      <c r="D90" s="6">
        <v>44640</v>
      </c>
      <c r="E90">
        <v>961</v>
      </c>
      <c r="F90" s="2">
        <v>32</v>
      </c>
      <c r="G90">
        <v>971</v>
      </c>
      <c r="H90">
        <v>967</v>
      </c>
      <c r="I90">
        <v>962</v>
      </c>
      <c r="J90">
        <v>971</v>
      </c>
      <c r="K90">
        <v>903</v>
      </c>
      <c r="L90" s="6">
        <v>44540</v>
      </c>
      <c r="M90" s="6">
        <v>44527</v>
      </c>
      <c r="N90" s="6">
        <v>44590</v>
      </c>
      <c r="O90" s="6">
        <v>44289</v>
      </c>
      <c r="P90" s="58">
        <v>44269</v>
      </c>
      <c r="Q90" s="40">
        <f t="shared" si="4"/>
        <v>335</v>
      </c>
      <c r="R90" s="2">
        <f t="shared" si="5"/>
        <v>971</v>
      </c>
      <c r="S90" s="2">
        <f>VLOOKUP(C90,Quals!$A$2:$C$23,3,FALSE)</f>
        <v>1182</v>
      </c>
      <c r="T90" s="2" t="str">
        <f>_xlfn.IFNA(IF(OR(AND(G90&gt;=S90,L90&gt;=Quals!$F$3,L90&lt;=Quals!$H$3), OR(AND(H90&gt;=S90,M90&gt;=Quals!$F$3,M90&lt;=Quals!$H$3), OR(AND(I90&gt;=S90,N90&gt;=Quals!$F$3,N90&lt;=Quals!$H$3), OR(AND(J90&gt;=S90,O90&gt;=Quals!$F$3,O90&lt;=Quals!$H$3), OR(AND(K90&gt;=S90,P90&gt;=Quals!$F$3,P90&lt;=Quals!$H$3))))), MATCH((B90&amp;C90),Autos!C:C,0)),"Q",""),"")</f>
        <v/>
      </c>
      <c r="U90" s="1" t="str">
        <f>IF(AND(T90 = "Q", IF(ISNA(VLOOKUP((B90&amp;C90),Autos!C:C,1,FALSE)), "Not in Auto",)),"Check", "No need")</f>
        <v>No need</v>
      </c>
    </row>
    <row r="91" spans="1:21" x14ac:dyDescent="0.2">
      <c r="A91" t="str">
        <f t="shared" si="3"/>
        <v>Jaxon HAYMAN200m</v>
      </c>
      <c r="B91" t="s">
        <v>631</v>
      </c>
      <c r="C91" s="6" t="s">
        <v>25</v>
      </c>
      <c r="D91" s="6">
        <v>35932</v>
      </c>
      <c r="E91">
        <v>957</v>
      </c>
      <c r="F91" s="2">
        <v>33</v>
      </c>
      <c r="G91">
        <v>966</v>
      </c>
      <c r="H91">
        <v>978</v>
      </c>
      <c r="I91">
        <v>949</v>
      </c>
      <c r="J91">
        <v>946</v>
      </c>
      <c r="K91">
        <v>936</v>
      </c>
      <c r="L91" s="6">
        <v>44269</v>
      </c>
      <c r="M91" s="6">
        <v>44583</v>
      </c>
      <c r="N91" s="6">
        <v>44549</v>
      </c>
      <c r="O91" s="6">
        <v>44269</v>
      </c>
      <c r="P91" s="58">
        <v>44527</v>
      </c>
      <c r="Q91" s="40">
        <f t="shared" si="4"/>
        <v>347</v>
      </c>
      <c r="R91" s="2">
        <f t="shared" si="5"/>
        <v>978</v>
      </c>
      <c r="S91" s="2">
        <f>VLOOKUP(C91,Quals!$A$2:$C$23,3,FALSE)</f>
        <v>1182</v>
      </c>
      <c r="T91" s="2" t="str">
        <f>_xlfn.IFNA(IF(OR(AND(G91&gt;=S91,L91&gt;=Quals!$F$3,L91&lt;=Quals!$H$3), OR(AND(H91&gt;=S91,M91&gt;=Quals!$F$3,M91&lt;=Quals!$H$3), OR(AND(I91&gt;=S91,N91&gt;=Quals!$F$3,N91&lt;=Quals!$H$3), OR(AND(J91&gt;=S91,O91&gt;=Quals!$F$3,O91&lt;=Quals!$H$3), OR(AND(K91&gt;=S91,P91&gt;=Quals!$F$3,P91&lt;=Quals!$H$3))))), MATCH((B91&amp;C91),Autos!C:C,0)),"Q",""),"")</f>
        <v/>
      </c>
      <c r="U91" s="1" t="str">
        <f>IF(AND(T91 = "Q", IF(ISNA(VLOOKUP((B91&amp;C91),Autos!C:C,1,FALSE)), "Not in Auto",)),"Check", "No need")</f>
        <v>No need</v>
      </c>
    </row>
    <row r="92" spans="1:21" x14ac:dyDescent="0.2">
      <c r="A92" t="str">
        <f t="shared" si="3"/>
        <v>Jayden CHAMBERS200m</v>
      </c>
      <c r="B92" t="s">
        <v>636</v>
      </c>
      <c r="C92" s="6" t="s">
        <v>25</v>
      </c>
      <c r="D92" s="6">
        <v>44612</v>
      </c>
      <c r="E92">
        <v>946</v>
      </c>
      <c r="F92" s="2">
        <v>34</v>
      </c>
      <c r="G92">
        <v>963</v>
      </c>
      <c r="H92">
        <v>947</v>
      </c>
      <c r="I92">
        <v>936</v>
      </c>
      <c r="J92">
        <v>935</v>
      </c>
      <c r="K92">
        <v>930</v>
      </c>
      <c r="L92" s="6">
        <v>44612</v>
      </c>
      <c r="M92" s="6">
        <v>44597</v>
      </c>
      <c r="N92" s="6">
        <v>44255</v>
      </c>
      <c r="O92" s="6">
        <v>44576</v>
      </c>
      <c r="P92" s="58">
        <v>44612</v>
      </c>
      <c r="Q92" s="40">
        <f t="shared" si="4"/>
        <v>384</v>
      </c>
      <c r="R92" s="2">
        <f t="shared" si="5"/>
        <v>963</v>
      </c>
      <c r="S92" s="2">
        <f>VLOOKUP(C92,Quals!$A$2:$C$23,3,FALSE)</f>
        <v>1182</v>
      </c>
      <c r="T92" s="2" t="str">
        <f>_xlfn.IFNA(IF(OR(AND(G92&gt;=S92,L92&gt;=Quals!$F$3,L92&lt;=Quals!$H$3), OR(AND(H92&gt;=S92,M92&gt;=Quals!$F$3,M92&lt;=Quals!$H$3), OR(AND(I92&gt;=S92,N92&gt;=Quals!$F$3,N92&lt;=Quals!$H$3), OR(AND(J92&gt;=S92,O92&gt;=Quals!$F$3,O92&lt;=Quals!$H$3), OR(AND(K92&gt;=S92,P92&gt;=Quals!$F$3,P92&lt;=Quals!$H$3))))), MATCH((B92&amp;C92),Autos!C:C,0)),"Q",""),"")</f>
        <v/>
      </c>
      <c r="U92" s="1" t="str">
        <f>IF(AND(T92 = "Q", IF(ISNA(VLOOKUP((B92&amp;C92),Autos!C:C,1,FALSE)), "Not in Auto",)),"Check", "No need")</f>
        <v>No need</v>
      </c>
    </row>
    <row r="93" spans="1:21" x14ac:dyDescent="0.2">
      <c r="A93" t="str">
        <f t="shared" si="3"/>
        <v>Daniel BLEST200m</v>
      </c>
      <c r="B93" t="s">
        <v>634</v>
      </c>
      <c r="C93" s="6" t="s">
        <v>25</v>
      </c>
      <c r="D93" s="6">
        <v>37474</v>
      </c>
      <c r="E93">
        <v>946</v>
      </c>
      <c r="F93" s="2">
        <v>35</v>
      </c>
      <c r="G93">
        <v>961</v>
      </c>
      <c r="H93">
        <v>953</v>
      </c>
      <c r="I93">
        <v>942</v>
      </c>
      <c r="J93">
        <v>939</v>
      </c>
      <c r="K93">
        <v>934</v>
      </c>
      <c r="L93" s="6">
        <v>44269</v>
      </c>
      <c r="M93" s="6">
        <v>44269</v>
      </c>
      <c r="N93" s="6">
        <v>44300</v>
      </c>
      <c r="O93" s="6">
        <v>44300</v>
      </c>
      <c r="P93" s="58">
        <v>44569</v>
      </c>
      <c r="Q93" s="40">
        <f t="shared" si="4"/>
        <v>384</v>
      </c>
      <c r="R93" s="2">
        <f t="shared" si="5"/>
        <v>961</v>
      </c>
      <c r="S93" s="2">
        <f>VLOOKUP(C93,Quals!$A$2:$C$23,3,FALSE)</f>
        <v>1182</v>
      </c>
      <c r="T93" s="2" t="str">
        <f>_xlfn.IFNA(IF(OR(AND(G93&gt;=S93,L93&gt;=Quals!$F$3,L93&lt;=Quals!$H$3), OR(AND(H93&gt;=S93,M93&gt;=Quals!$F$3,M93&lt;=Quals!$H$3), OR(AND(I93&gt;=S93,N93&gt;=Quals!$F$3,N93&lt;=Quals!$H$3), OR(AND(J93&gt;=S93,O93&gt;=Quals!$F$3,O93&lt;=Quals!$H$3), OR(AND(K93&gt;=S93,P93&gt;=Quals!$F$3,P93&lt;=Quals!$H$3))))), MATCH((B93&amp;C93),Autos!C:C,0)),"Q",""),"")</f>
        <v/>
      </c>
      <c r="U93" s="1" t="str">
        <f>IF(AND(T93 = "Q", IF(ISNA(VLOOKUP((B93&amp;C93),Autos!C:C,1,FALSE)), "Not in Auto",)),"Check", "No need")</f>
        <v>No need</v>
      </c>
    </row>
    <row r="94" spans="1:21" x14ac:dyDescent="0.2">
      <c r="A94" t="str">
        <f t="shared" si="3"/>
        <v>Lachlan KENNEDY200m</v>
      </c>
      <c r="B94" t="s">
        <v>581</v>
      </c>
      <c r="C94" s="6" t="s">
        <v>25</v>
      </c>
      <c r="D94" s="6">
        <v>44640</v>
      </c>
      <c r="E94">
        <v>942</v>
      </c>
      <c r="F94" s="2">
        <v>36</v>
      </c>
      <c r="G94">
        <v>975</v>
      </c>
      <c r="H94">
        <v>978</v>
      </c>
      <c r="I94">
        <v>947</v>
      </c>
      <c r="J94">
        <v>923</v>
      </c>
      <c r="K94">
        <v>870</v>
      </c>
      <c r="L94" s="6">
        <v>44485</v>
      </c>
      <c r="M94" s="6">
        <v>44481</v>
      </c>
      <c r="N94" s="6">
        <v>44471</v>
      </c>
      <c r="O94" s="6">
        <v>44597</v>
      </c>
      <c r="P94" s="58">
        <v>44549</v>
      </c>
      <c r="Q94" s="40">
        <f t="shared" si="4"/>
        <v>393</v>
      </c>
      <c r="R94" s="2">
        <f t="shared" si="5"/>
        <v>978</v>
      </c>
      <c r="S94" s="2">
        <f>VLOOKUP(C94,Quals!$A$2:$C$23,3,FALSE)</f>
        <v>1182</v>
      </c>
      <c r="T94" s="2" t="str">
        <f>_xlfn.IFNA(IF(OR(AND(G94&gt;=S94,L94&gt;=Quals!$F$3,L94&lt;=Quals!$H$3), OR(AND(H94&gt;=S94,M94&gt;=Quals!$F$3,M94&lt;=Quals!$H$3), OR(AND(I94&gt;=S94,N94&gt;=Quals!$F$3,N94&lt;=Quals!$H$3), OR(AND(J94&gt;=S94,O94&gt;=Quals!$F$3,O94&lt;=Quals!$H$3), OR(AND(K94&gt;=S94,P94&gt;=Quals!$F$3,P94&lt;=Quals!$H$3))))), MATCH((B94&amp;C94),Autos!C:C,0)),"Q",""),"")</f>
        <v/>
      </c>
      <c r="U94" s="1" t="str">
        <f>IF(AND(T94 = "Q", IF(ISNA(VLOOKUP((B94&amp;C94),Autos!C:C,1,FALSE)), "Not in Auto",)),"Check", "No need")</f>
        <v>No need</v>
      </c>
    </row>
    <row r="95" spans="1:21" x14ac:dyDescent="0.2">
      <c r="A95" t="str">
        <f t="shared" si="3"/>
        <v>Joseph AYOADE200m</v>
      </c>
      <c r="B95" t="s">
        <v>596</v>
      </c>
      <c r="C95" s="6" t="s">
        <v>25</v>
      </c>
      <c r="D95" s="6">
        <v>44671</v>
      </c>
      <c r="E95">
        <v>941</v>
      </c>
      <c r="F95" s="2">
        <v>37</v>
      </c>
      <c r="G95">
        <v>969</v>
      </c>
      <c r="H95">
        <v>941</v>
      </c>
      <c r="I95">
        <v>935</v>
      </c>
      <c r="J95">
        <v>933</v>
      </c>
      <c r="K95">
        <v>920</v>
      </c>
      <c r="L95" s="6">
        <v>44591</v>
      </c>
      <c r="M95" s="6">
        <v>44591</v>
      </c>
      <c r="N95" s="6">
        <v>44548</v>
      </c>
      <c r="O95" s="6">
        <v>44569</v>
      </c>
      <c r="P95" s="58">
        <v>44540</v>
      </c>
      <c r="Q95" s="40">
        <f t="shared" si="4"/>
        <v>394</v>
      </c>
      <c r="R95" s="2">
        <f t="shared" si="5"/>
        <v>969</v>
      </c>
      <c r="S95" s="2">
        <f>VLOOKUP(C95,Quals!$A$2:$C$23,3,FALSE)</f>
        <v>1182</v>
      </c>
      <c r="T95" s="2" t="str">
        <f>_xlfn.IFNA(IF(OR(AND(G95&gt;=S95,L95&gt;=Quals!$F$3,L95&lt;=Quals!$H$3), OR(AND(H95&gt;=S95,M95&gt;=Quals!$F$3,M95&lt;=Quals!$H$3), OR(AND(I95&gt;=S95,N95&gt;=Quals!$F$3,N95&lt;=Quals!$H$3), OR(AND(J95&gt;=S95,O95&gt;=Quals!$F$3,O95&lt;=Quals!$H$3), OR(AND(K95&gt;=S95,P95&gt;=Quals!$F$3,P95&lt;=Quals!$H$3))))), MATCH((B95&amp;C95),Autos!C:C,0)),"Q",""),"")</f>
        <v/>
      </c>
      <c r="U95" s="1" t="str">
        <f>IF(AND(T95 = "Q", IF(ISNA(VLOOKUP((B95&amp;C95),Autos!C:C,1,FALSE)), "Not in Auto",)),"Check", "No need")</f>
        <v>No need</v>
      </c>
    </row>
    <row r="96" spans="1:21" x14ac:dyDescent="0.2">
      <c r="A96" t="str">
        <f t="shared" si="3"/>
        <v>Cailen HEJKA200m</v>
      </c>
      <c r="B96" t="s">
        <v>639</v>
      </c>
      <c r="C96" s="6" t="s">
        <v>25</v>
      </c>
      <c r="D96" s="6">
        <v>44581</v>
      </c>
      <c r="E96">
        <v>936</v>
      </c>
      <c r="F96" s="2">
        <v>38</v>
      </c>
      <c r="G96">
        <v>964</v>
      </c>
      <c r="H96">
        <v>956</v>
      </c>
      <c r="I96">
        <v>953</v>
      </c>
      <c r="J96">
        <v>901</v>
      </c>
      <c r="K96">
        <v>883</v>
      </c>
      <c r="L96" s="6">
        <v>44576</v>
      </c>
      <c r="M96" s="6">
        <v>44597</v>
      </c>
      <c r="N96" s="6">
        <v>44569</v>
      </c>
      <c r="O96" s="6">
        <v>44527</v>
      </c>
      <c r="P96" s="58">
        <v>44604</v>
      </c>
      <c r="Q96" s="40">
        <f t="shared" si="4"/>
        <v>412</v>
      </c>
      <c r="R96" s="2">
        <f t="shared" si="5"/>
        <v>964</v>
      </c>
      <c r="S96" s="2">
        <f>VLOOKUP(C96,Quals!$A$2:$C$23,3,FALSE)</f>
        <v>1182</v>
      </c>
      <c r="T96" s="2" t="str">
        <f>_xlfn.IFNA(IF(OR(AND(G96&gt;=S96,L96&gt;=Quals!$F$3,L96&lt;=Quals!$H$3), OR(AND(H96&gt;=S96,M96&gt;=Quals!$F$3,M96&lt;=Quals!$H$3), OR(AND(I96&gt;=S96,N96&gt;=Quals!$F$3,N96&lt;=Quals!$H$3), OR(AND(J96&gt;=S96,O96&gt;=Quals!$F$3,O96&lt;=Quals!$H$3), OR(AND(K96&gt;=S96,P96&gt;=Quals!$F$3,P96&lt;=Quals!$H$3))))), MATCH((B96&amp;C96),Autos!C:C,0)),"Q",""),"")</f>
        <v/>
      </c>
      <c r="U96" s="1" t="str">
        <f>IF(AND(T96 = "Q", IF(ISNA(VLOOKUP((B96&amp;C96),Autos!C:C,1,FALSE)), "Not in Auto",)),"Check", "No need")</f>
        <v>No need</v>
      </c>
    </row>
    <row r="97" spans="1:21" x14ac:dyDescent="0.2">
      <c r="A97" t="str">
        <f t="shared" si="3"/>
        <v>Jai GORDON200m</v>
      </c>
      <c r="B97" t="s">
        <v>586</v>
      </c>
      <c r="C97" s="7" t="s">
        <v>25</v>
      </c>
      <c r="D97" s="6">
        <v>37759</v>
      </c>
      <c r="E97">
        <v>935</v>
      </c>
      <c r="F97" s="2">
        <v>39</v>
      </c>
      <c r="G97">
        <v>980</v>
      </c>
      <c r="H97">
        <v>971</v>
      </c>
      <c r="I97">
        <v>933</v>
      </c>
      <c r="J97">
        <v>912</v>
      </c>
      <c r="K97">
        <v>879</v>
      </c>
      <c r="L97" s="6">
        <v>44601</v>
      </c>
      <c r="M97" s="6">
        <v>44300</v>
      </c>
      <c r="N97" s="6">
        <v>44300</v>
      </c>
      <c r="O97" s="6">
        <v>44269</v>
      </c>
      <c r="P97" s="58">
        <v>44269</v>
      </c>
      <c r="Q97" s="40">
        <f t="shared" si="4"/>
        <v>415</v>
      </c>
      <c r="R97" s="2">
        <f t="shared" si="5"/>
        <v>980</v>
      </c>
      <c r="S97" s="2">
        <f>VLOOKUP(C97,Quals!$A$2:$C$23,3,FALSE)</f>
        <v>1182</v>
      </c>
      <c r="T97" s="2" t="str">
        <f>_xlfn.IFNA(IF(OR(AND(G97&gt;=S97,L97&gt;=Quals!$F$3,L97&lt;=Quals!$H$3), OR(AND(H97&gt;=S97,M97&gt;=Quals!$F$3,M97&lt;=Quals!$H$3), OR(AND(I97&gt;=S97,N97&gt;=Quals!$F$3,N97&lt;=Quals!$H$3), OR(AND(J97&gt;=S97,O97&gt;=Quals!$F$3,O97&lt;=Quals!$H$3), OR(AND(K97&gt;=S97,P97&gt;=Quals!$F$3,P97&lt;=Quals!$H$3))))), MATCH((B97&amp;C97),Autos!C:C,0)),"Q",""),"")</f>
        <v/>
      </c>
      <c r="U97" s="1" t="str">
        <f>IF(AND(T97 = "Q", IF(ISNA(VLOOKUP((B97&amp;C97),Autos!C:C,1,FALSE)), "Not in Auto",)),"Check", "No need")</f>
        <v>No need</v>
      </c>
    </row>
    <row r="98" spans="1:21" x14ac:dyDescent="0.2">
      <c r="A98" t="str">
        <f t="shared" si="3"/>
        <v>Angus DEIGHTON200m</v>
      </c>
      <c r="B98" t="s">
        <v>635</v>
      </c>
      <c r="C98" s="6" t="s">
        <v>25</v>
      </c>
      <c r="D98" s="6">
        <v>37663</v>
      </c>
      <c r="E98">
        <v>935</v>
      </c>
      <c r="F98" s="2">
        <v>40</v>
      </c>
      <c r="G98">
        <v>961</v>
      </c>
      <c r="H98">
        <v>939</v>
      </c>
      <c r="I98">
        <v>933</v>
      </c>
      <c r="J98">
        <v>922</v>
      </c>
      <c r="K98">
        <v>902</v>
      </c>
      <c r="L98" s="6">
        <v>44485</v>
      </c>
      <c r="M98" s="6">
        <v>44465</v>
      </c>
      <c r="N98" s="6">
        <v>44269</v>
      </c>
      <c r="O98" s="6">
        <v>44465</v>
      </c>
      <c r="P98" s="58">
        <v>44300</v>
      </c>
      <c r="Q98" s="40">
        <f t="shared" si="4"/>
        <v>415</v>
      </c>
      <c r="R98" s="2">
        <f t="shared" si="5"/>
        <v>961</v>
      </c>
      <c r="S98" s="2">
        <f>VLOOKUP(C98,Quals!$A$2:$C$23,3,FALSE)</f>
        <v>1182</v>
      </c>
      <c r="T98" s="2" t="str">
        <f>_xlfn.IFNA(IF(OR(AND(G98&gt;=S98,L98&gt;=Quals!$F$3,L98&lt;=Quals!$H$3), OR(AND(H98&gt;=S98,M98&gt;=Quals!$F$3,M98&lt;=Quals!$H$3), OR(AND(I98&gt;=S98,N98&gt;=Quals!$F$3,N98&lt;=Quals!$H$3), OR(AND(J98&gt;=S98,O98&gt;=Quals!$F$3,O98&lt;=Quals!$H$3), OR(AND(K98&gt;=S98,P98&gt;=Quals!$F$3,P98&lt;=Quals!$H$3))))), MATCH((B98&amp;C98),Autos!C:C,0)),"Q",""),"")</f>
        <v/>
      </c>
      <c r="U98" s="1" t="str">
        <f>IF(AND(T98 = "Q", IF(ISNA(VLOOKUP((B98&amp;C98),Autos!C:C,1,FALSE)), "Not in Auto",)),"Check", "No need")</f>
        <v>No need</v>
      </c>
    </row>
    <row r="99" spans="1:21" x14ac:dyDescent="0.2">
      <c r="A99" t="str">
        <f t="shared" si="3"/>
        <v>Harry FULLERTON200m</v>
      </c>
      <c r="B99" t="s">
        <v>991</v>
      </c>
      <c r="C99" s="6" t="s">
        <v>25</v>
      </c>
      <c r="D99" s="6">
        <v>35993</v>
      </c>
      <c r="E99">
        <v>931</v>
      </c>
      <c r="F99" s="2">
        <v>41</v>
      </c>
      <c r="G99">
        <v>970</v>
      </c>
      <c r="H99">
        <v>934</v>
      </c>
      <c r="I99">
        <v>928</v>
      </c>
      <c r="J99">
        <v>916</v>
      </c>
      <c r="K99">
        <v>910</v>
      </c>
      <c r="L99" s="6">
        <v>44612</v>
      </c>
      <c r="M99" s="6">
        <v>44268</v>
      </c>
      <c r="N99" s="6">
        <v>44591</v>
      </c>
      <c r="O99" s="6">
        <v>44591</v>
      </c>
      <c r="P99" s="58">
        <v>44612</v>
      </c>
      <c r="Q99" s="40">
        <f t="shared" si="4"/>
        <v>428</v>
      </c>
      <c r="R99" s="2">
        <f t="shared" si="5"/>
        <v>970</v>
      </c>
      <c r="S99" s="2">
        <f>VLOOKUP(C99,Quals!$A$2:$C$23,3,FALSE)</f>
        <v>1182</v>
      </c>
      <c r="T99" s="2" t="str">
        <f>_xlfn.IFNA(IF(OR(AND(G99&gt;=S99,L99&gt;=Quals!$F$3,L99&lt;=Quals!$H$3), OR(AND(H99&gt;=S99,M99&gt;=Quals!$F$3,M99&lt;=Quals!$H$3), OR(AND(I99&gt;=S99,N99&gt;=Quals!$F$3,N99&lt;=Quals!$H$3), OR(AND(J99&gt;=S99,O99&gt;=Quals!$F$3,O99&lt;=Quals!$H$3), OR(AND(K99&gt;=S99,P99&gt;=Quals!$F$3,P99&lt;=Quals!$H$3))))), MATCH((B99&amp;C99),Autos!C:C,0)),"Q",""),"")</f>
        <v/>
      </c>
      <c r="U99" s="1" t="str">
        <f>IF(AND(T99 = "Q", IF(ISNA(VLOOKUP((B99&amp;C99),Autos!C:C,1,FALSE)), "Not in Auto",)),"Check", "No need")</f>
        <v>No need</v>
      </c>
    </row>
    <row r="100" spans="1:21" x14ac:dyDescent="0.2">
      <c r="A100" t="str">
        <f t="shared" si="3"/>
        <v>Ryan COOPER200m</v>
      </c>
      <c r="B100" t="s">
        <v>597</v>
      </c>
      <c r="C100" s="7" t="s">
        <v>25</v>
      </c>
      <c r="D100" s="6">
        <v>36414</v>
      </c>
      <c r="E100">
        <v>928</v>
      </c>
      <c r="F100" s="2">
        <v>42</v>
      </c>
      <c r="G100">
        <v>949</v>
      </c>
      <c r="H100">
        <v>936</v>
      </c>
      <c r="I100">
        <v>904</v>
      </c>
      <c r="J100">
        <v>906</v>
      </c>
      <c r="K100">
        <v>900</v>
      </c>
      <c r="L100" s="6">
        <v>44582</v>
      </c>
      <c r="M100" s="6">
        <v>44520</v>
      </c>
      <c r="N100" s="6">
        <v>44276</v>
      </c>
      <c r="O100" s="6">
        <v>44587</v>
      </c>
      <c r="P100" s="58">
        <v>44304</v>
      </c>
      <c r="Q100" s="40">
        <f t="shared" si="4"/>
        <v>432</v>
      </c>
      <c r="R100" s="2">
        <f t="shared" si="5"/>
        <v>949</v>
      </c>
      <c r="S100" s="2">
        <f>VLOOKUP(C100,Quals!$A$2:$C$23,3,FALSE)</f>
        <v>1182</v>
      </c>
      <c r="T100" s="2" t="str">
        <f>_xlfn.IFNA(IF(OR(AND(G100&gt;=S100,L100&gt;=Quals!$F$3,L100&lt;=Quals!$H$3), OR(AND(H100&gt;=S100,M100&gt;=Quals!$F$3,M100&lt;=Quals!$H$3), OR(AND(I100&gt;=S100,N100&gt;=Quals!$F$3,N100&lt;=Quals!$H$3), OR(AND(J100&gt;=S100,O100&gt;=Quals!$F$3,O100&lt;=Quals!$H$3), OR(AND(K100&gt;=S100,P100&gt;=Quals!$F$3,P100&lt;=Quals!$H$3))))), MATCH((B100&amp;C100),Autos!C:C,0)),"Q",""),"")</f>
        <v/>
      </c>
      <c r="U100" s="1" t="str">
        <f>IF(AND(T100 = "Q", IF(ISNA(VLOOKUP((B100&amp;C100),Autos!C:C,1,FALSE)), "Not in Auto",)),"Check", "No need")</f>
        <v>No need</v>
      </c>
    </row>
    <row r="101" spans="1:21" x14ac:dyDescent="0.2">
      <c r="A101" t="str">
        <f t="shared" si="3"/>
        <v>Luke GOSCHNIK200m</v>
      </c>
      <c r="B101" t="s">
        <v>640</v>
      </c>
      <c r="C101" s="6" t="s">
        <v>25</v>
      </c>
      <c r="D101" s="6">
        <v>37165</v>
      </c>
      <c r="E101">
        <v>926</v>
      </c>
      <c r="F101" s="2">
        <v>43</v>
      </c>
      <c r="G101">
        <v>936</v>
      </c>
      <c r="H101">
        <v>931</v>
      </c>
      <c r="I101">
        <v>925</v>
      </c>
      <c r="J101">
        <v>921</v>
      </c>
      <c r="K101">
        <v>920</v>
      </c>
      <c r="L101" s="6">
        <v>44262</v>
      </c>
      <c r="M101" s="6">
        <v>44612</v>
      </c>
      <c r="N101" s="6">
        <v>44591</v>
      </c>
      <c r="O101" s="6">
        <v>44591</v>
      </c>
      <c r="P101" s="58">
        <v>44548</v>
      </c>
      <c r="Q101" s="40">
        <f t="shared" si="4"/>
        <v>435</v>
      </c>
      <c r="R101" s="2">
        <f t="shared" si="5"/>
        <v>936</v>
      </c>
      <c r="S101" s="2">
        <f>VLOOKUP(C101,Quals!$A$2:$C$23,3,FALSE)</f>
        <v>1182</v>
      </c>
      <c r="T101" s="2" t="str">
        <f>_xlfn.IFNA(IF(OR(AND(G101&gt;=S101,L101&gt;=Quals!$F$3,L101&lt;=Quals!$H$3), OR(AND(H101&gt;=S101,M101&gt;=Quals!$F$3,M101&lt;=Quals!$H$3), OR(AND(I101&gt;=S101,N101&gt;=Quals!$F$3,N101&lt;=Quals!$H$3), OR(AND(J101&gt;=S101,O101&gt;=Quals!$F$3,O101&lt;=Quals!$H$3), OR(AND(K101&gt;=S101,P101&gt;=Quals!$F$3,P101&lt;=Quals!$H$3))))), MATCH((B101&amp;C101),Autos!C:C,0)),"Q",""),"")</f>
        <v/>
      </c>
      <c r="U101" s="1" t="str">
        <f>IF(AND(T101 = "Q", IF(ISNA(VLOOKUP((B101&amp;C101),Autos!C:C,1,FALSE)), "Not in Auto",)),"Check", "No need")</f>
        <v>No need</v>
      </c>
    </row>
    <row r="102" spans="1:21" x14ac:dyDescent="0.2">
      <c r="A102" t="str">
        <f t="shared" si="3"/>
        <v>Alexander CREAK200m</v>
      </c>
      <c r="B102" t="s">
        <v>637</v>
      </c>
      <c r="C102" s="6" t="s">
        <v>25</v>
      </c>
      <c r="D102" s="6">
        <v>44640</v>
      </c>
      <c r="E102">
        <v>923</v>
      </c>
      <c r="F102" s="2">
        <v>44</v>
      </c>
      <c r="G102">
        <v>928</v>
      </c>
      <c r="H102">
        <v>935</v>
      </c>
      <c r="I102">
        <v>927</v>
      </c>
      <c r="J102">
        <v>913</v>
      </c>
      <c r="K102">
        <v>873</v>
      </c>
      <c r="L102" s="6">
        <v>44276</v>
      </c>
      <c r="M102" s="6">
        <v>44300</v>
      </c>
      <c r="N102" s="6">
        <v>44300</v>
      </c>
      <c r="O102" s="6">
        <v>44276</v>
      </c>
      <c r="P102" s="58">
        <v>44258</v>
      </c>
      <c r="Q102" s="40">
        <f t="shared" si="4"/>
        <v>439</v>
      </c>
      <c r="R102" s="2">
        <f t="shared" si="5"/>
        <v>935</v>
      </c>
      <c r="S102" s="2">
        <f>VLOOKUP(C102,Quals!$A$2:$C$23,3,FALSE)</f>
        <v>1182</v>
      </c>
      <c r="T102" s="2" t="str">
        <f>_xlfn.IFNA(IF(OR(AND(G102&gt;=S102,L102&gt;=Quals!$F$3,L102&lt;=Quals!$H$3), OR(AND(H102&gt;=S102,M102&gt;=Quals!$F$3,M102&lt;=Quals!$H$3), OR(AND(I102&gt;=S102,N102&gt;=Quals!$F$3,N102&lt;=Quals!$H$3), OR(AND(J102&gt;=S102,O102&gt;=Quals!$F$3,O102&lt;=Quals!$H$3), OR(AND(K102&gt;=S102,P102&gt;=Quals!$F$3,P102&lt;=Quals!$H$3))))), MATCH((B102&amp;C102),Autos!C:C,0)),"Q",""),"")</f>
        <v/>
      </c>
      <c r="U102" s="1" t="str">
        <f>IF(AND(T102 = "Q", IF(ISNA(VLOOKUP((B102&amp;C102),Autos!C:C,1,FALSE)), "Not in Auto",)),"Check", "No need")</f>
        <v>No need</v>
      </c>
    </row>
    <row r="103" spans="1:21" x14ac:dyDescent="0.2">
      <c r="A103" t="str">
        <f t="shared" si="3"/>
        <v>Rory EASTON200m</v>
      </c>
      <c r="B103" t="s">
        <v>611</v>
      </c>
      <c r="C103" s="6" t="s">
        <v>25</v>
      </c>
      <c r="D103" s="6">
        <v>44671</v>
      </c>
      <c r="E103">
        <v>922</v>
      </c>
      <c r="F103" s="2">
        <v>45</v>
      </c>
      <c r="G103">
        <v>957</v>
      </c>
      <c r="H103">
        <v>961</v>
      </c>
      <c r="I103">
        <v>915</v>
      </c>
      <c r="J103">
        <v>883</v>
      </c>
      <c r="K103">
        <v>881</v>
      </c>
      <c r="L103" s="6">
        <v>44269</v>
      </c>
      <c r="M103" s="6">
        <v>44527</v>
      </c>
      <c r="N103" s="6">
        <v>44481</v>
      </c>
      <c r="O103" s="6">
        <v>44485</v>
      </c>
      <c r="P103" s="58">
        <v>44597</v>
      </c>
      <c r="Q103" s="40">
        <f t="shared" si="4"/>
        <v>441</v>
      </c>
      <c r="R103" s="2">
        <f t="shared" si="5"/>
        <v>961</v>
      </c>
      <c r="S103" s="2">
        <f>VLOOKUP(C103,Quals!$A$2:$C$23,3,FALSE)</f>
        <v>1182</v>
      </c>
      <c r="T103" s="2" t="str">
        <f>_xlfn.IFNA(IF(OR(AND(G103&gt;=S103,L103&gt;=Quals!$F$3,L103&lt;=Quals!$H$3), OR(AND(H103&gt;=S103,M103&gt;=Quals!$F$3,M103&lt;=Quals!$H$3), OR(AND(I103&gt;=S103,N103&gt;=Quals!$F$3,N103&lt;=Quals!$H$3), OR(AND(J103&gt;=S103,O103&gt;=Quals!$F$3,O103&lt;=Quals!$H$3), OR(AND(K103&gt;=S103,P103&gt;=Quals!$F$3,P103&lt;=Quals!$H$3))))), MATCH((B103&amp;C103),Autos!C:C,0)),"Q",""),"")</f>
        <v/>
      </c>
      <c r="U103" s="1" t="str">
        <f>IF(AND(T103 = "Q", IF(ISNA(VLOOKUP((B103&amp;C103),Autos!C:C,1,FALSE)), "Not in Auto",)),"Check", "No need")</f>
        <v>No need</v>
      </c>
    </row>
    <row r="104" spans="1:21" x14ac:dyDescent="0.2">
      <c r="A104" t="str">
        <f t="shared" si="3"/>
        <v>Phillip BAKER200m</v>
      </c>
      <c r="B104" t="s">
        <v>613</v>
      </c>
      <c r="C104" s="6" t="s">
        <v>25</v>
      </c>
      <c r="D104" s="6">
        <v>37263</v>
      </c>
      <c r="E104">
        <v>922</v>
      </c>
      <c r="F104" s="2">
        <v>46</v>
      </c>
      <c r="G104">
        <v>946</v>
      </c>
      <c r="H104">
        <v>933</v>
      </c>
      <c r="I104">
        <v>913</v>
      </c>
      <c r="J104">
        <v>910</v>
      </c>
      <c r="K104">
        <v>908</v>
      </c>
      <c r="L104" s="6">
        <v>44548</v>
      </c>
      <c r="M104" s="6">
        <v>44569</v>
      </c>
      <c r="N104" s="6">
        <v>44612</v>
      </c>
      <c r="O104" s="6">
        <v>44289</v>
      </c>
      <c r="P104" s="58">
        <v>44527</v>
      </c>
      <c r="Q104" s="40">
        <f t="shared" si="4"/>
        <v>441</v>
      </c>
      <c r="R104" s="2">
        <f t="shared" si="5"/>
        <v>946</v>
      </c>
      <c r="S104" s="2">
        <f>VLOOKUP(C104,Quals!$A$2:$C$23,3,FALSE)</f>
        <v>1182</v>
      </c>
      <c r="T104" s="2" t="str">
        <f>_xlfn.IFNA(IF(OR(AND(G104&gt;=S104,L104&gt;=Quals!$F$3,L104&lt;=Quals!$H$3), OR(AND(H104&gt;=S104,M104&gt;=Quals!$F$3,M104&lt;=Quals!$H$3), OR(AND(I104&gt;=S104,N104&gt;=Quals!$F$3,N104&lt;=Quals!$H$3), OR(AND(J104&gt;=S104,O104&gt;=Quals!$F$3,O104&lt;=Quals!$H$3), OR(AND(K104&gt;=S104,P104&gt;=Quals!$F$3,P104&lt;=Quals!$H$3))))), MATCH((B104&amp;C104),Autos!C:C,0)),"Q",""),"")</f>
        <v/>
      </c>
      <c r="U104" s="1" t="str">
        <f>IF(AND(T104 = "Q", IF(ISNA(VLOOKUP((B104&amp;C104),Autos!C:C,1,FALSE)), "Not in Auto",)),"Check", "No need")</f>
        <v>No need</v>
      </c>
    </row>
    <row r="105" spans="1:21" x14ac:dyDescent="0.2">
      <c r="A105" t="str">
        <f t="shared" si="3"/>
        <v>Ryan TARRANT200m</v>
      </c>
      <c r="B105" t="s">
        <v>587</v>
      </c>
      <c r="C105" s="6" t="s">
        <v>25</v>
      </c>
      <c r="D105" s="6">
        <v>38290</v>
      </c>
      <c r="E105">
        <v>919</v>
      </c>
      <c r="F105" s="2">
        <v>47</v>
      </c>
      <c r="G105">
        <v>1024</v>
      </c>
      <c r="H105">
        <v>920</v>
      </c>
      <c r="I105">
        <v>900</v>
      </c>
      <c r="J105">
        <v>871</v>
      </c>
      <c r="K105">
        <v>858</v>
      </c>
      <c r="L105" s="6">
        <v>44591</v>
      </c>
      <c r="M105" s="6">
        <v>44305</v>
      </c>
      <c r="N105" s="6">
        <v>44275</v>
      </c>
      <c r="O105" s="6">
        <v>44255</v>
      </c>
      <c r="P105" s="58">
        <v>44285</v>
      </c>
      <c r="Q105" s="40">
        <f t="shared" si="4"/>
        <v>445</v>
      </c>
      <c r="R105" s="2">
        <f t="shared" si="5"/>
        <v>1024</v>
      </c>
      <c r="S105" s="2">
        <f>VLOOKUP(C105,Quals!$A$2:$C$23,3,FALSE)</f>
        <v>1182</v>
      </c>
      <c r="T105" s="2" t="str">
        <f>_xlfn.IFNA(IF(OR(AND(G105&gt;=S105,L105&gt;=Quals!$F$3,L105&lt;=Quals!$H$3), OR(AND(H105&gt;=S105,M105&gt;=Quals!$F$3,M105&lt;=Quals!$H$3), OR(AND(I105&gt;=S105,N105&gt;=Quals!$F$3,N105&lt;=Quals!$H$3), OR(AND(J105&gt;=S105,O105&gt;=Quals!$F$3,O105&lt;=Quals!$H$3), OR(AND(K105&gt;=S105,P105&gt;=Quals!$F$3,P105&lt;=Quals!$H$3))))), MATCH((B105&amp;C105),Autos!C:C,0)),"Q",""),"")</f>
        <v/>
      </c>
      <c r="U105" s="1" t="str">
        <f>IF(AND(T105 = "Q", IF(ISNA(VLOOKUP((B105&amp;C105),Autos!C:C,1,FALSE)), "Not in Auto",)),"Check", "No need")</f>
        <v>No need</v>
      </c>
    </row>
    <row r="106" spans="1:21" x14ac:dyDescent="0.2">
      <c r="A106" t="str">
        <f t="shared" si="3"/>
        <v>Cedric NGOTHO200m</v>
      </c>
      <c r="B106" t="s">
        <v>992</v>
      </c>
      <c r="C106" s="7" t="s">
        <v>25</v>
      </c>
      <c r="D106" s="6">
        <v>44671</v>
      </c>
      <c r="E106">
        <v>919</v>
      </c>
      <c r="F106" s="2">
        <v>48</v>
      </c>
      <c r="G106">
        <v>935</v>
      </c>
      <c r="H106">
        <v>916</v>
      </c>
      <c r="I106">
        <v>902</v>
      </c>
      <c r="J106">
        <v>908</v>
      </c>
      <c r="K106">
        <v>902</v>
      </c>
      <c r="L106" s="6">
        <v>44612</v>
      </c>
      <c r="M106" s="6">
        <v>44594</v>
      </c>
      <c r="N106" s="6">
        <v>44612</v>
      </c>
      <c r="O106" s="6">
        <v>44305</v>
      </c>
      <c r="P106" s="58">
        <v>44305</v>
      </c>
      <c r="Q106" s="40">
        <f t="shared" si="4"/>
        <v>445</v>
      </c>
      <c r="R106" s="2">
        <f t="shared" si="5"/>
        <v>935</v>
      </c>
      <c r="S106" s="2">
        <f>VLOOKUP(C106,Quals!$A$2:$C$23,3,FALSE)</f>
        <v>1182</v>
      </c>
      <c r="T106" s="2" t="str">
        <f>_xlfn.IFNA(IF(OR(AND(G106&gt;=S106,L106&gt;=Quals!$F$3,L106&lt;=Quals!$H$3), OR(AND(H106&gt;=S106,M106&gt;=Quals!$F$3,M106&lt;=Quals!$H$3), OR(AND(I106&gt;=S106,N106&gt;=Quals!$F$3,N106&lt;=Quals!$H$3), OR(AND(J106&gt;=S106,O106&gt;=Quals!$F$3,O106&lt;=Quals!$H$3), OR(AND(K106&gt;=S106,P106&gt;=Quals!$F$3,P106&lt;=Quals!$H$3))))), MATCH((B106&amp;C106),Autos!C:C,0)),"Q",""),"")</f>
        <v/>
      </c>
      <c r="U106" s="1" t="str">
        <f>IF(AND(T106 = "Q", IF(ISNA(VLOOKUP((B106&amp;C106),Autos!C:C,1,FALSE)), "Not in Auto",)),"Check", "No need")</f>
        <v>No need</v>
      </c>
    </row>
    <row r="107" spans="1:21" x14ac:dyDescent="0.2">
      <c r="A107" t="str">
        <f t="shared" si="3"/>
        <v>Timothy SANKI200m</v>
      </c>
      <c r="B107" t="s">
        <v>641</v>
      </c>
      <c r="C107" s="6" t="s">
        <v>25</v>
      </c>
      <c r="D107" s="6">
        <v>44671</v>
      </c>
      <c r="E107">
        <v>918</v>
      </c>
      <c r="F107" s="2">
        <v>49</v>
      </c>
      <c r="G107">
        <v>956</v>
      </c>
      <c r="H107">
        <v>952</v>
      </c>
      <c r="I107">
        <v>932</v>
      </c>
      <c r="J107">
        <v>917</v>
      </c>
      <c r="K107">
        <v>832</v>
      </c>
      <c r="L107" s="6">
        <v>44548</v>
      </c>
      <c r="M107" s="6">
        <v>44527</v>
      </c>
      <c r="N107" s="6">
        <v>44569</v>
      </c>
      <c r="O107" s="6">
        <v>44540</v>
      </c>
      <c r="P107" s="58">
        <v>44540</v>
      </c>
      <c r="Q107" s="40">
        <f t="shared" si="4"/>
        <v>447</v>
      </c>
      <c r="R107" s="2">
        <f t="shared" si="5"/>
        <v>956</v>
      </c>
      <c r="S107" s="2">
        <f>VLOOKUP(C107,Quals!$A$2:$C$23,3,FALSE)</f>
        <v>1182</v>
      </c>
      <c r="T107" s="2" t="str">
        <f>_xlfn.IFNA(IF(OR(AND(G107&gt;=S107,L107&gt;=Quals!$F$3,L107&lt;=Quals!$H$3), OR(AND(H107&gt;=S107,M107&gt;=Quals!$F$3,M107&lt;=Quals!$H$3), OR(AND(I107&gt;=S107,N107&gt;=Quals!$F$3,N107&lt;=Quals!$H$3), OR(AND(J107&gt;=S107,O107&gt;=Quals!$F$3,O107&lt;=Quals!$H$3), OR(AND(K107&gt;=S107,P107&gt;=Quals!$F$3,P107&lt;=Quals!$H$3))))), MATCH((B107&amp;C107),Autos!C:C,0)),"Q",""),"")</f>
        <v/>
      </c>
      <c r="U107" s="1" t="str">
        <f>IF(AND(T107 = "Q", IF(ISNA(VLOOKUP((B107&amp;C107),Autos!C:C,1,FALSE)), "Not in Auto",)),"Check", "No need")</f>
        <v>No need</v>
      </c>
    </row>
    <row r="108" spans="1:21" x14ac:dyDescent="0.2">
      <c r="A108" t="str">
        <f t="shared" si="3"/>
        <v>Jamie KARABESINIS200m</v>
      </c>
      <c r="B108" t="s">
        <v>947</v>
      </c>
      <c r="C108" s="6" t="s">
        <v>25</v>
      </c>
      <c r="D108" s="6">
        <v>44581</v>
      </c>
      <c r="E108">
        <v>918</v>
      </c>
      <c r="F108" s="2">
        <v>50</v>
      </c>
      <c r="G108">
        <v>952</v>
      </c>
      <c r="H108">
        <v>931</v>
      </c>
      <c r="I108">
        <v>905</v>
      </c>
      <c r="J108">
        <v>903</v>
      </c>
      <c r="K108">
        <v>899</v>
      </c>
      <c r="L108" s="6">
        <v>44548</v>
      </c>
      <c r="M108" s="6">
        <v>44262</v>
      </c>
      <c r="N108" s="6">
        <v>44262</v>
      </c>
      <c r="O108" s="6">
        <v>44569</v>
      </c>
      <c r="P108" s="58">
        <v>44604</v>
      </c>
      <c r="Q108" s="40">
        <f t="shared" si="4"/>
        <v>447</v>
      </c>
      <c r="R108" s="2">
        <f t="shared" si="5"/>
        <v>952</v>
      </c>
      <c r="S108" s="2">
        <f>VLOOKUP(C108,Quals!$A$2:$C$23,3,FALSE)</f>
        <v>1182</v>
      </c>
      <c r="T108" s="2" t="str">
        <f>_xlfn.IFNA(IF(OR(AND(G108&gt;=S108,L108&gt;=Quals!$F$3,L108&lt;=Quals!$H$3), OR(AND(H108&gt;=S108,M108&gt;=Quals!$F$3,M108&lt;=Quals!$H$3), OR(AND(I108&gt;=S108,N108&gt;=Quals!$F$3,N108&lt;=Quals!$H$3), OR(AND(J108&gt;=S108,O108&gt;=Quals!$F$3,O108&lt;=Quals!$H$3), OR(AND(K108&gt;=S108,P108&gt;=Quals!$F$3,P108&lt;=Quals!$H$3))))), MATCH((B108&amp;C108),Autos!C:C,0)),"Q",""),"")</f>
        <v/>
      </c>
      <c r="U108" s="1" t="str">
        <f>IF(AND(T108 = "Q", IF(ISNA(VLOOKUP((B108&amp;C108),Autos!C:C,1,FALSE)), "Not in Auto",)),"Check", "No need")</f>
        <v>No need</v>
      </c>
    </row>
    <row r="109" spans="1:21" x14ac:dyDescent="0.2">
      <c r="A109" t="str">
        <f t="shared" si="3"/>
        <v>Steven SOLOMON400m</v>
      </c>
      <c r="B109" t="s">
        <v>642</v>
      </c>
      <c r="C109" s="6" t="s">
        <v>26</v>
      </c>
      <c r="D109" s="6">
        <v>34105</v>
      </c>
      <c r="E109">
        <v>1209</v>
      </c>
      <c r="F109" s="2">
        <v>1</v>
      </c>
      <c r="G109">
        <v>1103</v>
      </c>
      <c r="H109">
        <v>1169</v>
      </c>
      <c r="I109">
        <v>1184</v>
      </c>
      <c r="J109">
        <v>1153</v>
      </c>
      <c r="K109">
        <v>1160</v>
      </c>
      <c r="L109" s="6">
        <v>43643</v>
      </c>
      <c r="M109" s="6">
        <v>44410</v>
      </c>
      <c r="N109" s="6">
        <v>44409</v>
      </c>
      <c r="O109" s="6">
        <v>44611</v>
      </c>
      <c r="P109" s="58">
        <v>44610</v>
      </c>
      <c r="Q109" s="40">
        <f t="shared" si="4"/>
        <v>18</v>
      </c>
      <c r="R109" s="2">
        <f t="shared" si="5"/>
        <v>1184</v>
      </c>
      <c r="S109" s="2">
        <f>VLOOKUP(C109,Quals!$A$2:$C$23,3,FALSE)</f>
        <v>1187</v>
      </c>
      <c r="T109" s="2" t="str">
        <f>_xlfn.IFNA(IF(OR(AND(G109&gt;=S109,L109&gt;=Quals!$F$3,L109&lt;=Quals!$H$3), OR(AND(H109&gt;=S109,M109&gt;=Quals!$F$3,M109&lt;=Quals!$H$3), OR(AND(I109&gt;=S109,N109&gt;=Quals!$F$3,N109&lt;=Quals!$H$3), OR(AND(J109&gt;=S109,O109&gt;=Quals!$F$3,O109&lt;=Quals!$H$3), OR(AND(K109&gt;=S109,P109&gt;=Quals!$F$3,P109&lt;=Quals!$H$3))))), MATCH((B109&amp;C109),Autos!C:C,0)),"Q",""),"")</f>
        <v/>
      </c>
      <c r="U109" s="1" t="str">
        <f>IF(AND(T109 = "Q", IF(ISNA(VLOOKUP((B109&amp;C109),Autos!C:C,1,FALSE)), "Not in Auto",)),"Check", "No need")</f>
        <v>No need</v>
      </c>
    </row>
    <row r="110" spans="1:21" x14ac:dyDescent="0.2">
      <c r="A110" t="str">
        <f t="shared" si="3"/>
        <v>Alex BECK400m</v>
      </c>
      <c r="B110" t="s">
        <v>616</v>
      </c>
      <c r="C110" s="6" t="s">
        <v>26</v>
      </c>
      <c r="D110" s="6">
        <v>33641</v>
      </c>
      <c r="E110">
        <v>1185</v>
      </c>
      <c r="F110" s="2">
        <v>2</v>
      </c>
      <c r="G110">
        <v>1105</v>
      </c>
      <c r="H110">
        <v>1071</v>
      </c>
      <c r="I110">
        <v>1084</v>
      </c>
      <c r="J110">
        <v>1121</v>
      </c>
      <c r="K110">
        <v>1130</v>
      </c>
      <c r="L110" s="6">
        <v>44282</v>
      </c>
      <c r="M110" s="6">
        <v>43643</v>
      </c>
      <c r="N110" s="6">
        <v>44303</v>
      </c>
      <c r="O110" s="6">
        <v>44266</v>
      </c>
      <c r="P110" s="58">
        <v>44268</v>
      </c>
      <c r="Q110" s="40">
        <f t="shared" si="4"/>
        <v>28</v>
      </c>
      <c r="R110" s="2">
        <f t="shared" si="5"/>
        <v>1130</v>
      </c>
      <c r="S110" s="2">
        <f>VLOOKUP(C110,Quals!$A$2:$C$23,3,FALSE)</f>
        <v>1187</v>
      </c>
      <c r="T110" s="2" t="str">
        <f>_xlfn.IFNA(IF(OR(AND(G110&gt;=S110,L110&gt;=Quals!$F$3,L110&lt;=Quals!$H$3), OR(AND(H110&gt;=S110,M110&gt;=Quals!$F$3,M110&lt;=Quals!$H$3), OR(AND(I110&gt;=S110,N110&gt;=Quals!$F$3,N110&lt;=Quals!$H$3), OR(AND(J110&gt;=S110,O110&gt;=Quals!$F$3,O110&lt;=Quals!$H$3), OR(AND(K110&gt;=S110,P110&gt;=Quals!$F$3,P110&lt;=Quals!$H$3))))), MATCH((B110&amp;C110),Autos!C:C,0)),"Q",""),"")</f>
        <v/>
      </c>
      <c r="U110" s="1" t="str">
        <f>IF(AND(T110 = "Q", IF(ISNA(VLOOKUP((B110&amp;C110),Autos!C:C,1,FALSE)), "Not in Auto",)),"Check", "No need")</f>
        <v>No need</v>
      </c>
    </row>
    <row r="111" spans="1:21" x14ac:dyDescent="0.2">
      <c r="A111" t="str">
        <f t="shared" si="3"/>
        <v>Tyler GUNN400m</v>
      </c>
      <c r="B111" t="s">
        <v>643</v>
      </c>
      <c r="C111" s="6" t="s">
        <v>26</v>
      </c>
      <c r="D111" s="6">
        <v>36456</v>
      </c>
      <c r="E111">
        <v>1123</v>
      </c>
      <c r="F111" s="2">
        <v>3</v>
      </c>
      <c r="G111">
        <v>1077</v>
      </c>
      <c r="H111">
        <v>1048</v>
      </c>
      <c r="I111">
        <v>1084</v>
      </c>
      <c r="J111">
        <v>1031</v>
      </c>
      <c r="K111">
        <v>1067</v>
      </c>
      <c r="L111" s="6">
        <v>43643</v>
      </c>
      <c r="M111" s="6">
        <v>44303</v>
      </c>
      <c r="N111" s="6">
        <v>44253</v>
      </c>
      <c r="O111" s="6">
        <v>44282</v>
      </c>
      <c r="P111" s="58">
        <v>44262</v>
      </c>
      <c r="Q111" s="40">
        <f t="shared" si="4"/>
        <v>54</v>
      </c>
      <c r="R111" s="2">
        <f t="shared" si="5"/>
        <v>1084</v>
      </c>
      <c r="S111" s="2">
        <f>VLOOKUP(C111,Quals!$A$2:$C$23,3,FALSE)</f>
        <v>1187</v>
      </c>
      <c r="T111" s="2" t="str">
        <f>_xlfn.IFNA(IF(OR(AND(G111&gt;=S111,L111&gt;=Quals!$F$3,L111&lt;=Quals!$H$3), OR(AND(H111&gt;=S111,M111&gt;=Quals!$F$3,M111&lt;=Quals!$H$3), OR(AND(I111&gt;=S111,N111&gt;=Quals!$F$3,N111&lt;=Quals!$H$3), OR(AND(J111&gt;=S111,O111&gt;=Quals!$F$3,O111&lt;=Quals!$H$3), OR(AND(K111&gt;=S111,P111&gt;=Quals!$F$3,P111&lt;=Quals!$H$3))))), MATCH((B111&amp;C111),Autos!C:C,0)),"Q",""),"")</f>
        <v/>
      </c>
      <c r="U111" s="1" t="str">
        <f>IF(AND(T111 = "Q", IF(ISNA(VLOOKUP((B111&amp;C111),Autos!C:C,1,FALSE)), "Not in Auto",)),"Check", "No need")</f>
        <v>No need</v>
      </c>
    </row>
    <row r="112" spans="1:21" x14ac:dyDescent="0.2">
      <c r="A112" t="str">
        <f t="shared" si="3"/>
        <v>Ian HALPIN400m</v>
      </c>
      <c r="B112" t="s">
        <v>644</v>
      </c>
      <c r="C112" s="6" t="s">
        <v>26</v>
      </c>
      <c r="D112" s="6">
        <v>34079</v>
      </c>
      <c r="E112">
        <v>1104</v>
      </c>
      <c r="F112" s="2">
        <v>4</v>
      </c>
      <c r="G112">
        <v>1089</v>
      </c>
      <c r="H112">
        <v>1089</v>
      </c>
      <c r="I112">
        <v>1033</v>
      </c>
      <c r="J112">
        <v>1077</v>
      </c>
      <c r="K112">
        <v>1038</v>
      </c>
      <c r="L112" s="6">
        <v>44590</v>
      </c>
      <c r="M112" s="6">
        <v>44611</v>
      </c>
      <c r="N112" s="6">
        <v>44282</v>
      </c>
      <c r="O112" s="6">
        <v>44262</v>
      </c>
      <c r="P112" s="58">
        <v>44303</v>
      </c>
      <c r="Q112" s="40">
        <f t="shared" si="4"/>
        <v>71</v>
      </c>
      <c r="R112" s="2">
        <f t="shared" si="5"/>
        <v>1089</v>
      </c>
      <c r="S112" s="2">
        <f>VLOOKUP(C112,Quals!$A$2:$C$23,3,FALSE)</f>
        <v>1187</v>
      </c>
      <c r="T112" s="2" t="str">
        <f>_xlfn.IFNA(IF(OR(AND(G112&gt;=S112,L112&gt;=Quals!$F$3,L112&lt;=Quals!$H$3), OR(AND(H112&gt;=S112,M112&gt;=Quals!$F$3,M112&lt;=Quals!$H$3), OR(AND(I112&gt;=S112,N112&gt;=Quals!$F$3,N112&lt;=Quals!$H$3), OR(AND(J112&gt;=S112,O112&gt;=Quals!$F$3,O112&lt;=Quals!$H$3), OR(AND(K112&gt;=S112,P112&gt;=Quals!$F$3,P112&lt;=Quals!$H$3))))), MATCH((B112&amp;C112),Autos!C:C,0)),"Q",""),"")</f>
        <v/>
      </c>
      <c r="U112" s="1" t="str">
        <f>IF(AND(T112 = "Q", IF(ISNA(VLOOKUP((B112&amp;C112),Autos!C:C,1,FALSE)), "Not in Auto",)),"Check", "No need")</f>
        <v>No need</v>
      </c>
    </row>
    <row r="113" spans="1:21" x14ac:dyDescent="0.2">
      <c r="A113" t="str">
        <f t="shared" si="3"/>
        <v>Tom WILLEMS400m</v>
      </c>
      <c r="B113" t="s">
        <v>621</v>
      </c>
      <c r="C113" s="6" t="s">
        <v>26</v>
      </c>
      <c r="D113" s="6">
        <v>36818</v>
      </c>
      <c r="E113">
        <v>1078</v>
      </c>
      <c r="F113" s="2">
        <v>5</v>
      </c>
      <c r="G113">
        <v>1140</v>
      </c>
      <c r="H113">
        <v>1075</v>
      </c>
      <c r="I113">
        <v>1067</v>
      </c>
      <c r="J113">
        <v>1040</v>
      </c>
      <c r="K113">
        <v>1020</v>
      </c>
      <c r="L113" s="6">
        <v>44604</v>
      </c>
      <c r="M113" s="6">
        <v>44590</v>
      </c>
      <c r="N113" s="6">
        <v>44330</v>
      </c>
      <c r="O113" s="6">
        <v>44331</v>
      </c>
      <c r="P113" s="58">
        <v>44282</v>
      </c>
      <c r="Q113" s="40">
        <f t="shared" si="4"/>
        <v>101</v>
      </c>
      <c r="R113" s="2">
        <f t="shared" si="5"/>
        <v>1140</v>
      </c>
      <c r="S113" s="2">
        <f>VLOOKUP(C113,Quals!$A$2:$C$23,3,FALSE)</f>
        <v>1187</v>
      </c>
      <c r="T113" s="2" t="str">
        <f>_xlfn.IFNA(IF(OR(AND(G113&gt;=S113,L113&gt;=Quals!$F$3,L113&lt;=Quals!$H$3), OR(AND(H113&gt;=S113,M113&gt;=Quals!$F$3,M113&lt;=Quals!$H$3), OR(AND(I113&gt;=S113,N113&gt;=Quals!$F$3,N113&lt;=Quals!$H$3), OR(AND(J113&gt;=S113,O113&gt;=Quals!$F$3,O113&lt;=Quals!$H$3), OR(AND(K113&gt;=S113,P113&gt;=Quals!$F$3,P113&lt;=Quals!$H$3))))), MATCH((B113&amp;C113),Autos!C:C,0)),"Q",""),"")</f>
        <v/>
      </c>
      <c r="U113" s="1" t="str">
        <f>IF(AND(T113 = "Q", IF(ISNA(VLOOKUP((B113&amp;C113),Autos!C:C,1,FALSE)), "Not in Auto",)),"Check", "No need")</f>
        <v>No need</v>
      </c>
    </row>
    <row r="114" spans="1:21" x14ac:dyDescent="0.2">
      <c r="A114" t="str">
        <f t="shared" si="3"/>
        <v>Louis STENMARK400m</v>
      </c>
      <c r="B114" t="s">
        <v>645</v>
      </c>
      <c r="C114" s="6" t="s">
        <v>26</v>
      </c>
      <c r="D114" s="6">
        <v>35876</v>
      </c>
      <c r="E114">
        <v>1058</v>
      </c>
      <c r="F114" s="2">
        <v>6</v>
      </c>
      <c r="G114">
        <v>1053</v>
      </c>
      <c r="H114">
        <v>1004</v>
      </c>
      <c r="I114">
        <v>1015</v>
      </c>
      <c r="J114">
        <v>1029</v>
      </c>
      <c r="K114">
        <v>1042</v>
      </c>
      <c r="L114" s="6">
        <v>44266</v>
      </c>
      <c r="M114" s="6">
        <v>44282</v>
      </c>
      <c r="N114" s="6">
        <v>44366</v>
      </c>
      <c r="O114" s="6">
        <v>44332</v>
      </c>
      <c r="P114" s="58">
        <v>44261</v>
      </c>
      <c r="Q114" s="40">
        <f t="shared" si="4"/>
        <v>128</v>
      </c>
      <c r="R114" s="2">
        <f t="shared" si="5"/>
        <v>1053</v>
      </c>
      <c r="S114" s="2">
        <f>VLOOKUP(C114,Quals!$A$2:$C$23,3,FALSE)</f>
        <v>1187</v>
      </c>
      <c r="T114" s="2" t="str">
        <f>_xlfn.IFNA(IF(OR(AND(G114&gt;=S114,L114&gt;=Quals!$F$3,L114&lt;=Quals!$H$3), OR(AND(H114&gt;=S114,M114&gt;=Quals!$F$3,M114&lt;=Quals!$H$3), OR(AND(I114&gt;=S114,N114&gt;=Quals!$F$3,N114&lt;=Quals!$H$3), OR(AND(J114&gt;=S114,O114&gt;=Quals!$F$3,O114&lt;=Quals!$H$3), OR(AND(K114&gt;=S114,P114&gt;=Quals!$F$3,P114&lt;=Quals!$H$3))))), MATCH((B114&amp;C114),Autos!C:C,0)),"Q",""),"")</f>
        <v/>
      </c>
      <c r="U114" s="1" t="str">
        <f>IF(AND(T114 = "Q", IF(ISNA(VLOOKUP((B114&amp;C114),Autos!C:C,1,FALSE)), "Not in Auto",)),"Check", "No need")</f>
        <v>No need</v>
      </c>
    </row>
    <row r="115" spans="1:21" x14ac:dyDescent="0.2">
      <c r="A115" t="str">
        <f t="shared" si="3"/>
        <v>Aidan MURPHY400m</v>
      </c>
      <c r="B115" t="s">
        <v>575</v>
      </c>
      <c r="C115" t="s">
        <v>26</v>
      </c>
      <c r="D115" s="6">
        <v>37908</v>
      </c>
      <c r="E115">
        <v>1056</v>
      </c>
      <c r="F115" s="2">
        <v>7</v>
      </c>
      <c r="G115">
        <v>1091</v>
      </c>
      <c r="H115">
        <v>1056</v>
      </c>
      <c r="I115">
        <v>1036</v>
      </c>
      <c r="J115">
        <v>1030</v>
      </c>
      <c r="K115">
        <v>994</v>
      </c>
      <c r="L115" s="6">
        <v>44541</v>
      </c>
      <c r="M115" s="6">
        <v>44590</v>
      </c>
      <c r="N115" s="6">
        <v>44485</v>
      </c>
      <c r="O115" s="6">
        <v>44506</v>
      </c>
      <c r="P115" s="58">
        <v>44254</v>
      </c>
      <c r="Q115" s="40">
        <f t="shared" si="4"/>
        <v>131</v>
      </c>
      <c r="R115" s="2">
        <f t="shared" si="5"/>
        <v>1091</v>
      </c>
      <c r="S115" s="2">
        <f>VLOOKUP(C115,Quals!$A$2:$C$23,3,FALSE)</f>
        <v>1187</v>
      </c>
      <c r="T115" s="2" t="str">
        <f>_xlfn.IFNA(IF(OR(AND(G115&gt;=S115,L115&gt;=Quals!$F$3,L115&lt;=Quals!$H$3), OR(AND(H115&gt;=S115,M115&gt;=Quals!$F$3,M115&lt;=Quals!$H$3), OR(AND(I115&gt;=S115,N115&gt;=Quals!$F$3,N115&lt;=Quals!$H$3), OR(AND(J115&gt;=S115,O115&gt;=Quals!$F$3,O115&lt;=Quals!$H$3), OR(AND(K115&gt;=S115,P115&gt;=Quals!$F$3,P115&lt;=Quals!$H$3))))), MATCH((B115&amp;C115),Autos!C:C,0)),"Q",""),"")</f>
        <v/>
      </c>
      <c r="U115" s="1" t="str">
        <f>IF(AND(T115 = "Q", IF(ISNA(VLOOKUP((B115&amp;C115),Autos!C:C,1,FALSE)), "Not in Auto",)),"Check", "No need")</f>
        <v>No need</v>
      </c>
    </row>
    <row r="116" spans="1:21" x14ac:dyDescent="0.2">
      <c r="A116" t="str">
        <f t="shared" si="3"/>
        <v>Jordan SARMENTO400m</v>
      </c>
      <c r="B116" t="s">
        <v>617</v>
      </c>
      <c r="C116" s="6" t="s">
        <v>26</v>
      </c>
      <c r="D116" s="6">
        <v>35153</v>
      </c>
      <c r="E116">
        <v>1043</v>
      </c>
      <c r="F116" s="2">
        <v>8</v>
      </c>
      <c r="G116">
        <v>1032</v>
      </c>
      <c r="H116">
        <v>1007</v>
      </c>
      <c r="I116">
        <v>1027</v>
      </c>
      <c r="J116">
        <v>981</v>
      </c>
      <c r="K116">
        <v>1011</v>
      </c>
      <c r="L116" s="6">
        <v>44266</v>
      </c>
      <c r="M116" s="6">
        <v>44282</v>
      </c>
      <c r="N116" s="6">
        <v>44301</v>
      </c>
      <c r="O116" s="6">
        <v>44303</v>
      </c>
      <c r="P116" s="58">
        <v>44261</v>
      </c>
      <c r="Q116" s="40">
        <f t="shared" si="4"/>
        <v>152</v>
      </c>
      <c r="R116" s="2">
        <f t="shared" si="5"/>
        <v>1032</v>
      </c>
      <c r="S116" s="2">
        <f>VLOOKUP(C116,Quals!$A$2:$C$23,3,FALSE)</f>
        <v>1187</v>
      </c>
      <c r="T116" s="2" t="str">
        <f>_xlfn.IFNA(IF(OR(AND(G116&gt;=S116,L116&gt;=Quals!$F$3,L116&lt;=Quals!$H$3), OR(AND(H116&gt;=S116,M116&gt;=Quals!$F$3,M116&lt;=Quals!$H$3), OR(AND(I116&gt;=S116,N116&gt;=Quals!$F$3,N116&lt;=Quals!$H$3), OR(AND(J116&gt;=S116,O116&gt;=Quals!$F$3,O116&lt;=Quals!$H$3), OR(AND(K116&gt;=S116,P116&gt;=Quals!$F$3,P116&lt;=Quals!$H$3))))), MATCH((B116&amp;C116),Autos!C:C,0)),"Q",""),"")</f>
        <v/>
      </c>
      <c r="U116" s="1" t="str">
        <f>IF(AND(T116 = "Q", IF(ISNA(VLOOKUP((B116&amp;C116),Autos!C:C,1,FALSE)), "Not in Auto",)),"Check", "No need")</f>
        <v>No need</v>
      </c>
    </row>
    <row r="117" spans="1:21" x14ac:dyDescent="0.2">
      <c r="A117" t="str">
        <f t="shared" si="3"/>
        <v>Joshua ATKINSON400m</v>
      </c>
      <c r="B117" t="s">
        <v>646</v>
      </c>
      <c r="C117" s="6" t="s">
        <v>26</v>
      </c>
      <c r="D117" s="6">
        <v>37766</v>
      </c>
      <c r="E117">
        <v>1041</v>
      </c>
      <c r="F117" s="2">
        <v>9</v>
      </c>
      <c r="G117">
        <v>1071</v>
      </c>
      <c r="H117">
        <v>1048</v>
      </c>
      <c r="I117">
        <v>1028</v>
      </c>
      <c r="J117">
        <v>1029</v>
      </c>
      <c r="K117">
        <v>978</v>
      </c>
      <c r="L117" s="6">
        <v>44590</v>
      </c>
      <c r="M117" s="6">
        <v>44299</v>
      </c>
      <c r="N117" s="6">
        <v>44282</v>
      </c>
      <c r="O117" s="6">
        <v>44261</v>
      </c>
      <c r="P117" s="58">
        <v>44262</v>
      </c>
      <c r="Q117" s="40">
        <f t="shared" si="4"/>
        <v>157</v>
      </c>
      <c r="R117" s="2">
        <f t="shared" si="5"/>
        <v>1071</v>
      </c>
      <c r="S117" s="2">
        <f>VLOOKUP(C117,Quals!$A$2:$C$23,3,FALSE)</f>
        <v>1187</v>
      </c>
      <c r="T117" s="2" t="str">
        <f>_xlfn.IFNA(IF(OR(AND(G117&gt;=S117,L117&gt;=Quals!$F$3,L117&lt;=Quals!$H$3), OR(AND(H117&gt;=S117,M117&gt;=Quals!$F$3,M117&lt;=Quals!$H$3), OR(AND(I117&gt;=S117,N117&gt;=Quals!$F$3,N117&lt;=Quals!$H$3), OR(AND(J117&gt;=S117,O117&gt;=Quals!$F$3,O117&lt;=Quals!$H$3), OR(AND(K117&gt;=S117,P117&gt;=Quals!$F$3,P117&lt;=Quals!$H$3))))), MATCH((B117&amp;C117),Autos!C:C,0)),"Q",""),"")</f>
        <v/>
      </c>
      <c r="U117" s="1" t="str">
        <f>IF(AND(T117 = "Q", IF(ISNA(VLOOKUP((B117&amp;C117),Autos!C:C,1,FALSE)), "Not in Auto",)),"Check", "No need")</f>
        <v>No need</v>
      </c>
    </row>
    <row r="118" spans="1:21" x14ac:dyDescent="0.2">
      <c r="A118" t="str">
        <f t="shared" si="3"/>
        <v>Nicholas DONALDSON400m</v>
      </c>
      <c r="B118" t="s">
        <v>624</v>
      </c>
      <c r="C118" t="s">
        <v>26</v>
      </c>
      <c r="D118" s="6">
        <v>37561</v>
      </c>
      <c r="E118">
        <v>1038</v>
      </c>
      <c r="F118" s="2">
        <v>10</v>
      </c>
      <c r="G118">
        <v>1061</v>
      </c>
      <c r="H118">
        <v>1027</v>
      </c>
      <c r="I118">
        <v>1040</v>
      </c>
      <c r="J118">
        <v>1010</v>
      </c>
      <c r="K118">
        <v>1004</v>
      </c>
      <c r="L118" s="6">
        <v>44611</v>
      </c>
      <c r="M118" s="6">
        <v>44570</v>
      </c>
      <c r="N118" s="6">
        <v>44610</v>
      </c>
      <c r="O118" s="6">
        <v>44534</v>
      </c>
      <c r="P118" s="58">
        <v>44590</v>
      </c>
      <c r="Q118" s="40">
        <f t="shared" si="4"/>
        <v>162</v>
      </c>
      <c r="R118" s="2">
        <f t="shared" si="5"/>
        <v>1061</v>
      </c>
      <c r="S118" s="2">
        <f>VLOOKUP(C118,Quals!$A$2:$C$23,3,FALSE)</f>
        <v>1187</v>
      </c>
      <c r="T118" s="2" t="str">
        <f>_xlfn.IFNA(IF(OR(AND(G118&gt;=S118,L118&gt;=Quals!$F$3,L118&lt;=Quals!$H$3), OR(AND(H118&gt;=S118,M118&gt;=Quals!$F$3,M118&lt;=Quals!$H$3), OR(AND(I118&gt;=S118,N118&gt;=Quals!$F$3,N118&lt;=Quals!$H$3), OR(AND(J118&gt;=S118,O118&gt;=Quals!$F$3,O118&lt;=Quals!$H$3), OR(AND(K118&gt;=S118,P118&gt;=Quals!$F$3,P118&lt;=Quals!$H$3))))), MATCH((B118&amp;C118),Autos!C:C,0)),"Q",""),"")</f>
        <v/>
      </c>
      <c r="U118" s="1" t="str">
        <f>IF(AND(T118 = "Q", IF(ISNA(VLOOKUP((B118&amp;C118),Autos!C:C,1,FALSE)), "Not in Auto",)),"Check", "No need")</f>
        <v>No need</v>
      </c>
    </row>
    <row r="119" spans="1:21" x14ac:dyDescent="0.2">
      <c r="A119" t="str">
        <f t="shared" si="3"/>
        <v>Reece HOLDER400m</v>
      </c>
      <c r="B119" t="s">
        <v>647</v>
      </c>
      <c r="C119" s="6" t="s">
        <v>26</v>
      </c>
      <c r="D119" s="6">
        <v>37488</v>
      </c>
      <c r="E119">
        <v>1034</v>
      </c>
      <c r="F119" s="2">
        <v>11</v>
      </c>
      <c r="G119">
        <v>1059</v>
      </c>
      <c r="H119">
        <v>1029</v>
      </c>
      <c r="I119">
        <v>1015</v>
      </c>
      <c r="J119">
        <v>1016</v>
      </c>
      <c r="K119">
        <v>974</v>
      </c>
      <c r="L119" s="6">
        <v>44299</v>
      </c>
      <c r="M119" s="6">
        <v>44266</v>
      </c>
      <c r="N119" s="6">
        <v>44352</v>
      </c>
      <c r="O119" s="6">
        <v>44261</v>
      </c>
      <c r="P119" s="58">
        <v>44298</v>
      </c>
      <c r="Q119" s="40">
        <f t="shared" si="4"/>
        <v>168</v>
      </c>
      <c r="R119" s="2">
        <f t="shared" si="5"/>
        <v>1059</v>
      </c>
      <c r="S119" s="2">
        <f>VLOOKUP(C119,Quals!$A$2:$C$23,3,FALSE)</f>
        <v>1187</v>
      </c>
      <c r="T119" s="2" t="str">
        <f>_xlfn.IFNA(IF(OR(AND(G119&gt;=S119,L119&gt;=Quals!$F$3,L119&lt;=Quals!$H$3), OR(AND(H119&gt;=S119,M119&gt;=Quals!$F$3,M119&lt;=Quals!$H$3), OR(AND(I119&gt;=S119,N119&gt;=Quals!$F$3,N119&lt;=Quals!$H$3), OR(AND(J119&gt;=S119,O119&gt;=Quals!$F$3,O119&lt;=Quals!$H$3), OR(AND(K119&gt;=S119,P119&gt;=Quals!$F$3,P119&lt;=Quals!$H$3))))), MATCH((B119&amp;C119),Autos!C:C,0)),"Q",""),"")</f>
        <v/>
      </c>
      <c r="U119" s="1" t="str">
        <f>IF(AND(T119 = "Q", IF(ISNA(VLOOKUP((B119&amp;C119),Autos!C:C,1,FALSE)), "Not in Auto",)),"Check", "No need")</f>
        <v>No need</v>
      </c>
    </row>
    <row r="120" spans="1:21" x14ac:dyDescent="0.2">
      <c r="A120" t="str">
        <f t="shared" si="3"/>
        <v>Jack BOULTON400m</v>
      </c>
      <c r="B120" t="s">
        <v>632</v>
      </c>
      <c r="C120" s="6" t="s">
        <v>26</v>
      </c>
      <c r="D120" s="6">
        <v>38152</v>
      </c>
      <c r="E120">
        <v>1034</v>
      </c>
      <c r="F120" s="2">
        <v>12</v>
      </c>
      <c r="G120">
        <v>1018</v>
      </c>
      <c r="H120">
        <v>1008</v>
      </c>
      <c r="I120">
        <v>1033</v>
      </c>
      <c r="J120">
        <v>1012</v>
      </c>
      <c r="K120">
        <v>996</v>
      </c>
      <c r="L120" s="6">
        <v>44266</v>
      </c>
      <c r="M120" s="6">
        <v>44280</v>
      </c>
      <c r="N120" s="6">
        <v>44299</v>
      </c>
      <c r="O120" s="6">
        <v>44303</v>
      </c>
      <c r="P120" s="58">
        <v>44261</v>
      </c>
      <c r="Q120" s="40">
        <f t="shared" si="4"/>
        <v>168</v>
      </c>
      <c r="R120" s="2">
        <f t="shared" si="5"/>
        <v>1033</v>
      </c>
      <c r="S120" s="2">
        <f>VLOOKUP(C120,Quals!$A$2:$C$23,3,FALSE)</f>
        <v>1187</v>
      </c>
      <c r="T120" s="2" t="str">
        <f>_xlfn.IFNA(IF(OR(AND(G120&gt;=S120,L120&gt;=Quals!$F$3,L120&lt;=Quals!$H$3), OR(AND(H120&gt;=S120,M120&gt;=Quals!$F$3,M120&lt;=Quals!$H$3), OR(AND(I120&gt;=S120,N120&gt;=Quals!$F$3,N120&lt;=Quals!$H$3), OR(AND(J120&gt;=S120,O120&gt;=Quals!$F$3,O120&lt;=Quals!$H$3), OR(AND(K120&gt;=S120,P120&gt;=Quals!$F$3,P120&lt;=Quals!$H$3))))), MATCH((B120&amp;C120),Autos!C:C,0)),"Q",""),"")</f>
        <v/>
      </c>
      <c r="U120" s="1" t="str">
        <f>IF(AND(T120 = "Q", IF(ISNA(VLOOKUP((B120&amp;C120),Autos!C:C,1,FALSE)), "Not in Auto",)),"Check", "No need")</f>
        <v>No need</v>
      </c>
    </row>
    <row r="121" spans="1:21" x14ac:dyDescent="0.2">
      <c r="A121" t="str">
        <f t="shared" si="3"/>
        <v>Thomas COREL400m</v>
      </c>
      <c r="B121" t="s">
        <v>648</v>
      </c>
      <c r="C121" s="6" t="s">
        <v>26</v>
      </c>
      <c r="D121" s="6">
        <v>1999</v>
      </c>
      <c r="E121">
        <v>1031</v>
      </c>
      <c r="F121" s="2">
        <v>13</v>
      </c>
      <c r="G121">
        <v>1103</v>
      </c>
      <c r="H121">
        <v>1043</v>
      </c>
      <c r="I121">
        <v>1050</v>
      </c>
      <c r="J121">
        <v>963</v>
      </c>
      <c r="K121">
        <v>967</v>
      </c>
      <c r="L121" s="6">
        <v>44597</v>
      </c>
      <c r="M121" s="6">
        <v>44613</v>
      </c>
      <c r="N121" s="6">
        <v>44421</v>
      </c>
      <c r="O121" s="6">
        <v>44318</v>
      </c>
      <c r="P121" s="58">
        <v>44408</v>
      </c>
      <c r="Q121" s="40">
        <f t="shared" si="4"/>
        <v>178</v>
      </c>
      <c r="R121" s="2">
        <f t="shared" si="5"/>
        <v>1103</v>
      </c>
      <c r="S121" s="2">
        <f>VLOOKUP(C121,Quals!$A$2:$C$23,3,FALSE)</f>
        <v>1187</v>
      </c>
      <c r="T121" s="2" t="str">
        <f>_xlfn.IFNA(IF(OR(AND(G121&gt;=S121,L121&gt;=Quals!$F$3,L121&lt;=Quals!$H$3), OR(AND(H121&gt;=S121,M121&gt;=Quals!$F$3,M121&lt;=Quals!$H$3), OR(AND(I121&gt;=S121,N121&gt;=Quals!$F$3,N121&lt;=Quals!$H$3), OR(AND(J121&gt;=S121,O121&gt;=Quals!$F$3,O121&lt;=Quals!$H$3), OR(AND(K121&gt;=S121,P121&gt;=Quals!$F$3,P121&lt;=Quals!$H$3))))), MATCH((B121&amp;C121),Autos!C:C,0)),"Q",""),"")</f>
        <v/>
      </c>
      <c r="U121" s="1" t="str">
        <f>IF(AND(T121 = "Q", IF(ISNA(VLOOKUP((B121&amp;C121),Autos!C:C,1,FALSE)), "Not in Auto",)),"Check", "No need")</f>
        <v>No need</v>
      </c>
    </row>
    <row r="122" spans="1:21" x14ac:dyDescent="0.2">
      <c r="A122" t="str">
        <f t="shared" si="3"/>
        <v>Jaxon HAYMAN400m</v>
      </c>
      <c r="B122" t="s">
        <v>631</v>
      </c>
      <c r="C122" t="s">
        <v>26</v>
      </c>
      <c r="D122" s="6">
        <v>35932</v>
      </c>
      <c r="E122">
        <v>1025</v>
      </c>
      <c r="F122" s="2">
        <v>14</v>
      </c>
      <c r="G122">
        <v>1029</v>
      </c>
      <c r="H122">
        <v>1022</v>
      </c>
      <c r="I122">
        <v>1015</v>
      </c>
      <c r="J122">
        <v>1027</v>
      </c>
      <c r="K122">
        <v>983</v>
      </c>
      <c r="L122" s="6">
        <v>44590</v>
      </c>
      <c r="M122" s="6">
        <v>44268</v>
      </c>
      <c r="N122" s="6">
        <v>44604</v>
      </c>
      <c r="O122" s="6">
        <v>44534</v>
      </c>
      <c r="P122" s="58">
        <v>44261</v>
      </c>
      <c r="Q122" s="40">
        <f t="shared" si="4"/>
        <v>192</v>
      </c>
      <c r="R122" s="2">
        <f t="shared" si="5"/>
        <v>1029</v>
      </c>
      <c r="S122" s="2">
        <f>VLOOKUP(C122,Quals!$A$2:$C$23,3,FALSE)</f>
        <v>1187</v>
      </c>
      <c r="T122" s="2" t="str">
        <f>_xlfn.IFNA(IF(OR(AND(G122&gt;=S122,L122&gt;=Quals!$F$3,L122&lt;=Quals!$H$3), OR(AND(H122&gt;=S122,M122&gt;=Quals!$F$3,M122&lt;=Quals!$H$3), OR(AND(I122&gt;=S122,N122&gt;=Quals!$F$3,N122&lt;=Quals!$H$3), OR(AND(J122&gt;=S122,O122&gt;=Quals!$F$3,O122&lt;=Quals!$H$3), OR(AND(K122&gt;=S122,P122&gt;=Quals!$F$3,P122&lt;=Quals!$H$3))))), MATCH((B122&amp;C122),Autos!C:C,0)),"Q",""),"")</f>
        <v/>
      </c>
      <c r="U122" s="1" t="str">
        <f>IF(AND(T122 = "Q", IF(ISNA(VLOOKUP((B122&amp;C122),Autos!C:C,1,FALSE)), "Not in Auto",)),"Check", "No need")</f>
        <v>No need</v>
      </c>
    </row>
    <row r="123" spans="1:21" x14ac:dyDescent="0.2">
      <c r="A123" t="str">
        <f t="shared" si="3"/>
        <v>Adam KOPP400m</v>
      </c>
      <c r="B123" t="s">
        <v>638</v>
      </c>
      <c r="C123" s="6" t="s">
        <v>26</v>
      </c>
      <c r="D123" s="6">
        <v>36178</v>
      </c>
      <c r="E123">
        <v>1017</v>
      </c>
      <c r="F123" s="2">
        <v>15</v>
      </c>
      <c r="G123">
        <v>1020</v>
      </c>
      <c r="H123">
        <v>1020</v>
      </c>
      <c r="I123">
        <v>993</v>
      </c>
      <c r="J123">
        <v>991</v>
      </c>
      <c r="K123">
        <v>978</v>
      </c>
      <c r="L123" s="6">
        <v>44533</v>
      </c>
      <c r="M123" s="6">
        <v>44603</v>
      </c>
      <c r="N123" s="6">
        <v>44281</v>
      </c>
      <c r="O123" s="6">
        <v>44568</v>
      </c>
      <c r="P123" s="58">
        <v>44611</v>
      </c>
      <c r="Q123" s="40">
        <f t="shared" si="4"/>
        <v>206</v>
      </c>
      <c r="R123" s="2">
        <f t="shared" si="5"/>
        <v>1020</v>
      </c>
      <c r="S123" s="2">
        <f>VLOOKUP(C123,Quals!$A$2:$C$23,3,FALSE)</f>
        <v>1187</v>
      </c>
      <c r="T123" s="2" t="str">
        <f>_xlfn.IFNA(IF(OR(AND(G123&gt;=S123,L123&gt;=Quals!$F$3,L123&lt;=Quals!$H$3), OR(AND(H123&gt;=S123,M123&gt;=Quals!$F$3,M123&lt;=Quals!$H$3), OR(AND(I123&gt;=S123,N123&gt;=Quals!$F$3,N123&lt;=Quals!$H$3), OR(AND(J123&gt;=S123,O123&gt;=Quals!$F$3,O123&lt;=Quals!$H$3), OR(AND(K123&gt;=S123,P123&gt;=Quals!$F$3,P123&lt;=Quals!$H$3))))), MATCH((B123&amp;C123),Autos!C:C,0)),"Q",""),"")</f>
        <v/>
      </c>
      <c r="U123" s="1" t="str">
        <f>IF(AND(T123 = "Q", IF(ISNA(VLOOKUP((B123&amp;C123),Autos!C:C,1,FALSE)), "Not in Auto",)),"Check", "No need")</f>
        <v>No need</v>
      </c>
    </row>
    <row r="124" spans="1:21" x14ac:dyDescent="0.2">
      <c r="A124" t="str">
        <f t="shared" si="3"/>
        <v>Keegan BELL400m</v>
      </c>
      <c r="B124" t="s">
        <v>650</v>
      </c>
      <c r="C124" s="6" t="s">
        <v>26</v>
      </c>
      <c r="D124" s="6">
        <v>36903</v>
      </c>
      <c r="E124">
        <v>1012</v>
      </c>
      <c r="F124" s="2">
        <v>16</v>
      </c>
      <c r="G124">
        <v>999</v>
      </c>
      <c r="H124">
        <v>1024</v>
      </c>
      <c r="I124">
        <v>1003</v>
      </c>
      <c r="J124">
        <v>991</v>
      </c>
      <c r="K124">
        <v>993</v>
      </c>
      <c r="L124" s="6">
        <v>44266</v>
      </c>
      <c r="M124" s="6">
        <v>44261</v>
      </c>
      <c r="N124" s="6">
        <v>44282</v>
      </c>
      <c r="O124" s="6">
        <v>44262</v>
      </c>
      <c r="P124" s="58">
        <v>44301</v>
      </c>
      <c r="Q124" s="40">
        <f t="shared" si="4"/>
        <v>215</v>
      </c>
      <c r="R124" s="2">
        <f t="shared" si="5"/>
        <v>1024</v>
      </c>
      <c r="S124" s="2">
        <f>VLOOKUP(C124,Quals!$A$2:$C$23,3,FALSE)</f>
        <v>1187</v>
      </c>
      <c r="T124" s="2" t="str">
        <f>_xlfn.IFNA(IF(OR(AND(G124&gt;=S124,L124&gt;=Quals!$F$3,L124&lt;=Quals!$H$3), OR(AND(H124&gt;=S124,M124&gt;=Quals!$F$3,M124&lt;=Quals!$H$3), OR(AND(I124&gt;=S124,N124&gt;=Quals!$F$3,N124&lt;=Quals!$H$3), OR(AND(J124&gt;=S124,O124&gt;=Quals!$F$3,O124&lt;=Quals!$H$3), OR(AND(K124&gt;=S124,P124&gt;=Quals!$F$3,P124&lt;=Quals!$H$3))))), MATCH((B124&amp;C124),Autos!C:C,0)),"Q",""),"")</f>
        <v/>
      </c>
      <c r="U124" s="1" t="str">
        <f>IF(AND(T124 = "Q", IF(ISNA(VLOOKUP((B124&amp;C124),Autos!C:C,1,FALSE)), "Not in Auto",)),"Check", "No need")</f>
        <v>No need</v>
      </c>
    </row>
    <row r="125" spans="1:21" x14ac:dyDescent="0.2">
      <c r="A125" t="str">
        <f t="shared" si="3"/>
        <v>Daniel BLEST400m</v>
      </c>
      <c r="B125" t="s">
        <v>634</v>
      </c>
      <c r="C125" s="6" t="s">
        <v>26</v>
      </c>
      <c r="D125" s="6">
        <v>37474</v>
      </c>
      <c r="E125">
        <v>1006</v>
      </c>
      <c r="F125" s="2">
        <v>17</v>
      </c>
      <c r="G125">
        <v>1012</v>
      </c>
      <c r="H125">
        <v>1009</v>
      </c>
      <c r="I125">
        <v>994</v>
      </c>
      <c r="J125">
        <v>985</v>
      </c>
      <c r="K125">
        <v>974</v>
      </c>
      <c r="L125" s="6">
        <v>44604</v>
      </c>
      <c r="M125" s="6">
        <v>44590</v>
      </c>
      <c r="N125" s="6">
        <v>44576</v>
      </c>
      <c r="O125" s="6">
        <v>44586</v>
      </c>
      <c r="P125" s="58">
        <v>44268</v>
      </c>
      <c r="Q125" s="40">
        <f t="shared" si="4"/>
        <v>226</v>
      </c>
      <c r="R125" s="2">
        <f t="shared" si="5"/>
        <v>1012</v>
      </c>
      <c r="S125" s="2">
        <f>VLOOKUP(C125,Quals!$A$2:$C$23,3,FALSE)</f>
        <v>1187</v>
      </c>
      <c r="T125" s="2" t="str">
        <f>_xlfn.IFNA(IF(OR(AND(G125&gt;=S125,L125&gt;=Quals!$F$3,L125&lt;=Quals!$H$3), OR(AND(H125&gt;=S125,M125&gt;=Quals!$F$3,M125&lt;=Quals!$H$3), OR(AND(I125&gt;=S125,N125&gt;=Quals!$F$3,N125&lt;=Quals!$H$3), OR(AND(J125&gt;=S125,O125&gt;=Quals!$F$3,O125&lt;=Quals!$H$3), OR(AND(K125&gt;=S125,P125&gt;=Quals!$F$3,P125&lt;=Quals!$H$3))))), MATCH((B125&amp;C125),Autos!C:C,0)),"Q",""),"")</f>
        <v/>
      </c>
      <c r="U125" s="1" t="str">
        <f>IF(AND(T125 = "Q", IF(ISNA(VLOOKUP((B125&amp;C125),Autos!C:C,1,FALSE)), "Not in Auto",)),"Check", "No need")</f>
        <v>No need</v>
      </c>
    </row>
    <row r="126" spans="1:21" x14ac:dyDescent="0.2">
      <c r="A126" t="str">
        <f t="shared" si="3"/>
        <v>Luke MAJOR400m</v>
      </c>
      <c r="B126" t="s">
        <v>805</v>
      </c>
      <c r="C126" s="6" t="s">
        <v>26</v>
      </c>
      <c r="D126" s="6">
        <v>34494</v>
      </c>
      <c r="E126">
        <v>1004</v>
      </c>
      <c r="F126" s="2">
        <v>18</v>
      </c>
      <c r="G126">
        <v>1006</v>
      </c>
      <c r="H126">
        <v>1006</v>
      </c>
      <c r="I126">
        <v>1002</v>
      </c>
      <c r="J126">
        <v>985</v>
      </c>
      <c r="K126">
        <v>951</v>
      </c>
      <c r="L126" s="6">
        <v>44612</v>
      </c>
      <c r="M126" s="6">
        <v>44590</v>
      </c>
      <c r="N126" s="6">
        <v>44569</v>
      </c>
      <c r="O126" s="6">
        <v>44544</v>
      </c>
      <c r="P126" s="58">
        <v>44513</v>
      </c>
      <c r="Q126" s="40">
        <f t="shared" si="4"/>
        <v>230</v>
      </c>
      <c r="R126" s="2">
        <f t="shared" si="5"/>
        <v>1006</v>
      </c>
      <c r="S126" s="2">
        <f>VLOOKUP(C126,Quals!$A$2:$C$23,3,FALSE)</f>
        <v>1187</v>
      </c>
      <c r="T126" s="2" t="str">
        <f>_xlfn.IFNA(IF(OR(AND(G126&gt;=S126,L126&gt;=Quals!$F$3,L126&lt;=Quals!$H$3), OR(AND(H126&gt;=S126,M126&gt;=Quals!$F$3,M126&lt;=Quals!$H$3), OR(AND(I126&gt;=S126,N126&gt;=Quals!$F$3,N126&lt;=Quals!$H$3), OR(AND(J126&gt;=S126,O126&gt;=Quals!$F$3,O126&lt;=Quals!$H$3), OR(AND(K126&gt;=S126,P126&gt;=Quals!$F$3,P126&lt;=Quals!$H$3))))), MATCH((B126&amp;C126),Autos!C:C,0)),"Q",""),"")</f>
        <v/>
      </c>
      <c r="U126" s="1" t="str">
        <f>IF(AND(T126 = "Q", IF(ISNA(VLOOKUP((B126&amp;C126),Autos!C:C,1,FALSE)), "Not in Auto",)),"Check", "No need")</f>
        <v>No need</v>
      </c>
    </row>
    <row r="127" spans="1:21" x14ac:dyDescent="0.2">
      <c r="A127" t="str">
        <f t="shared" si="3"/>
        <v>Cooper SHERMAN400m</v>
      </c>
      <c r="B127" t="s">
        <v>610</v>
      </c>
      <c r="C127" s="7" t="s">
        <v>26</v>
      </c>
      <c r="D127" s="6">
        <v>44671</v>
      </c>
      <c r="E127">
        <v>997</v>
      </c>
      <c r="F127" s="2">
        <v>19</v>
      </c>
      <c r="G127">
        <v>1032</v>
      </c>
      <c r="H127">
        <v>1011</v>
      </c>
      <c r="I127">
        <v>995</v>
      </c>
      <c r="J127">
        <v>959</v>
      </c>
      <c r="K127">
        <v>932</v>
      </c>
      <c r="L127" s="6">
        <v>44590</v>
      </c>
      <c r="M127" s="6">
        <v>44602</v>
      </c>
      <c r="N127" s="6">
        <v>44569</v>
      </c>
      <c r="O127" s="6">
        <v>44548</v>
      </c>
      <c r="P127" s="58">
        <v>44534</v>
      </c>
      <c r="Q127" s="40">
        <f t="shared" si="4"/>
        <v>246</v>
      </c>
      <c r="R127" s="2">
        <f t="shared" si="5"/>
        <v>1032</v>
      </c>
      <c r="S127" s="2">
        <f>VLOOKUP(C127,Quals!$A$2:$C$23,3,FALSE)</f>
        <v>1187</v>
      </c>
      <c r="T127" s="2" t="str">
        <f>_xlfn.IFNA(IF(OR(AND(G127&gt;=S127,L127&gt;=Quals!$F$3,L127&lt;=Quals!$H$3), OR(AND(H127&gt;=S127,M127&gt;=Quals!$F$3,M127&lt;=Quals!$H$3), OR(AND(I127&gt;=S127,N127&gt;=Quals!$F$3,N127&lt;=Quals!$H$3), OR(AND(J127&gt;=S127,O127&gt;=Quals!$F$3,O127&lt;=Quals!$H$3), OR(AND(K127&gt;=S127,P127&gt;=Quals!$F$3,P127&lt;=Quals!$H$3))))), MATCH((B127&amp;C127),Autos!C:C,0)),"Q",""),"")</f>
        <v/>
      </c>
      <c r="U127" s="1" t="str">
        <f>IF(AND(T127 = "Q", IF(ISNA(VLOOKUP((B127&amp;C127),Autos!C:C,1,FALSE)), "Not in Auto",)),"Check", "No need")</f>
        <v>No need</v>
      </c>
    </row>
    <row r="128" spans="1:21" x14ac:dyDescent="0.2">
      <c r="A128" t="str">
        <f t="shared" si="3"/>
        <v>Jack GEARY400m</v>
      </c>
      <c r="B128" t="s">
        <v>651</v>
      </c>
      <c r="C128" s="6" t="s">
        <v>26</v>
      </c>
      <c r="D128" s="6">
        <v>36429</v>
      </c>
      <c r="E128">
        <v>990</v>
      </c>
      <c r="F128" s="2">
        <v>20</v>
      </c>
      <c r="G128">
        <v>1051</v>
      </c>
      <c r="H128">
        <v>1003</v>
      </c>
      <c r="I128">
        <v>989</v>
      </c>
      <c r="J128">
        <v>949</v>
      </c>
      <c r="K128">
        <v>892</v>
      </c>
      <c r="L128" s="6">
        <v>44268</v>
      </c>
      <c r="M128" s="6">
        <v>44282</v>
      </c>
      <c r="N128" s="6">
        <v>44301</v>
      </c>
      <c r="O128" s="6">
        <v>44267</v>
      </c>
      <c r="P128" s="58">
        <v>44548</v>
      </c>
      <c r="Q128" s="40">
        <f t="shared" si="4"/>
        <v>257</v>
      </c>
      <c r="R128" s="2">
        <f t="shared" si="5"/>
        <v>1051</v>
      </c>
      <c r="S128" s="2">
        <f>VLOOKUP(C128,Quals!$A$2:$C$23,3,FALSE)</f>
        <v>1187</v>
      </c>
      <c r="T128" s="2" t="str">
        <f>_xlfn.IFNA(IF(OR(AND(G128&gt;=S128,L128&gt;=Quals!$F$3,L128&lt;=Quals!$H$3), OR(AND(H128&gt;=S128,M128&gt;=Quals!$F$3,M128&lt;=Quals!$H$3), OR(AND(I128&gt;=S128,N128&gt;=Quals!$F$3,N128&lt;=Quals!$H$3), OR(AND(J128&gt;=S128,O128&gt;=Quals!$F$3,O128&lt;=Quals!$H$3), OR(AND(K128&gt;=S128,P128&gt;=Quals!$F$3,P128&lt;=Quals!$H$3))))), MATCH((B128&amp;C128),Autos!C:C,0)),"Q",""),"")</f>
        <v/>
      </c>
      <c r="U128" s="1" t="str">
        <f>IF(AND(T128 = "Q", IF(ISNA(VLOOKUP((B128&amp;C128),Autos!C:C,1,FALSE)), "Not in Auto",)),"Check", "No need")</f>
        <v>No need</v>
      </c>
    </row>
    <row r="129" spans="1:21" x14ac:dyDescent="0.2">
      <c r="A129" t="str">
        <f t="shared" si="3"/>
        <v>Harvey MURRANT400m</v>
      </c>
      <c r="B129" t="s">
        <v>653</v>
      </c>
      <c r="C129" s="7" t="s">
        <v>26</v>
      </c>
      <c r="D129" s="6">
        <v>36226</v>
      </c>
      <c r="E129">
        <v>990</v>
      </c>
      <c r="F129" s="2">
        <v>21</v>
      </c>
      <c r="G129">
        <v>1001</v>
      </c>
      <c r="H129">
        <v>987</v>
      </c>
      <c r="I129">
        <v>995</v>
      </c>
      <c r="J129">
        <v>961</v>
      </c>
      <c r="K129">
        <v>962</v>
      </c>
      <c r="L129" s="6">
        <v>44569</v>
      </c>
      <c r="M129" s="6">
        <v>44548</v>
      </c>
      <c r="N129" s="6">
        <v>44590</v>
      </c>
      <c r="O129" s="6">
        <v>44612</v>
      </c>
      <c r="P129" s="58">
        <v>44520</v>
      </c>
      <c r="Q129" s="40">
        <f t="shared" si="4"/>
        <v>257</v>
      </c>
      <c r="R129" s="2">
        <f t="shared" si="5"/>
        <v>1001</v>
      </c>
      <c r="S129" s="2">
        <f>VLOOKUP(C129,Quals!$A$2:$C$23,3,FALSE)</f>
        <v>1187</v>
      </c>
      <c r="T129" s="2" t="str">
        <f>_xlfn.IFNA(IF(OR(AND(G129&gt;=S129,L129&gt;=Quals!$F$3,L129&lt;=Quals!$H$3), OR(AND(H129&gt;=S129,M129&gt;=Quals!$F$3,M129&lt;=Quals!$H$3), OR(AND(I129&gt;=S129,N129&gt;=Quals!$F$3,N129&lt;=Quals!$H$3), OR(AND(J129&gt;=S129,O129&gt;=Quals!$F$3,O129&lt;=Quals!$H$3), OR(AND(K129&gt;=S129,P129&gt;=Quals!$F$3,P129&lt;=Quals!$H$3))))), MATCH((B129&amp;C129),Autos!C:C,0)),"Q",""),"")</f>
        <v/>
      </c>
      <c r="U129" s="1" t="str">
        <f>IF(AND(T129 = "Q", IF(ISNA(VLOOKUP((B129&amp;C129),Autos!C:C,1,FALSE)), "Not in Auto",)),"Check", "No need")</f>
        <v>No need</v>
      </c>
    </row>
    <row r="130" spans="1:21" x14ac:dyDescent="0.2">
      <c r="A130" t="str">
        <f t="shared" ref="A130:A193" si="6">B130&amp;C130</f>
        <v>Augustine NKETIA JUNIOR400m</v>
      </c>
      <c r="B130" t="s">
        <v>652</v>
      </c>
      <c r="C130" s="6" t="s">
        <v>26</v>
      </c>
      <c r="D130" s="6">
        <v>37702</v>
      </c>
      <c r="E130">
        <v>982</v>
      </c>
      <c r="F130" s="2">
        <v>22</v>
      </c>
      <c r="G130">
        <v>1007</v>
      </c>
      <c r="H130">
        <v>982</v>
      </c>
      <c r="I130">
        <v>981</v>
      </c>
      <c r="J130">
        <v>957</v>
      </c>
      <c r="K130">
        <v>954</v>
      </c>
      <c r="L130" s="6">
        <v>44299</v>
      </c>
      <c r="M130" s="6">
        <v>44590</v>
      </c>
      <c r="N130" s="6">
        <v>44268</v>
      </c>
      <c r="O130" s="6">
        <v>44298</v>
      </c>
      <c r="P130" s="58">
        <v>44611</v>
      </c>
      <c r="Q130" s="40">
        <f t="shared" ref="Q130:Q193" si="7">RANK(E130,$E$2:$E$484)</f>
        <v>276</v>
      </c>
      <c r="R130" s="2">
        <f t="shared" ref="R130:R193" si="8">LARGE(G130:K130,1)</f>
        <v>1007</v>
      </c>
      <c r="S130" s="2">
        <f>VLOOKUP(C130,Quals!$A$2:$C$23,3,FALSE)</f>
        <v>1187</v>
      </c>
      <c r="T130" s="2" t="str">
        <f>_xlfn.IFNA(IF(OR(AND(G130&gt;=S130,L130&gt;=Quals!$F$3,L130&lt;=Quals!$H$3), OR(AND(H130&gt;=S130,M130&gt;=Quals!$F$3,M130&lt;=Quals!$H$3), OR(AND(I130&gt;=S130,N130&gt;=Quals!$F$3,N130&lt;=Quals!$H$3), OR(AND(J130&gt;=S130,O130&gt;=Quals!$F$3,O130&lt;=Quals!$H$3), OR(AND(K130&gt;=S130,P130&gt;=Quals!$F$3,P130&lt;=Quals!$H$3))))), MATCH((B130&amp;C130),Autos!C:C,0)),"Q",""),"")</f>
        <v/>
      </c>
      <c r="U130" s="1" t="str">
        <f>IF(AND(T130 = "Q", IF(ISNA(VLOOKUP((B130&amp;C130),Autos!C:C,1,FALSE)), "Not in Auto",)),"Check", "No need")</f>
        <v>No need</v>
      </c>
    </row>
    <row r="131" spans="1:21" x14ac:dyDescent="0.2">
      <c r="A131" t="str">
        <f t="shared" si="6"/>
        <v>Ryan ATKINS400m</v>
      </c>
      <c r="B131" t="s">
        <v>627</v>
      </c>
      <c r="C131" s="6" t="s">
        <v>26</v>
      </c>
      <c r="D131" s="6">
        <v>35493</v>
      </c>
      <c r="E131">
        <v>980</v>
      </c>
      <c r="F131" s="2">
        <v>23</v>
      </c>
      <c r="G131">
        <v>976</v>
      </c>
      <c r="H131">
        <v>976</v>
      </c>
      <c r="I131">
        <v>981</v>
      </c>
      <c r="J131">
        <v>959</v>
      </c>
      <c r="K131">
        <v>949</v>
      </c>
      <c r="L131" s="6">
        <v>44261</v>
      </c>
      <c r="M131" s="6">
        <v>44281</v>
      </c>
      <c r="N131" s="6">
        <v>44301</v>
      </c>
      <c r="O131" s="6">
        <v>44254</v>
      </c>
      <c r="P131" s="58">
        <v>44506</v>
      </c>
      <c r="Q131" s="40">
        <f t="shared" si="7"/>
        <v>283</v>
      </c>
      <c r="R131" s="2">
        <f t="shared" si="8"/>
        <v>981</v>
      </c>
      <c r="S131" s="2">
        <f>VLOOKUP(C131,Quals!$A$2:$C$23,3,FALSE)</f>
        <v>1187</v>
      </c>
      <c r="T131" s="2" t="str">
        <f>_xlfn.IFNA(IF(OR(AND(G131&gt;=S131,L131&gt;=Quals!$F$3,L131&lt;=Quals!$H$3), OR(AND(H131&gt;=S131,M131&gt;=Quals!$F$3,M131&lt;=Quals!$H$3), OR(AND(I131&gt;=S131,N131&gt;=Quals!$F$3,N131&lt;=Quals!$H$3), OR(AND(J131&gt;=S131,O131&gt;=Quals!$F$3,O131&lt;=Quals!$H$3), OR(AND(K131&gt;=S131,P131&gt;=Quals!$F$3,P131&lt;=Quals!$H$3))))), MATCH((B131&amp;C131),Autos!C:C,0)),"Q",""),"")</f>
        <v/>
      </c>
      <c r="U131" s="1" t="str">
        <f>IF(AND(T131 = "Q", IF(ISNA(VLOOKUP((B131&amp;C131),Autos!C:C,1,FALSE)), "Not in Auto",)),"Check", "No need")</f>
        <v>No need</v>
      </c>
    </row>
    <row r="132" spans="1:21" x14ac:dyDescent="0.2">
      <c r="A132" t="str">
        <f t="shared" si="6"/>
        <v>Duncan CAMERON400m</v>
      </c>
      <c r="B132" t="s">
        <v>622</v>
      </c>
      <c r="C132" s="6" t="s">
        <v>26</v>
      </c>
      <c r="D132" s="6">
        <v>35383</v>
      </c>
      <c r="E132">
        <v>977</v>
      </c>
      <c r="F132" s="2">
        <v>24</v>
      </c>
      <c r="G132">
        <v>997</v>
      </c>
      <c r="H132">
        <v>970</v>
      </c>
      <c r="I132">
        <v>945</v>
      </c>
      <c r="J132">
        <v>956</v>
      </c>
      <c r="K132">
        <v>946</v>
      </c>
      <c r="L132" s="6">
        <v>44611</v>
      </c>
      <c r="M132" s="6">
        <v>44547</v>
      </c>
      <c r="N132" s="6">
        <v>44254</v>
      </c>
      <c r="O132" s="6">
        <v>44590</v>
      </c>
      <c r="P132" s="58">
        <v>44261</v>
      </c>
      <c r="Q132" s="40">
        <f t="shared" si="7"/>
        <v>291</v>
      </c>
      <c r="R132" s="2">
        <f t="shared" si="8"/>
        <v>997</v>
      </c>
      <c r="S132" s="2">
        <f>VLOOKUP(C132,Quals!$A$2:$C$23,3,FALSE)</f>
        <v>1187</v>
      </c>
      <c r="T132" s="2" t="str">
        <f>_xlfn.IFNA(IF(OR(AND(G132&gt;=S132,L132&gt;=Quals!$F$3,L132&lt;=Quals!$H$3), OR(AND(H132&gt;=S132,M132&gt;=Quals!$F$3,M132&lt;=Quals!$H$3), OR(AND(I132&gt;=S132,N132&gt;=Quals!$F$3,N132&lt;=Quals!$H$3), OR(AND(J132&gt;=S132,O132&gt;=Quals!$F$3,O132&lt;=Quals!$H$3), OR(AND(K132&gt;=S132,P132&gt;=Quals!$F$3,P132&lt;=Quals!$H$3))))), MATCH((B132&amp;C132),Autos!C:C,0)),"Q",""),"")</f>
        <v/>
      </c>
      <c r="U132" s="1" t="str">
        <f>IF(AND(T132 = "Q", IF(ISNA(VLOOKUP((B132&amp;C132),Autos!C:C,1,FALSE)), "Not in Auto",)),"Check", "No need")</f>
        <v>No need</v>
      </c>
    </row>
    <row r="133" spans="1:21" x14ac:dyDescent="0.2">
      <c r="A133" t="str">
        <f t="shared" si="6"/>
        <v>Thomas REYNOLDS400m</v>
      </c>
      <c r="B133" t="s">
        <v>659</v>
      </c>
      <c r="C133" s="6" t="s">
        <v>26</v>
      </c>
      <c r="E133">
        <v>968</v>
      </c>
      <c r="F133" s="2">
        <v>25</v>
      </c>
      <c r="G133">
        <v>995</v>
      </c>
      <c r="H133">
        <v>956</v>
      </c>
      <c r="I133">
        <v>945</v>
      </c>
      <c r="J133">
        <v>941</v>
      </c>
      <c r="K133">
        <v>934</v>
      </c>
      <c r="L133" s="6">
        <v>44612</v>
      </c>
      <c r="M133" s="6">
        <v>44534</v>
      </c>
      <c r="N133" s="6">
        <v>44604</v>
      </c>
      <c r="O133" s="6">
        <v>44597</v>
      </c>
      <c r="P133" s="58">
        <v>44513</v>
      </c>
      <c r="Q133" s="40">
        <f t="shared" si="7"/>
        <v>317</v>
      </c>
      <c r="R133" s="2">
        <f t="shared" si="8"/>
        <v>995</v>
      </c>
      <c r="S133" s="2">
        <f>VLOOKUP(C133,Quals!$A$2:$C$23,3,FALSE)</f>
        <v>1187</v>
      </c>
      <c r="T133" s="2" t="str">
        <f>_xlfn.IFNA(IF(OR(AND(G133&gt;=S133,L133&gt;=Quals!$F$3,L133&lt;=Quals!$H$3), OR(AND(H133&gt;=S133,M133&gt;=Quals!$F$3,M133&lt;=Quals!$H$3), OR(AND(I133&gt;=S133,N133&gt;=Quals!$F$3,N133&lt;=Quals!$H$3), OR(AND(J133&gt;=S133,O133&gt;=Quals!$F$3,O133&lt;=Quals!$H$3), OR(AND(K133&gt;=S133,P133&gt;=Quals!$F$3,P133&lt;=Quals!$H$3))))), MATCH((B133&amp;C133),Autos!C:C,0)),"Q",""),"")</f>
        <v/>
      </c>
      <c r="U133" s="1" t="str">
        <f>IF(AND(T133 = "Q", IF(ISNA(VLOOKUP((B133&amp;C133),Autos!C:C,1,FALSE)), "Not in Auto",)),"Check", "No need")</f>
        <v>No need</v>
      </c>
    </row>
    <row r="134" spans="1:21" x14ac:dyDescent="0.2">
      <c r="A134" t="str">
        <f t="shared" si="6"/>
        <v>Callum RORISON400m</v>
      </c>
      <c r="B134" t="s">
        <v>655</v>
      </c>
      <c r="C134" s="6" t="s">
        <v>26</v>
      </c>
      <c r="D134" s="6">
        <v>36946</v>
      </c>
      <c r="E134">
        <v>961</v>
      </c>
      <c r="F134" s="2">
        <v>26</v>
      </c>
      <c r="G134">
        <v>1024</v>
      </c>
      <c r="H134">
        <v>971</v>
      </c>
      <c r="I134">
        <v>947</v>
      </c>
      <c r="J134">
        <v>959</v>
      </c>
      <c r="K134">
        <v>880</v>
      </c>
      <c r="L134" s="6">
        <v>44590</v>
      </c>
      <c r="M134" s="6">
        <v>44548</v>
      </c>
      <c r="N134" s="6">
        <v>44268</v>
      </c>
      <c r="O134" s="6">
        <v>44301</v>
      </c>
      <c r="P134" s="58">
        <v>44267</v>
      </c>
      <c r="Q134" s="40">
        <f t="shared" si="7"/>
        <v>335</v>
      </c>
      <c r="R134" s="2">
        <f t="shared" si="8"/>
        <v>1024</v>
      </c>
      <c r="S134" s="2">
        <f>VLOOKUP(C134,Quals!$A$2:$C$23,3,FALSE)</f>
        <v>1187</v>
      </c>
      <c r="T134" s="2" t="str">
        <f>_xlfn.IFNA(IF(OR(AND(G134&gt;=S134,L134&gt;=Quals!$F$3,L134&lt;=Quals!$H$3), OR(AND(H134&gt;=S134,M134&gt;=Quals!$F$3,M134&lt;=Quals!$H$3), OR(AND(I134&gt;=S134,N134&gt;=Quals!$F$3,N134&lt;=Quals!$H$3), OR(AND(J134&gt;=S134,O134&gt;=Quals!$F$3,O134&lt;=Quals!$H$3), OR(AND(K134&gt;=S134,P134&gt;=Quals!$F$3,P134&lt;=Quals!$H$3))))), MATCH((B134&amp;C134),Autos!C:C,0)),"Q",""),"")</f>
        <v/>
      </c>
      <c r="U134" s="1" t="str">
        <f>IF(AND(T134 = "Q", IF(ISNA(VLOOKUP((B134&amp;C134),Autos!C:C,1,FALSE)), "Not in Auto",)),"Check", "No need")</f>
        <v>No need</v>
      </c>
    </row>
    <row r="135" spans="1:21" x14ac:dyDescent="0.2">
      <c r="A135" t="str">
        <f t="shared" si="6"/>
        <v>Alexander CREAK400m</v>
      </c>
      <c r="B135" t="s">
        <v>637</v>
      </c>
      <c r="C135" s="6" t="s">
        <v>26</v>
      </c>
      <c r="D135" s="6">
        <v>44640</v>
      </c>
      <c r="E135">
        <v>960</v>
      </c>
      <c r="F135" s="2">
        <v>27</v>
      </c>
      <c r="G135">
        <v>982</v>
      </c>
      <c r="H135">
        <v>971</v>
      </c>
      <c r="I135">
        <v>948</v>
      </c>
      <c r="J135">
        <v>928</v>
      </c>
      <c r="K135">
        <v>918</v>
      </c>
      <c r="L135" s="6">
        <v>44299</v>
      </c>
      <c r="M135" s="6">
        <v>44298</v>
      </c>
      <c r="N135" s="6">
        <v>44590</v>
      </c>
      <c r="O135" s="6">
        <v>44275</v>
      </c>
      <c r="P135" s="58">
        <v>44611</v>
      </c>
      <c r="Q135" s="40">
        <f t="shared" si="7"/>
        <v>341</v>
      </c>
      <c r="R135" s="2">
        <f t="shared" si="8"/>
        <v>982</v>
      </c>
      <c r="S135" s="2">
        <f>VLOOKUP(C135,Quals!$A$2:$C$23,3,FALSE)</f>
        <v>1187</v>
      </c>
      <c r="T135" s="2" t="str">
        <f>_xlfn.IFNA(IF(OR(AND(G135&gt;=S135,L135&gt;=Quals!$F$3,L135&lt;=Quals!$H$3), OR(AND(H135&gt;=S135,M135&gt;=Quals!$F$3,M135&lt;=Quals!$H$3), OR(AND(I135&gt;=S135,N135&gt;=Quals!$F$3,N135&lt;=Quals!$H$3), OR(AND(J135&gt;=S135,O135&gt;=Quals!$F$3,O135&lt;=Quals!$H$3), OR(AND(K135&gt;=S135,P135&gt;=Quals!$F$3,P135&lt;=Quals!$H$3))))), MATCH((B135&amp;C135),Autos!C:C,0)),"Q",""),"")</f>
        <v/>
      </c>
      <c r="U135" s="1" t="str">
        <f>IF(AND(T135 = "Q", IF(ISNA(VLOOKUP((B135&amp;C135),Autos!C:C,1,FALSE)), "Not in Auto",)),"Check", "No need")</f>
        <v>No need</v>
      </c>
    </row>
    <row r="136" spans="1:21" x14ac:dyDescent="0.2">
      <c r="A136" t="str">
        <f t="shared" si="6"/>
        <v>Mark FOKAS400m</v>
      </c>
      <c r="B136" t="s">
        <v>654</v>
      </c>
      <c r="C136" s="6" t="s">
        <v>26</v>
      </c>
      <c r="D136" s="6">
        <v>37029</v>
      </c>
      <c r="E136">
        <v>959</v>
      </c>
      <c r="F136" s="2">
        <v>28</v>
      </c>
      <c r="G136">
        <v>972</v>
      </c>
      <c r="H136">
        <v>961</v>
      </c>
      <c r="I136">
        <v>950</v>
      </c>
      <c r="J136">
        <v>949</v>
      </c>
      <c r="K136">
        <v>917</v>
      </c>
      <c r="L136" s="6">
        <v>44513</v>
      </c>
      <c r="M136" s="6">
        <v>44548</v>
      </c>
      <c r="N136" s="6">
        <v>44289</v>
      </c>
      <c r="O136" s="6">
        <v>44308</v>
      </c>
      <c r="P136" s="58">
        <v>44576</v>
      </c>
      <c r="Q136" s="40">
        <f t="shared" si="7"/>
        <v>345</v>
      </c>
      <c r="R136" s="2">
        <f t="shared" si="8"/>
        <v>972</v>
      </c>
      <c r="S136" s="2">
        <f>VLOOKUP(C136,Quals!$A$2:$C$23,3,FALSE)</f>
        <v>1187</v>
      </c>
      <c r="T136" s="2" t="str">
        <f>_xlfn.IFNA(IF(OR(AND(G136&gt;=S136,L136&gt;=Quals!$F$3,L136&lt;=Quals!$H$3), OR(AND(H136&gt;=S136,M136&gt;=Quals!$F$3,M136&lt;=Quals!$H$3), OR(AND(I136&gt;=S136,N136&gt;=Quals!$F$3,N136&lt;=Quals!$H$3), OR(AND(J136&gt;=S136,O136&gt;=Quals!$F$3,O136&lt;=Quals!$H$3), OR(AND(K136&gt;=S136,P136&gt;=Quals!$F$3,P136&lt;=Quals!$H$3))))), MATCH((B136&amp;C136),Autos!C:C,0)),"Q",""),"")</f>
        <v/>
      </c>
      <c r="U136" s="1" t="str">
        <f>IF(AND(T136 = "Q", IF(ISNA(VLOOKUP((B136&amp;C136),Autos!C:C,1,FALSE)), "Not in Auto",)),"Check", "No need")</f>
        <v>No need</v>
      </c>
    </row>
    <row r="137" spans="1:21" x14ac:dyDescent="0.2">
      <c r="A137" t="str">
        <f t="shared" si="6"/>
        <v>Luke VAN RATINGEN400m</v>
      </c>
      <c r="B137" t="s">
        <v>993</v>
      </c>
      <c r="C137" s="6" t="s">
        <v>26</v>
      </c>
      <c r="D137" s="6">
        <v>37176</v>
      </c>
      <c r="E137">
        <v>956</v>
      </c>
      <c r="F137" s="2">
        <v>29</v>
      </c>
      <c r="G137">
        <v>1015</v>
      </c>
      <c r="H137">
        <v>987</v>
      </c>
      <c r="I137">
        <v>947</v>
      </c>
      <c r="J137">
        <v>941</v>
      </c>
      <c r="K137">
        <v>876</v>
      </c>
      <c r="L137" s="6">
        <v>44262</v>
      </c>
      <c r="M137" s="6">
        <v>44261</v>
      </c>
      <c r="N137" s="6">
        <v>44610</v>
      </c>
      <c r="O137" s="6">
        <v>44260</v>
      </c>
      <c r="P137" s="58">
        <v>44611</v>
      </c>
      <c r="Q137" s="40">
        <f t="shared" si="7"/>
        <v>350</v>
      </c>
      <c r="R137" s="2">
        <f t="shared" si="8"/>
        <v>1015</v>
      </c>
      <c r="S137" s="2">
        <f>VLOOKUP(C137,Quals!$A$2:$C$23,3,FALSE)</f>
        <v>1187</v>
      </c>
      <c r="T137" s="2" t="str">
        <f>_xlfn.IFNA(IF(OR(AND(G137&gt;=S137,L137&gt;=Quals!$F$3,L137&lt;=Quals!$H$3), OR(AND(H137&gt;=S137,M137&gt;=Quals!$F$3,M137&lt;=Quals!$H$3), OR(AND(I137&gt;=S137,N137&gt;=Quals!$F$3,N137&lt;=Quals!$H$3), OR(AND(J137&gt;=S137,O137&gt;=Quals!$F$3,O137&lt;=Quals!$H$3), OR(AND(K137&gt;=S137,P137&gt;=Quals!$F$3,P137&lt;=Quals!$H$3))))), MATCH((B137&amp;C137),Autos!C:C,0)),"Q",""),"")</f>
        <v/>
      </c>
      <c r="U137" s="1" t="str">
        <f>IF(AND(T137 = "Q", IF(ISNA(VLOOKUP((B137&amp;C137),Autos!C:C,1,FALSE)), "Not in Auto",)),"Check", "No need")</f>
        <v>No need</v>
      </c>
    </row>
    <row r="138" spans="1:21" x14ac:dyDescent="0.2">
      <c r="A138" t="str">
        <f t="shared" si="6"/>
        <v>Daniel MINZ400m</v>
      </c>
      <c r="B138" t="s">
        <v>656</v>
      </c>
      <c r="C138" s="6" t="s">
        <v>26</v>
      </c>
      <c r="D138" s="6">
        <v>36263</v>
      </c>
      <c r="E138">
        <v>954</v>
      </c>
      <c r="F138" s="2">
        <v>30</v>
      </c>
      <c r="G138">
        <v>961</v>
      </c>
      <c r="H138">
        <v>945</v>
      </c>
      <c r="I138">
        <v>943</v>
      </c>
      <c r="J138">
        <v>936</v>
      </c>
      <c r="K138">
        <v>947</v>
      </c>
      <c r="L138" s="6">
        <v>44569</v>
      </c>
      <c r="M138" s="6">
        <v>44604</v>
      </c>
      <c r="N138" s="6">
        <v>44294</v>
      </c>
      <c r="O138" s="6">
        <v>44612</v>
      </c>
      <c r="P138" s="58">
        <v>44301</v>
      </c>
      <c r="Q138" s="40">
        <f t="shared" si="7"/>
        <v>357</v>
      </c>
      <c r="R138" s="2">
        <f t="shared" si="8"/>
        <v>961</v>
      </c>
      <c r="S138" s="2">
        <f>VLOOKUP(C138,Quals!$A$2:$C$23,3,FALSE)</f>
        <v>1187</v>
      </c>
      <c r="T138" s="2" t="str">
        <f>_xlfn.IFNA(IF(OR(AND(G138&gt;=S138,L138&gt;=Quals!$F$3,L138&lt;=Quals!$H$3), OR(AND(H138&gt;=S138,M138&gt;=Quals!$F$3,M138&lt;=Quals!$H$3), OR(AND(I138&gt;=S138,N138&gt;=Quals!$F$3,N138&lt;=Quals!$H$3), OR(AND(J138&gt;=S138,O138&gt;=Quals!$F$3,O138&lt;=Quals!$H$3), OR(AND(K138&gt;=S138,P138&gt;=Quals!$F$3,P138&lt;=Quals!$H$3))))), MATCH((B138&amp;C138),Autos!C:C,0)),"Q",""),"")</f>
        <v/>
      </c>
      <c r="U138" s="1" t="str">
        <f>IF(AND(T138 = "Q", IF(ISNA(VLOOKUP((B138&amp;C138),Autos!C:C,1,FALSE)), "Not in Auto",)),"Check", "No need")</f>
        <v>No need</v>
      </c>
    </row>
    <row r="139" spans="1:21" x14ac:dyDescent="0.2">
      <c r="A139" t="str">
        <f t="shared" si="6"/>
        <v>Angus DEIGHTON400m</v>
      </c>
      <c r="B139" t="s">
        <v>635</v>
      </c>
      <c r="C139" s="6" t="s">
        <v>26</v>
      </c>
      <c r="D139" s="6">
        <v>37663</v>
      </c>
      <c r="E139">
        <v>949</v>
      </c>
      <c r="F139" s="2">
        <v>31</v>
      </c>
      <c r="G139">
        <v>957</v>
      </c>
      <c r="H139">
        <v>949</v>
      </c>
      <c r="I139">
        <v>936</v>
      </c>
      <c r="J139">
        <v>939</v>
      </c>
      <c r="K139">
        <v>921</v>
      </c>
      <c r="L139" s="6">
        <v>44513</v>
      </c>
      <c r="M139" s="6">
        <v>44268</v>
      </c>
      <c r="N139" s="6">
        <v>44486</v>
      </c>
      <c r="O139" s="6">
        <v>44586</v>
      </c>
      <c r="P139" s="58">
        <v>44299</v>
      </c>
      <c r="Q139" s="40">
        <f t="shared" si="7"/>
        <v>370</v>
      </c>
      <c r="R139" s="2">
        <f t="shared" si="8"/>
        <v>957</v>
      </c>
      <c r="S139" s="2">
        <f>VLOOKUP(C139,Quals!$A$2:$C$23,3,FALSE)</f>
        <v>1187</v>
      </c>
      <c r="T139" s="2" t="str">
        <f>_xlfn.IFNA(IF(OR(AND(G139&gt;=S139,L139&gt;=Quals!$F$3,L139&lt;=Quals!$H$3), OR(AND(H139&gt;=S139,M139&gt;=Quals!$F$3,M139&lt;=Quals!$H$3), OR(AND(I139&gt;=S139,N139&gt;=Quals!$F$3,N139&lt;=Quals!$H$3), OR(AND(J139&gt;=S139,O139&gt;=Quals!$F$3,O139&lt;=Quals!$H$3), OR(AND(K139&gt;=S139,P139&gt;=Quals!$F$3,P139&lt;=Quals!$H$3))))), MATCH((B139&amp;C139),Autos!C:C,0)),"Q",""),"")</f>
        <v/>
      </c>
      <c r="U139" s="1" t="str">
        <f>IF(AND(T139 = "Q", IF(ISNA(VLOOKUP((B139&amp;C139),Autos!C:C,1,FALSE)), "Not in Auto",)),"Check", "No need")</f>
        <v>No need</v>
      </c>
    </row>
    <row r="140" spans="1:21" x14ac:dyDescent="0.2">
      <c r="A140" t="str">
        <f t="shared" si="6"/>
        <v>James KERMOND400m</v>
      </c>
      <c r="B140" t="s">
        <v>658</v>
      </c>
      <c r="C140" s="7" t="s">
        <v>26</v>
      </c>
      <c r="D140" s="6">
        <v>35256</v>
      </c>
      <c r="E140">
        <v>948</v>
      </c>
      <c r="F140" s="2">
        <v>32</v>
      </c>
      <c r="G140">
        <v>954</v>
      </c>
      <c r="H140">
        <v>956</v>
      </c>
      <c r="I140">
        <v>937</v>
      </c>
      <c r="J140">
        <v>936</v>
      </c>
      <c r="K140">
        <v>925</v>
      </c>
      <c r="L140" s="6">
        <v>44252</v>
      </c>
      <c r="M140" s="6">
        <v>44261</v>
      </c>
      <c r="N140" s="6">
        <v>44576</v>
      </c>
      <c r="O140" s="6">
        <v>44590</v>
      </c>
      <c r="P140" s="58">
        <v>44308</v>
      </c>
      <c r="Q140" s="40">
        <f t="shared" si="7"/>
        <v>377</v>
      </c>
      <c r="R140" s="2">
        <f t="shared" si="8"/>
        <v>956</v>
      </c>
      <c r="S140" s="2">
        <f>VLOOKUP(C140,Quals!$A$2:$C$23,3,FALSE)</f>
        <v>1187</v>
      </c>
      <c r="T140" s="2" t="str">
        <f>_xlfn.IFNA(IF(OR(AND(G140&gt;=S140,L140&gt;=Quals!$F$3,L140&lt;=Quals!$H$3), OR(AND(H140&gt;=S140,M140&gt;=Quals!$F$3,M140&lt;=Quals!$H$3), OR(AND(I140&gt;=S140,N140&gt;=Quals!$F$3,N140&lt;=Quals!$H$3), OR(AND(J140&gt;=S140,O140&gt;=Quals!$F$3,O140&lt;=Quals!$H$3), OR(AND(K140&gt;=S140,P140&gt;=Quals!$F$3,P140&lt;=Quals!$H$3))))), MATCH((B140&amp;C140),Autos!C:C,0)),"Q",""),"")</f>
        <v/>
      </c>
      <c r="U140" s="1" t="str">
        <f>IF(AND(T140 = "Q", IF(ISNA(VLOOKUP((B140&amp;C140),Autos!C:C,1,FALSE)), "Not in Auto",)),"Check", "No need")</f>
        <v>No need</v>
      </c>
    </row>
    <row r="141" spans="1:21" x14ac:dyDescent="0.2">
      <c r="A141" t="str">
        <f t="shared" si="6"/>
        <v>James MCPAUL400m</v>
      </c>
      <c r="B141" t="s">
        <v>662</v>
      </c>
      <c r="C141" s="6" t="s">
        <v>26</v>
      </c>
      <c r="D141" s="6">
        <v>36241</v>
      </c>
      <c r="E141">
        <v>947</v>
      </c>
      <c r="F141" s="2">
        <v>33</v>
      </c>
      <c r="G141">
        <v>980</v>
      </c>
      <c r="H141">
        <v>941</v>
      </c>
      <c r="I141">
        <v>928</v>
      </c>
      <c r="J141">
        <v>926</v>
      </c>
      <c r="K141">
        <v>920</v>
      </c>
      <c r="L141" s="6">
        <v>44610</v>
      </c>
      <c r="M141" s="6">
        <v>44604</v>
      </c>
      <c r="N141" s="6">
        <v>44280</v>
      </c>
      <c r="O141" s="6">
        <v>44611</v>
      </c>
      <c r="P141" s="58">
        <v>44597</v>
      </c>
      <c r="Q141" s="40">
        <f t="shared" si="7"/>
        <v>379</v>
      </c>
      <c r="R141" s="2">
        <f t="shared" si="8"/>
        <v>980</v>
      </c>
      <c r="S141" s="2">
        <f>VLOOKUP(C141,Quals!$A$2:$C$23,3,FALSE)</f>
        <v>1187</v>
      </c>
      <c r="T141" s="2" t="str">
        <f>_xlfn.IFNA(IF(OR(AND(G141&gt;=S141,L141&gt;=Quals!$F$3,L141&lt;=Quals!$H$3), OR(AND(H141&gt;=S141,M141&gt;=Quals!$F$3,M141&lt;=Quals!$H$3), OR(AND(I141&gt;=S141,N141&gt;=Quals!$F$3,N141&lt;=Quals!$H$3), OR(AND(J141&gt;=S141,O141&gt;=Quals!$F$3,O141&lt;=Quals!$H$3), OR(AND(K141&gt;=S141,P141&gt;=Quals!$F$3,P141&lt;=Quals!$H$3))))), MATCH((B141&amp;C141),Autos!C:C,0)),"Q",""),"")</f>
        <v/>
      </c>
      <c r="U141" s="1" t="str">
        <f>IF(AND(T141 = "Q", IF(ISNA(VLOOKUP((B141&amp;C141),Autos!C:C,1,FALSE)), "Not in Auto",)),"Check", "No need")</f>
        <v>No need</v>
      </c>
    </row>
    <row r="142" spans="1:21" x14ac:dyDescent="0.2">
      <c r="A142" t="str">
        <f t="shared" si="6"/>
        <v>Michael TSOTSOS400m</v>
      </c>
      <c r="B142" t="s">
        <v>664</v>
      </c>
      <c r="C142" s="6" t="s">
        <v>26</v>
      </c>
      <c r="D142" s="6">
        <v>36333</v>
      </c>
      <c r="E142">
        <v>946</v>
      </c>
      <c r="F142" s="2">
        <v>34</v>
      </c>
      <c r="G142">
        <v>991</v>
      </c>
      <c r="H142">
        <v>951</v>
      </c>
      <c r="I142">
        <v>911</v>
      </c>
      <c r="J142">
        <v>922</v>
      </c>
      <c r="K142">
        <v>905</v>
      </c>
      <c r="L142" s="6">
        <v>44544</v>
      </c>
      <c r="M142" s="6">
        <v>44612</v>
      </c>
      <c r="N142" s="6">
        <v>44534</v>
      </c>
      <c r="O142" s="6">
        <v>44590</v>
      </c>
      <c r="P142" s="58">
        <v>44513</v>
      </c>
      <c r="Q142" s="40">
        <f t="shared" si="7"/>
        <v>384</v>
      </c>
      <c r="R142" s="2">
        <f t="shared" si="8"/>
        <v>991</v>
      </c>
      <c r="S142" s="2">
        <f>VLOOKUP(C142,Quals!$A$2:$C$23,3,FALSE)</f>
        <v>1187</v>
      </c>
      <c r="T142" s="2" t="str">
        <f>_xlfn.IFNA(IF(OR(AND(G142&gt;=S142,L142&gt;=Quals!$F$3,L142&lt;=Quals!$H$3), OR(AND(H142&gt;=S142,M142&gt;=Quals!$F$3,M142&lt;=Quals!$H$3), OR(AND(I142&gt;=S142,N142&gt;=Quals!$F$3,N142&lt;=Quals!$H$3), OR(AND(J142&gt;=S142,O142&gt;=Quals!$F$3,O142&lt;=Quals!$H$3), OR(AND(K142&gt;=S142,P142&gt;=Quals!$F$3,P142&lt;=Quals!$H$3))))), MATCH((B142&amp;C142),Autos!C:C,0)),"Q",""),"")</f>
        <v/>
      </c>
      <c r="U142" s="1" t="str">
        <f>IF(AND(T142 = "Q", IF(ISNA(VLOOKUP((B142&amp;C142),Autos!C:C,1,FALSE)), "Not in Auto",)),"Check", "No need")</f>
        <v>No need</v>
      </c>
    </row>
    <row r="143" spans="1:21" x14ac:dyDescent="0.2">
      <c r="A143" t="str">
        <f t="shared" si="6"/>
        <v>Andrew GOSCHNIK400m</v>
      </c>
      <c r="B143" t="s">
        <v>626</v>
      </c>
      <c r="C143" s="6" t="s">
        <v>26</v>
      </c>
      <c r="D143" s="6">
        <v>44612</v>
      </c>
      <c r="E143">
        <v>946</v>
      </c>
      <c r="F143" s="2">
        <v>35</v>
      </c>
      <c r="G143">
        <v>970</v>
      </c>
      <c r="H143">
        <v>961</v>
      </c>
      <c r="I143">
        <v>935</v>
      </c>
      <c r="J143">
        <v>931</v>
      </c>
      <c r="K143">
        <v>912</v>
      </c>
      <c r="L143" s="6">
        <v>44604</v>
      </c>
      <c r="M143" s="6">
        <v>44268</v>
      </c>
      <c r="N143" s="6">
        <v>44299</v>
      </c>
      <c r="O143" s="6">
        <v>44298</v>
      </c>
      <c r="P143" s="58">
        <v>44308</v>
      </c>
      <c r="Q143" s="40">
        <f t="shared" si="7"/>
        <v>384</v>
      </c>
      <c r="R143" s="2">
        <f t="shared" si="8"/>
        <v>970</v>
      </c>
      <c r="S143" s="2">
        <f>VLOOKUP(C143,Quals!$A$2:$C$23,3,FALSE)</f>
        <v>1187</v>
      </c>
      <c r="T143" s="2" t="str">
        <f>_xlfn.IFNA(IF(OR(AND(G143&gt;=S143,L143&gt;=Quals!$F$3,L143&lt;=Quals!$H$3), OR(AND(H143&gt;=S143,M143&gt;=Quals!$F$3,M143&lt;=Quals!$H$3), OR(AND(I143&gt;=S143,N143&gt;=Quals!$F$3,N143&lt;=Quals!$H$3), OR(AND(J143&gt;=S143,O143&gt;=Quals!$F$3,O143&lt;=Quals!$H$3), OR(AND(K143&gt;=S143,P143&gt;=Quals!$F$3,P143&lt;=Quals!$H$3))))), MATCH((B143&amp;C143),Autos!C:C,0)),"Q",""),"")</f>
        <v/>
      </c>
      <c r="U143" s="1" t="str">
        <f>IF(AND(T143 = "Q", IF(ISNA(VLOOKUP((B143&amp;C143),Autos!C:C,1,FALSE)), "Not in Auto",)),"Check", "No need")</f>
        <v>No need</v>
      </c>
    </row>
    <row r="144" spans="1:21" x14ac:dyDescent="0.2">
      <c r="A144" t="str">
        <f t="shared" si="6"/>
        <v>Conrad COUMAROS400m</v>
      </c>
      <c r="B144" t="s">
        <v>657</v>
      </c>
      <c r="C144" s="6" t="s">
        <v>26</v>
      </c>
      <c r="D144" s="6">
        <v>35016</v>
      </c>
      <c r="E144">
        <v>946</v>
      </c>
      <c r="F144" s="2">
        <v>36</v>
      </c>
      <c r="G144">
        <v>962</v>
      </c>
      <c r="H144">
        <v>971</v>
      </c>
      <c r="I144">
        <v>961</v>
      </c>
      <c r="J144">
        <v>909</v>
      </c>
      <c r="K144">
        <v>898</v>
      </c>
      <c r="L144" s="6">
        <v>44294</v>
      </c>
      <c r="M144" s="6">
        <v>44301</v>
      </c>
      <c r="N144" s="6">
        <v>44273</v>
      </c>
      <c r="O144" s="6">
        <v>44261</v>
      </c>
      <c r="P144" s="58">
        <v>44612</v>
      </c>
      <c r="Q144" s="40">
        <f t="shared" si="7"/>
        <v>384</v>
      </c>
      <c r="R144" s="2">
        <f t="shared" si="8"/>
        <v>971</v>
      </c>
      <c r="S144" s="2">
        <f>VLOOKUP(C144,Quals!$A$2:$C$23,3,FALSE)</f>
        <v>1187</v>
      </c>
      <c r="T144" s="2" t="str">
        <f>_xlfn.IFNA(IF(OR(AND(G144&gt;=S144,L144&gt;=Quals!$F$3,L144&lt;=Quals!$H$3), OR(AND(H144&gt;=S144,M144&gt;=Quals!$F$3,M144&lt;=Quals!$H$3), OR(AND(I144&gt;=S144,N144&gt;=Quals!$F$3,N144&lt;=Quals!$H$3), OR(AND(J144&gt;=S144,O144&gt;=Quals!$F$3,O144&lt;=Quals!$H$3), OR(AND(K144&gt;=S144,P144&gt;=Quals!$F$3,P144&lt;=Quals!$H$3))))), MATCH((B144&amp;C144),Autos!C:C,0)),"Q",""),"")</f>
        <v/>
      </c>
      <c r="U144" s="1" t="str">
        <f>IF(AND(T144 = "Q", IF(ISNA(VLOOKUP((B144&amp;C144),Autos!C:C,1,FALSE)), "Not in Auto",)),"Check", "No need")</f>
        <v>No need</v>
      </c>
    </row>
    <row r="145" spans="1:21" x14ac:dyDescent="0.2">
      <c r="A145" t="str">
        <f t="shared" si="6"/>
        <v>Josh FABIANI400m</v>
      </c>
      <c r="B145" t="s">
        <v>660</v>
      </c>
      <c r="C145" s="6" t="s">
        <v>26</v>
      </c>
      <c r="D145" s="6">
        <v>44671</v>
      </c>
      <c r="E145">
        <v>943</v>
      </c>
      <c r="F145" s="2">
        <v>37</v>
      </c>
      <c r="G145">
        <v>947</v>
      </c>
      <c r="H145">
        <v>941</v>
      </c>
      <c r="I145">
        <v>925</v>
      </c>
      <c r="J145">
        <v>929</v>
      </c>
      <c r="K145">
        <v>935</v>
      </c>
      <c r="L145" s="6">
        <v>44486</v>
      </c>
      <c r="M145" s="6">
        <v>44548</v>
      </c>
      <c r="N145" s="6">
        <v>44464</v>
      </c>
      <c r="O145" s="6">
        <v>44303</v>
      </c>
      <c r="P145" s="58">
        <v>44604</v>
      </c>
      <c r="Q145" s="40">
        <f t="shared" si="7"/>
        <v>392</v>
      </c>
      <c r="R145" s="2">
        <f t="shared" si="8"/>
        <v>947</v>
      </c>
      <c r="S145" s="2">
        <f>VLOOKUP(C145,Quals!$A$2:$C$23,3,FALSE)</f>
        <v>1187</v>
      </c>
      <c r="T145" s="2" t="str">
        <f>_xlfn.IFNA(IF(OR(AND(G145&gt;=S145,L145&gt;=Quals!$F$3,L145&lt;=Quals!$H$3), OR(AND(H145&gt;=S145,M145&gt;=Quals!$F$3,M145&lt;=Quals!$H$3), OR(AND(I145&gt;=S145,N145&gt;=Quals!$F$3,N145&lt;=Quals!$H$3), OR(AND(J145&gt;=S145,O145&gt;=Quals!$F$3,O145&lt;=Quals!$H$3), OR(AND(K145&gt;=S145,P145&gt;=Quals!$F$3,P145&lt;=Quals!$H$3))))), MATCH((B145&amp;C145),Autos!C:C,0)),"Q",""),"")</f>
        <v/>
      </c>
      <c r="U145" s="1" t="str">
        <f>IF(AND(T145 = "Q", IF(ISNA(VLOOKUP((B145&amp;C145),Autos!C:C,1,FALSE)), "Not in Auto",)),"Check", "No need")</f>
        <v>No need</v>
      </c>
    </row>
    <row r="146" spans="1:21" x14ac:dyDescent="0.2">
      <c r="A146" t="str">
        <f t="shared" si="6"/>
        <v>Blake JONES400m</v>
      </c>
      <c r="B146" t="s">
        <v>994</v>
      </c>
      <c r="C146" s="6" t="s">
        <v>26</v>
      </c>
      <c r="D146" s="6">
        <v>44581</v>
      </c>
      <c r="E146">
        <v>940</v>
      </c>
      <c r="F146" s="2">
        <v>38</v>
      </c>
      <c r="G146">
        <v>974</v>
      </c>
      <c r="H146">
        <v>936</v>
      </c>
      <c r="I146">
        <v>915</v>
      </c>
      <c r="J146">
        <v>929</v>
      </c>
      <c r="K146">
        <v>896</v>
      </c>
      <c r="L146" s="6">
        <v>44611</v>
      </c>
      <c r="M146" s="6">
        <v>44603</v>
      </c>
      <c r="N146" s="6">
        <v>44513</v>
      </c>
      <c r="O146" s="6">
        <v>44541</v>
      </c>
      <c r="P146" s="58">
        <v>44590</v>
      </c>
      <c r="Q146" s="40">
        <f t="shared" si="7"/>
        <v>397</v>
      </c>
      <c r="R146" s="2">
        <f t="shared" si="8"/>
        <v>974</v>
      </c>
      <c r="S146" s="2">
        <f>VLOOKUP(C146,Quals!$A$2:$C$23,3,FALSE)</f>
        <v>1187</v>
      </c>
      <c r="T146" s="2" t="str">
        <f>_xlfn.IFNA(IF(OR(AND(G146&gt;=S146,L146&gt;=Quals!$F$3,L146&lt;=Quals!$H$3), OR(AND(H146&gt;=S146,M146&gt;=Quals!$F$3,M146&lt;=Quals!$H$3), OR(AND(I146&gt;=S146,N146&gt;=Quals!$F$3,N146&lt;=Quals!$H$3), OR(AND(J146&gt;=S146,O146&gt;=Quals!$F$3,O146&lt;=Quals!$H$3), OR(AND(K146&gt;=S146,P146&gt;=Quals!$F$3,P146&lt;=Quals!$H$3))))), MATCH((B146&amp;C146),Autos!C:C,0)),"Q",""),"")</f>
        <v/>
      </c>
      <c r="U146" s="1" t="str">
        <f>IF(AND(T146 = "Q", IF(ISNA(VLOOKUP((B146&amp;C146),Autos!C:C,1,FALSE)), "Not in Auto",)),"Check", "No need")</f>
        <v>No need</v>
      </c>
    </row>
    <row r="147" spans="1:21" x14ac:dyDescent="0.2">
      <c r="A147" t="str">
        <f t="shared" si="6"/>
        <v>Nathanael TAYLOR400m</v>
      </c>
      <c r="B147" t="s">
        <v>661</v>
      </c>
      <c r="C147" s="7" t="s">
        <v>26</v>
      </c>
      <c r="D147" s="6">
        <v>44612</v>
      </c>
      <c r="E147">
        <v>940</v>
      </c>
      <c r="F147" s="2">
        <v>39</v>
      </c>
      <c r="G147">
        <v>933</v>
      </c>
      <c r="H147">
        <v>936</v>
      </c>
      <c r="I147">
        <v>937</v>
      </c>
      <c r="J147">
        <v>929</v>
      </c>
      <c r="K147">
        <v>922</v>
      </c>
      <c r="L147" s="6">
        <v>44611</v>
      </c>
      <c r="M147" s="6">
        <v>44603</v>
      </c>
      <c r="N147" s="6">
        <v>44299</v>
      </c>
      <c r="O147" s="6">
        <v>44589</v>
      </c>
      <c r="P147" s="58">
        <v>44281</v>
      </c>
      <c r="Q147" s="40">
        <f t="shared" si="7"/>
        <v>397</v>
      </c>
      <c r="R147" s="2">
        <f t="shared" si="8"/>
        <v>937</v>
      </c>
      <c r="S147" s="2">
        <f>VLOOKUP(C147,Quals!$A$2:$C$23,3,FALSE)</f>
        <v>1187</v>
      </c>
      <c r="T147" s="2" t="str">
        <f>_xlfn.IFNA(IF(OR(AND(G147&gt;=S147,L147&gt;=Quals!$F$3,L147&lt;=Quals!$H$3), OR(AND(H147&gt;=S147,M147&gt;=Quals!$F$3,M147&lt;=Quals!$H$3), OR(AND(I147&gt;=S147,N147&gt;=Quals!$F$3,N147&lt;=Quals!$H$3), OR(AND(J147&gt;=S147,O147&gt;=Quals!$F$3,O147&lt;=Quals!$H$3), OR(AND(K147&gt;=S147,P147&gt;=Quals!$F$3,P147&lt;=Quals!$H$3))))), MATCH((B147&amp;C147),Autos!C:C,0)),"Q",""),"")</f>
        <v/>
      </c>
      <c r="U147" s="1" t="str">
        <f>IF(AND(T147 = "Q", IF(ISNA(VLOOKUP((B147&amp;C147),Autos!C:C,1,FALSE)), "Not in Auto",)),"Check", "No need")</f>
        <v>No need</v>
      </c>
    </row>
    <row r="148" spans="1:21" x14ac:dyDescent="0.2">
      <c r="A148" t="str">
        <f t="shared" si="6"/>
        <v>Daniel REEVES400m</v>
      </c>
      <c r="B148" t="s">
        <v>995</v>
      </c>
      <c r="C148" s="6" t="s">
        <v>26</v>
      </c>
      <c r="D148" s="6">
        <v>32699</v>
      </c>
      <c r="E148">
        <v>938</v>
      </c>
      <c r="F148" s="2">
        <v>40</v>
      </c>
      <c r="G148">
        <v>928</v>
      </c>
      <c r="H148">
        <v>923</v>
      </c>
      <c r="I148">
        <v>921</v>
      </c>
      <c r="J148">
        <v>920</v>
      </c>
      <c r="K148">
        <v>910</v>
      </c>
      <c r="L148" s="6">
        <v>44611</v>
      </c>
      <c r="M148" s="6">
        <v>44266</v>
      </c>
      <c r="N148" s="6">
        <v>44527</v>
      </c>
      <c r="O148" s="6">
        <v>44581</v>
      </c>
      <c r="P148" s="58">
        <v>44275</v>
      </c>
      <c r="Q148" s="40">
        <f t="shared" si="7"/>
        <v>407</v>
      </c>
      <c r="R148" s="2">
        <f t="shared" si="8"/>
        <v>928</v>
      </c>
      <c r="S148" s="2">
        <f>VLOOKUP(C148,Quals!$A$2:$C$23,3,FALSE)</f>
        <v>1187</v>
      </c>
      <c r="T148" s="2" t="str">
        <f>_xlfn.IFNA(IF(OR(AND(G148&gt;=S148,L148&gt;=Quals!$F$3,L148&lt;=Quals!$H$3), OR(AND(H148&gt;=S148,M148&gt;=Quals!$F$3,M148&lt;=Quals!$H$3), OR(AND(I148&gt;=S148,N148&gt;=Quals!$F$3,N148&lt;=Quals!$H$3), OR(AND(J148&gt;=S148,O148&gt;=Quals!$F$3,O148&lt;=Quals!$H$3), OR(AND(K148&gt;=S148,P148&gt;=Quals!$F$3,P148&lt;=Quals!$H$3))))), MATCH((B148&amp;C148),Autos!C:C,0)),"Q",""),"")</f>
        <v/>
      </c>
      <c r="U148" s="1" t="str">
        <f>IF(AND(T148 = "Q", IF(ISNA(VLOOKUP((B148&amp;C148),Autos!C:C,1,FALSE)), "Not in Auto",)),"Check", "No need")</f>
        <v>No need</v>
      </c>
    </row>
    <row r="149" spans="1:21" x14ac:dyDescent="0.2">
      <c r="A149" t="str">
        <f t="shared" si="6"/>
        <v>Jack CLARKE400m</v>
      </c>
      <c r="B149" t="s">
        <v>663</v>
      </c>
      <c r="C149" s="7" t="s">
        <v>26</v>
      </c>
      <c r="D149" s="6">
        <v>37861</v>
      </c>
      <c r="E149">
        <v>936</v>
      </c>
      <c r="F149" s="2">
        <v>41</v>
      </c>
      <c r="G149">
        <v>974</v>
      </c>
      <c r="H149">
        <v>951</v>
      </c>
      <c r="I149">
        <v>920</v>
      </c>
      <c r="J149">
        <v>915</v>
      </c>
      <c r="K149">
        <v>903</v>
      </c>
      <c r="L149" s="6">
        <v>44612</v>
      </c>
      <c r="M149" s="6">
        <v>44298</v>
      </c>
      <c r="N149" s="6">
        <v>44597</v>
      </c>
      <c r="O149" s="6">
        <v>44294</v>
      </c>
      <c r="P149" s="58">
        <v>44611</v>
      </c>
      <c r="Q149" s="40">
        <f t="shared" si="7"/>
        <v>412</v>
      </c>
      <c r="R149" s="2">
        <f t="shared" si="8"/>
        <v>974</v>
      </c>
      <c r="S149" s="2">
        <f>VLOOKUP(C149,Quals!$A$2:$C$23,3,FALSE)</f>
        <v>1187</v>
      </c>
      <c r="T149" s="2" t="str">
        <f>_xlfn.IFNA(IF(OR(AND(G149&gt;=S149,L149&gt;=Quals!$F$3,L149&lt;=Quals!$H$3), OR(AND(H149&gt;=S149,M149&gt;=Quals!$F$3,M149&lt;=Quals!$H$3), OR(AND(I149&gt;=S149,N149&gt;=Quals!$F$3,N149&lt;=Quals!$H$3), OR(AND(J149&gt;=S149,O149&gt;=Quals!$F$3,O149&lt;=Quals!$H$3), OR(AND(K149&gt;=S149,P149&gt;=Quals!$F$3,P149&lt;=Quals!$H$3))))), MATCH((B149&amp;C149),Autos!C:C,0)),"Q",""),"")</f>
        <v/>
      </c>
      <c r="U149" s="1" t="str">
        <f>IF(AND(T149 = "Q", IF(ISNA(VLOOKUP((B149&amp;C149),Autos!C:C,1,FALSE)), "Not in Auto",)),"Check", "No need")</f>
        <v>No need</v>
      </c>
    </row>
    <row r="150" spans="1:21" x14ac:dyDescent="0.2">
      <c r="A150" t="str">
        <f t="shared" si="6"/>
        <v>Gus SIMPFENDORFER400m</v>
      </c>
      <c r="B150" t="s">
        <v>996</v>
      </c>
      <c r="C150" s="6" t="s">
        <v>26</v>
      </c>
      <c r="D150" s="6">
        <v>44671</v>
      </c>
      <c r="E150">
        <v>934</v>
      </c>
      <c r="F150" s="2">
        <v>42</v>
      </c>
      <c r="G150">
        <v>982</v>
      </c>
      <c r="H150">
        <v>947</v>
      </c>
      <c r="I150">
        <v>913</v>
      </c>
      <c r="J150">
        <v>910</v>
      </c>
      <c r="K150">
        <v>901</v>
      </c>
      <c r="L150" s="6">
        <v>44612</v>
      </c>
      <c r="M150" s="6">
        <v>44590</v>
      </c>
      <c r="N150" s="6">
        <v>44548</v>
      </c>
      <c r="O150" s="6">
        <v>44611</v>
      </c>
      <c r="P150" s="58">
        <v>44569</v>
      </c>
      <c r="Q150" s="40">
        <f t="shared" si="7"/>
        <v>419</v>
      </c>
      <c r="R150" s="2">
        <f t="shared" si="8"/>
        <v>982</v>
      </c>
      <c r="S150" s="2">
        <f>VLOOKUP(C150,Quals!$A$2:$C$23,3,FALSE)</f>
        <v>1187</v>
      </c>
      <c r="T150" s="2" t="str">
        <f>_xlfn.IFNA(IF(OR(AND(G150&gt;=S150,L150&gt;=Quals!$F$3,L150&lt;=Quals!$H$3), OR(AND(H150&gt;=S150,M150&gt;=Quals!$F$3,M150&lt;=Quals!$H$3), OR(AND(I150&gt;=S150,N150&gt;=Quals!$F$3,N150&lt;=Quals!$H$3), OR(AND(J150&gt;=S150,O150&gt;=Quals!$F$3,O150&lt;=Quals!$H$3), OR(AND(K150&gt;=S150,P150&gt;=Quals!$F$3,P150&lt;=Quals!$H$3))))), MATCH((B150&amp;C150),Autos!C:C,0)),"Q",""),"")</f>
        <v/>
      </c>
      <c r="U150" s="1" t="str">
        <f>IF(AND(T150 = "Q", IF(ISNA(VLOOKUP((B150&amp;C150),Autos!C:C,1,FALSE)), "Not in Auto",)),"Check", "No need")</f>
        <v>No need</v>
      </c>
    </row>
    <row r="151" spans="1:21" x14ac:dyDescent="0.2">
      <c r="A151" t="str">
        <f t="shared" si="6"/>
        <v>Dominic PANOZZO400m</v>
      </c>
      <c r="B151" t="s">
        <v>665</v>
      </c>
      <c r="C151" s="6" t="s">
        <v>26</v>
      </c>
      <c r="D151" s="6">
        <v>37782</v>
      </c>
      <c r="E151">
        <v>928</v>
      </c>
      <c r="F151" s="2">
        <v>43</v>
      </c>
      <c r="G151">
        <v>956</v>
      </c>
      <c r="H151">
        <v>957</v>
      </c>
      <c r="I151">
        <v>953</v>
      </c>
      <c r="J151">
        <v>898</v>
      </c>
      <c r="K151">
        <v>859</v>
      </c>
      <c r="L151" s="6">
        <v>44282</v>
      </c>
      <c r="M151" s="6">
        <v>44261</v>
      </c>
      <c r="N151" s="6">
        <v>44268</v>
      </c>
      <c r="O151" s="6">
        <v>44576</v>
      </c>
      <c r="P151" s="58">
        <v>44260</v>
      </c>
      <c r="Q151" s="40">
        <f t="shared" si="7"/>
        <v>432</v>
      </c>
      <c r="R151" s="2">
        <f t="shared" si="8"/>
        <v>957</v>
      </c>
      <c r="S151" s="2">
        <f>VLOOKUP(C151,Quals!$A$2:$C$23,3,FALSE)</f>
        <v>1187</v>
      </c>
      <c r="T151" s="2" t="str">
        <f>_xlfn.IFNA(IF(OR(AND(G151&gt;=S151,L151&gt;=Quals!$F$3,L151&lt;=Quals!$H$3), OR(AND(H151&gt;=S151,M151&gt;=Quals!$F$3,M151&lt;=Quals!$H$3), OR(AND(I151&gt;=S151,N151&gt;=Quals!$F$3,N151&lt;=Quals!$H$3), OR(AND(J151&gt;=S151,O151&gt;=Quals!$F$3,O151&lt;=Quals!$H$3), OR(AND(K151&gt;=S151,P151&gt;=Quals!$F$3,P151&lt;=Quals!$H$3))))), MATCH((B151&amp;C151),Autos!C:C,0)),"Q",""),"")</f>
        <v/>
      </c>
      <c r="U151" s="1" t="str">
        <f>IF(AND(T151 = "Q", IF(ISNA(VLOOKUP((B151&amp;C151),Autos!C:C,1,FALSE)), "Not in Auto",)),"Check", "No need")</f>
        <v>No need</v>
      </c>
    </row>
    <row r="152" spans="1:21" x14ac:dyDescent="0.2">
      <c r="A152" t="str">
        <f t="shared" si="6"/>
        <v>Peter BOL800m</v>
      </c>
      <c r="B152" t="s">
        <v>666</v>
      </c>
      <c r="C152" s="7" t="s">
        <v>27</v>
      </c>
      <c r="D152" s="6">
        <v>34387</v>
      </c>
      <c r="E152">
        <v>1327</v>
      </c>
      <c r="F152" s="2">
        <v>1</v>
      </c>
      <c r="G152">
        <v>1146</v>
      </c>
      <c r="H152">
        <v>1201</v>
      </c>
      <c r="I152">
        <v>1167</v>
      </c>
      <c r="J152">
        <v>1177</v>
      </c>
      <c r="K152">
        <v>1164</v>
      </c>
      <c r="L152" s="6">
        <v>44412</v>
      </c>
      <c r="M152" s="6">
        <v>44409</v>
      </c>
      <c r="N152" s="6">
        <v>44390</v>
      </c>
      <c r="O152" s="6">
        <v>44436</v>
      </c>
      <c r="P152" s="58">
        <v>44453</v>
      </c>
      <c r="Q152" s="40">
        <f t="shared" si="7"/>
        <v>5</v>
      </c>
      <c r="R152" s="2">
        <f t="shared" si="8"/>
        <v>1201</v>
      </c>
      <c r="S152" s="2">
        <f>VLOOKUP(C152,Quals!$A$2:$C$23,3,FALSE)</f>
        <v>1167</v>
      </c>
      <c r="T152" s="2" t="str">
        <f>_xlfn.IFNA(IF(OR(AND(G152&gt;=S152,L152&gt;=Quals!$F$3,L152&lt;=Quals!$H$3), OR(AND(H152&gt;=S152,M152&gt;=Quals!$F$3,M152&lt;=Quals!$H$3), OR(AND(I152&gt;=S152,N152&gt;=Quals!$F$3,N152&lt;=Quals!$H$3), OR(AND(J152&gt;=S152,O152&gt;=Quals!$F$3,O152&lt;=Quals!$H$3), OR(AND(K152&gt;=S152,P152&gt;=Quals!$F$3,P152&lt;=Quals!$H$3))))), MATCH((B152&amp;C152),Autos!C:C,0)),"Q",""),"")</f>
        <v>Q</v>
      </c>
      <c r="U152" s="1" t="str">
        <f>IF(AND(T152 = "Q", IF(ISNA(VLOOKUP((B152&amp;C152),Autos!C:C,1,FALSE)), "Not in Auto",)),"Check", "No need")</f>
        <v>No need</v>
      </c>
    </row>
    <row r="153" spans="1:21" x14ac:dyDescent="0.2">
      <c r="A153" t="str">
        <f t="shared" si="6"/>
        <v>Charlie HUNTER800m</v>
      </c>
      <c r="B153" t="s">
        <v>667</v>
      </c>
      <c r="C153" s="6" t="s">
        <v>27</v>
      </c>
      <c r="D153" s="6">
        <v>35266</v>
      </c>
      <c r="E153">
        <v>1206</v>
      </c>
      <c r="F153" s="2">
        <v>2</v>
      </c>
      <c r="G153">
        <v>1204</v>
      </c>
      <c r="H153">
        <v>1107</v>
      </c>
      <c r="I153">
        <v>1193</v>
      </c>
      <c r="J153">
        <v>1151</v>
      </c>
      <c r="K153">
        <v>1113</v>
      </c>
      <c r="L153" s="6">
        <v>44268</v>
      </c>
      <c r="M153" s="6">
        <v>44310</v>
      </c>
      <c r="N153" s="6">
        <v>44369</v>
      </c>
      <c r="O153" s="6">
        <v>44358</v>
      </c>
      <c r="P153" s="58">
        <v>44590</v>
      </c>
      <c r="Q153" s="40">
        <f t="shared" si="7"/>
        <v>20</v>
      </c>
      <c r="R153" s="2">
        <f t="shared" si="8"/>
        <v>1204</v>
      </c>
      <c r="S153" s="2">
        <f>VLOOKUP(C153,Quals!$A$2:$C$23,3,FALSE)</f>
        <v>1167</v>
      </c>
      <c r="T153" s="2" t="str">
        <f>_xlfn.IFNA(IF(OR(AND(G153&gt;=S153,L153&gt;=Quals!$F$3,L153&lt;=Quals!$H$3), OR(AND(H153&gt;=S153,M153&gt;=Quals!$F$3,M153&lt;=Quals!$H$3), OR(AND(I153&gt;=S153,N153&gt;=Quals!$F$3,N153&lt;=Quals!$H$3), OR(AND(J153&gt;=S153,O153&gt;=Quals!$F$3,O153&lt;=Quals!$H$3), OR(AND(K153&gt;=S153,P153&gt;=Quals!$F$3,P153&lt;=Quals!$H$3))))), MATCH((B153&amp;C153),Autos!C:C,0)),"Q",""),"")</f>
        <v/>
      </c>
      <c r="U153" s="1" t="str">
        <f>IF(AND(T153 = "Q", IF(ISNA(VLOOKUP((B153&amp;C153),Autos!C:C,1,FALSE)), "Not in Auto",)),"Check", "No need")</f>
        <v>No need</v>
      </c>
    </row>
    <row r="154" spans="1:21" x14ac:dyDescent="0.2">
      <c r="A154" t="str">
        <f t="shared" si="6"/>
        <v>Jeffrey RISELEY800m</v>
      </c>
      <c r="B154" t="s">
        <v>668</v>
      </c>
      <c r="C154" s="6" t="s">
        <v>27</v>
      </c>
      <c r="D154" s="6">
        <v>31727</v>
      </c>
      <c r="E154">
        <v>1180</v>
      </c>
      <c r="F154" s="2">
        <v>3</v>
      </c>
      <c r="G154">
        <v>1178</v>
      </c>
      <c r="H154">
        <v>1163</v>
      </c>
      <c r="I154">
        <v>1119</v>
      </c>
      <c r="J154">
        <v>1117</v>
      </c>
      <c r="K154">
        <v>1162</v>
      </c>
      <c r="L154" s="6">
        <v>44367</v>
      </c>
      <c r="M154" s="6">
        <v>44349</v>
      </c>
      <c r="N154" s="6">
        <v>44606</v>
      </c>
      <c r="O154" s="6">
        <v>44268</v>
      </c>
      <c r="P154" s="58">
        <v>44359</v>
      </c>
      <c r="Q154" s="40">
        <f t="shared" si="7"/>
        <v>30</v>
      </c>
      <c r="R154" s="2">
        <f t="shared" si="8"/>
        <v>1178</v>
      </c>
      <c r="S154" s="2">
        <f>VLOOKUP(C154,Quals!$A$2:$C$23,3,FALSE)</f>
        <v>1167</v>
      </c>
      <c r="T154" s="2" t="str">
        <f>_xlfn.IFNA(IF(OR(AND(G154&gt;=S154,L154&gt;=Quals!$F$3,L154&lt;=Quals!$H$3), OR(AND(H154&gt;=S154,M154&gt;=Quals!$F$3,M154&lt;=Quals!$H$3), OR(AND(I154&gt;=S154,N154&gt;=Quals!$F$3,N154&lt;=Quals!$H$3), OR(AND(J154&gt;=S154,O154&gt;=Quals!$F$3,O154&lt;=Quals!$H$3), OR(AND(K154&gt;=S154,P154&gt;=Quals!$F$3,P154&lt;=Quals!$H$3))))), MATCH((B154&amp;C154),Autos!C:C,0)),"Q",""),"")</f>
        <v/>
      </c>
      <c r="U154" s="1" t="str">
        <f>IF(AND(T154 = "Q", IF(ISNA(VLOOKUP((B154&amp;C154),Autos!C:C,1,FALSE)), "Not in Auto",)),"Check", "No need")</f>
        <v>No need</v>
      </c>
    </row>
    <row r="155" spans="1:21" x14ac:dyDescent="0.2">
      <c r="A155" t="str">
        <f t="shared" si="6"/>
        <v>Jack LUNN800m</v>
      </c>
      <c r="B155" t="s">
        <v>670</v>
      </c>
      <c r="C155" s="6" t="s">
        <v>27</v>
      </c>
      <c r="D155" s="6">
        <v>37180</v>
      </c>
      <c r="E155">
        <v>1124</v>
      </c>
      <c r="F155" s="2">
        <v>4</v>
      </c>
      <c r="G155">
        <v>1122</v>
      </c>
      <c r="H155">
        <v>1103</v>
      </c>
      <c r="I155">
        <v>1101</v>
      </c>
      <c r="J155">
        <v>1032</v>
      </c>
      <c r="K155">
        <v>1064</v>
      </c>
      <c r="L155" s="6">
        <v>44268</v>
      </c>
      <c r="M155" s="6">
        <v>44252</v>
      </c>
      <c r="N155" s="6">
        <v>44604</v>
      </c>
      <c r="O155" s="6">
        <v>44303</v>
      </c>
      <c r="P155" s="58">
        <v>44581</v>
      </c>
      <c r="Q155" s="40">
        <f t="shared" si="7"/>
        <v>52</v>
      </c>
      <c r="R155" s="2">
        <f t="shared" si="8"/>
        <v>1122</v>
      </c>
      <c r="S155" s="2">
        <f>VLOOKUP(C155,Quals!$A$2:$C$23,3,FALSE)</f>
        <v>1167</v>
      </c>
      <c r="T155" s="2" t="str">
        <f>_xlfn.IFNA(IF(OR(AND(G155&gt;=S155,L155&gt;=Quals!$F$3,L155&lt;=Quals!$H$3), OR(AND(H155&gt;=S155,M155&gt;=Quals!$F$3,M155&lt;=Quals!$H$3), OR(AND(I155&gt;=S155,N155&gt;=Quals!$F$3,N155&lt;=Quals!$H$3), OR(AND(J155&gt;=S155,O155&gt;=Quals!$F$3,O155&lt;=Quals!$H$3), OR(AND(K155&gt;=S155,P155&gt;=Quals!$F$3,P155&lt;=Quals!$H$3))))), MATCH((B155&amp;C155),Autos!C:C,0)),"Q",""),"")</f>
        <v/>
      </c>
      <c r="U155" s="1" t="str">
        <f>IF(AND(T155 = "Q", IF(ISNA(VLOOKUP((B155&amp;C155),Autos!C:C,1,FALSE)), "Not in Auto",)),"Check", "No need")</f>
        <v>No need</v>
      </c>
    </row>
    <row r="156" spans="1:21" x14ac:dyDescent="0.2">
      <c r="A156" t="str">
        <f t="shared" si="6"/>
        <v>Mason COHEN800m</v>
      </c>
      <c r="B156" t="s">
        <v>669</v>
      </c>
      <c r="C156" s="6" t="s">
        <v>27</v>
      </c>
      <c r="D156" s="6">
        <v>35327</v>
      </c>
      <c r="E156">
        <v>1116</v>
      </c>
      <c r="F156" s="2">
        <v>5</v>
      </c>
      <c r="G156">
        <v>1033</v>
      </c>
      <c r="H156">
        <v>1047</v>
      </c>
      <c r="I156">
        <v>1068</v>
      </c>
      <c r="J156">
        <v>1075</v>
      </c>
      <c r="K156">
        <v>1063</v>
      </c>
      <c r="L156" s="6">
        <v>43643</v>
      </c>
      <c r="M156" s="6">
        <v>44282</v>
      </c>
      <c r="N156" s="6">
        <v>44266</v>
      </c>
      <c r="O156" s="6">
        <v>44252</v>
      </c>
      <c r="P156" s="58">
        <v>44268</v>
      </c>
      <c r="Q156" s="40">
        <f t="shared" si="7"/>
        <v>58</v>
      </c>
      <c r="R156" s="2">
        <f t="shared" si="8"/>
        <v>1075</v>
      </c>
      <c r="S156" s="2">
        <f>VLOOKUP(C156,Quals!$A$2:$C$23,3,FALSE)</f>
        <v>1167</v>
      </c>
      <c r="T156" s="2" t="str">
        <f>_xlfn.IFNA(IF(OR(AND(G156&gt;=S156,L156&gt;=Quals!$F$3,L156&lt;=Quals!$H$3), OR(AND(H156&gt;=S156,M156&gt;=Quals!$F$3,M156&lt;=Quals!$H$3), OR(AND(I156&gt;=S156,N156&gt;=Quals!$F$3,N156&lt;=Quals!$H$3), OR(AND(J156&gt;=S156,O156&gt;=Quals!$F$3,O156&lt;=Quals!$H$3), OR(AND(K156&gt;=S156,P156&gt;=Quals!$F$3,P156&lt;=Quals!$H$3))))), MATCH((B156&amp;C156),Autos!C:C,0)),"Q",""),"")</f>
        <v/>
      </c>
      <c r="U156" s="1" t="str">
        <f>IF(AND(T156 = "Q", IF(ISNA(VLOOKUP((B156&amp;C156),Autos!C:C,1,FALSE)), "Not in Auto",)),"Check", "No need")</f>
        <v>No need</v>
      </c>
    </row>
    <row r="157" spans="1:21" x14ac:dyDescent="0.2">
      <c r="A157" t="str">
        <f t="shared" si="6"/>
        <v>Jared MICALLEF800m</v>
      </c>
      <c r="B157" t="s">
        <v>671</v>
      </c>
      <c r="C157" s="6" t="s">
        <v>27</v>
      </c>
      <c r="D157" s="6">
        <v>35944</v>
      </c>
      <c r="E157">
        <v>1105</v>
      </c>
      <c r="F157" s="2">
        <v>6</v>
      </c>
      <c r="G157">
        <v>1113</v>
      </c>
      <c r="H157">
        <v>1035</v>
      </c>
      <c r="I157">
        <v>1080</v>
      </c>
      <c r="J157">
        <v>1042</v>
      </c>
      <c r="K157">
        <v>1047</v>
      </c>
      <c r="L157" s="6">
        <v>44266</v>
      </c>
      <c r="M157" s="6">
        <v>44303</v>
      </c>
      <c r="N157" s="6">
        <v>44604</v>
      </c>
      <c r="O157" s="6">
        <v>44282</v>
      </c>
      <c r="P157" s="58">
        <v>44268</v>
      </c>
      <c r="Q157" s="40">
        <f t="shared" si="7"/>
        <v>69</v>
      </c>
      <c r="R157" s="2">
        <f t="shared" si="8"/>
        <v>1113</v>
      </c>
      <c r="S157" s="2">
        <f>VLOOKUP(C157,Quals!$A$2:$C$23,3,FALSE)</f>
        <v>1167</v>
      </c>
      <c r="T157" s="2" t="str">
        <f>_xlfn.IFNA(IF(OR(AND(G157&gt;=S157,L157&gt;=Quals!$F$3,L157&lt;=Quals!$H$3), OR(AND(H157&gt;=S157,M157&gt;=Quals!$F$3,M157&lt;=Quals!$H$3), OR(AND(I157&gt;=S157,N157&gt;=Quals!$F$3,N157&lt;=Quals!$H$3), OR(AND(J157&gt;=S157,O157&gt;=Quals!$F$3,O157&lt;=Quals!$H$3), OR(AND(K157&gt;=S157,P157&gt;=Quals!$F$3,P157&lt;=Quals!$H$3))))), MATCH((B157&amp;C157),Autos!C:C,0)),"Q",""),"")</f>
        <v/>
      </c>
      <c r="U157" s="1" t="str">
        <f>IF(AND(T157 = "Q", IF(ISNA(VLOOKUP((B157&amp;C157),Autos!C:C,1,FALSE)), "Not in Auto",)),"Check", "No need")</f>
        <v>No need</v>
      </c>
    </row>
    <row r="158" spans="1:21" x14ac:dyDescent="0.2">
      <c r="A158" t="str">
        <f t="shared" si="6"/>
        <v>Lachlan RAPER800m</v>
      </c>
      <c r="B158" t="s">
        <v>672</v>
      </c>
      <c r="C158" s="7" t="s">
        <v>27</v>
      </c>
      <c r="D158" s="6">
        <v>36386</v>
      </c>
      <c r="E158">
        <v>1083</v>
      </c>
      <c r="F158" s="2">
        <v>7</v>
      </c>
      <c r="G158">
        <v>1083</v>
      </c>
      <c r="H158">
        <v>1080</v>
      </c>
      <c r="I158">
        <v>1073</v>
      </c>
      <c r="J158">
        <v>1018</v>
      </c>
      <c r="K158">
        <v>1025</v>
      </c>
      <c r="L158" s="6">
        <v>44268</v>
      </c>
      <c r="M158" s="6">
        <v>44581</v>
      </c>
      <c r="N158" s="6">
        <v>44252</v>
      </c>
      <c r="O158" s="6">
        <v>44303</v>
      </c>
      <c r="P158" s="58">
        <v>44262</v>
      </c>
      <c r="Q158" s="40">
        <f t="shared" si="7"/>
        <v>90</v>
      </c>
      <c r="R158" s="2">
        <f t="shared" si="8"/>
        <v>1083</v>
      </c>
      <c r="S158" s="2">
        <f>VLOOKUP(C158,Quals!$A$2:$C$23,3,FALSE)</f>
        <v>1167</v>
      </c>
      <c r="T158" s="2" t="str">
        <f>_xlfn.IFNA(IF(OR(AND(G158&gt;=S158,L158&gt;=Quals!$F$3,L158&lt;=Quals!$H$3), OR(AND(H158&gt;=S158,M158&gt;=Quals!$F$3,M158&lt;=Quals!$H$3), OR(AND(I158&gt;=S158,N158&gt;=Quals!$F$3,N158&lt;=Quals!$H$3), OR(AND(J158&gt;=S158,O158&gt;=Quals!$F$3,O158&lt;=Quals!$H$3), OR(AND(K158&gt;=S158,P158&gt;=Quals!$F$3,P158&lt;=Quals!$H$3))))), MATCH((B158&amp;C158),Autos!C:C,0)),"Q",""),"")</f>
        <v/>
      </c>
      <c r="U158" s="1" t="str">
        <f>IF(AND(T158 = "Q", IF(ISNA(VLOOKUP((B158&amp;C158),Autos!C:C,1,FALSE)), "Not in Auto",)),"Check", "No need")</f>
        <v>No need</v>
      </c>
    </row>
    <row r="159" spans="1:21" x14ac:dyDescent="0.2">
      <c r="A159" t="str">
        <f t="shared" si="6"/>
        <v>Charlie JEFFRESON800m</v>
      </c>
      <c r="B159" t="s">
        <v>674</v>
      </c>
      <c r="C159" s="6" t="s">
        <v>27</v>
      </c>
      <c r="D159" s="6">
        <v>38240</v>
      </c>
      <c r="E159">
        <v>1082</v>
      </c>
      <c r="F159" s="2">
        <v>8</v>
      </c>
      <c r="G159">
        <v>1096</v>
      </c>
      <c r="H159">
        <v>1086</v>
      </c>
      <c r="I159">
        <v>1064</v>
      </c>
      <c r="J159">
        <v>1056</v>
      </c>
      <c r="K159">
        <v>998</v>
      </c>
      <c r="L159" s="6">
        <v>44604</v>
      </c>
      <c r="M159" s="6">
        <v>44268</v>
      </c>
      <c r="N159" s="6">
        <v>44252</v>
      </c>
      <c r="O159" s="6">
        <v>44301</v>
      </c>
      <c r="P159" s="58">
        <v>44540</v>
      </c>
      <c r="Q159" s="40">
        <f t="shared" si="7"/>
        <v>92</v>
      </c>
      <c r="R159" s="2">
        <f t="shared" si="8"/>
        <v>1096</v>
      </c>
      <c r="S159" s="2">
        <f>VLOOKUP(C159,Quals!$A$2:$C$23,3,FALSE)</f>
        <v>1167</v>
      </c>
      <c r="T159" s="2" t="str">
        <f>_xlfn.IFNA(IF(OR(AND(G159&gt;=S159,L159&gt;=Quals!$F$3,L159&lt;=Quals!$H$3), OR(AND(H159&gt;=S159,M159&gt;=Quals!$F$3,M159&lt;=Quals!$H$3), OR(AND(I159&gt;=S159,N159&gt;=Quals!$F$3,N159&lt;=Quals!$H$3), OR(AND(J159&gt;=S159,O159&gt;=Quals!$F$3,O159&lt;=Quals!$H$3), OR(AND(K159&gt;=S159,P159&gt;=Quals!$F$3,P159&lt;=Quals!$H$3))))), MATCH((B159&amp;C159),Autos!C:C,0)),"Q",""),"")</f>
        <v/>
      </c>
      <c r="U159" s="1" t="str">
        <f>IF(AND(T159 = "Q", IF(ISNA(VLOOKUP((B159&amp;C159),Autos!C:C,1,FALSE)), "Not in Auto",)),"Check", "No need")</f>
        <v>No need</v>
      </c>
    </row>
    <row r="160" spans="1:21" x14ac:dyDescent="0.2">
      <c r="A160" t="str">
        <f t="shared" si="6"/>
        <v>Sam BLAKE800m</v>
      </c>
      <c r="B160" t="s">
        <v>673</v>
      </c>
      <c r="C160" s="6" t="s">
        <v>27</v>
      </c>
      <c r="D160" s="6">
        <v>34891</v>
      </c>
      <c r="E160">
        <v>1081</v>
      </c>
      <c r="F160" s="2">
        <v>9</v>
      </c>
      <c r="G160">
        <v>1113</v>
      </c>
      <c r="H160">
        <v>1086</v>
      </c>
      <c r="I160">
        <v>1094</v>
      </c>
      <c r="J160">
        <v>1088</v>
      </c>
      <c r="K160">
        <v>946</v>
      </c>
      <c r="L160" s="6">
        <v>44374</v>
      </c>
      <c r="M160" s="6">
        <v>44391</v>
      </c>
      <c r="N160" s="6">
        <v>44597</v>
      </c>
      <c r="O160" s="6">
        <v>44366</v>
      </c>
      <c r="P160" s="58">
        <v>44577</v>
      </c>
      <c r="Q160" s="40">
        <f t="shared" si="7"/>
        <v>96</v>
      </c>
      <c r="R160" s="2">
        <f t="shared" si="8"/>
        <v>1113</v>
      </c>
      <c r="S160" s="2">
        <f>VLOOKUP(C160,Quals!$A$2:$C$23,3,FALSE)</f>
        <v>1167</v>
      </c>
      <c r="T160" s="2" t="str">
        <f>_xlfn.IFNA(IF(OR(AND(G160&gt;=S160,L160&gt;=Quals!$F$3,L160&lt;=Quals!$H$3), OR(AND(H160&gt;=S160,M160&gt;=Quals!$F$3,M160&lt;=Quals!$H$3), OR(AND(I160&gt;=S160,N160&gt;=Quals!$F$3,N160&lt;=Quals!$H$3), OR(AND(J160&gt;=S160,O160&gt;=Quals!$F$3,O160&lt;=Quals!$H$3), OR(AND(K160&gt;=S160,P160&gt;=Quals!$F$3,P160&lt;=Quals!$H$3))))), MATCH((B160&amp;C160),Autos!C:C,0)),"Q",""),"")</f>
        <v/>
      </c>
      <c r="U160" s="1" t="str">
        <f>IF(AND(T160 = "Q", IF(ISNA(VLOOKUP((B160&amp;C160),Autos!C:C,1,FALSE)), "Not in Auto",)),"Check", "No need")</f>
        <v>No need</v>
      </c>
    </row>
    <row r="161" spans="1:21" x14ac:dyDescent="0.2">
      <c r="A161" t="str">
        <f t="shared" si="6"/>
        <v>Luke SHAW800m</v>
      </c>
      <c r="B161" t="s">
        <v>681</v>
      </c>
      <c r="C161" s="6" t="s">
        <v>27</v>
      </c>
      <c r="D161" s="6">
        <v>37232</v>
      </c>
      <c r="E161">
        <v>1039</v>
      </c>
      <c r="F161" s="2">
        <v>10</v>
      </c>
      <c r="G161">
        <v>1054</v>
      </c>
      <c r="H161">
        <v>1052</v>
      </c>
      <c r="I161">
        <v>1040</v>
      </c>
      <c r="J161">
        <v>1042</v>
      </c>
      <c r="K161">
        <v>933</v>
      </c>
      <c r="L161" s="6">
        <v>44266</v>
      </c>
      <c r="M161" s="6">
        <v>44287</v>
      </c>
      <c r="N161" s="6">
        <v>44612</v>
      </c>
      <c r="O161" s="6">
        <v>44596</v>
      </c>
      <c r="P161" s="58">
        <v>44268</v>
      </c>
      <c r="Q161" s="40">
        <f t="shared" si="7"/>
        <v>160</v>
      </c>
      <c r="R161" s="2">
        <f t="shared" si="8"/>
        <v>1054</v>
      </c>
      <c r="S161" s="2">
        <f>VLOOKUP(C161,Quals!$A$2:$C$23,3,FALSE)</f>
        <v>1167</v>
      </c>
      <c r="T161" s="2" t="str">
        <f>_xlfn.IFNA(IF(OR(AND(G161&gt;=S161,L161&gt;=Quals!$F$3,L161&lt;=Quals!$H$3), OR(AND(H161&gt;=S161,M161&gt;=Quals!$F$3,M161&lt;=Quals!$H$3), OR(AND(I161&gt;=S161,N161&gt;=Quals!$F$3,N161&lt;=Quals!$H$3), OR(AND(J161&gt;=S161,O161&gt;=Quals!$F$3,O161&lt;=Quals!$H$3), OR(AND(K161&gt;=S161,P161&gt;=Quals!$F$3,P161&lt;=Quals!$H$3))))), MATCH((B161&amp;C161),Autos!C:C,0)),"Q",""),"")</f>
        <v/>
      </c>
      <c r="U161" s="1" t="str">
        <f>IF(AND(T161 = "Q", IF(ISNA(VLOOKUP((B161&amp;C161),Autos!C:C,1,FALSE)), "Not in Auto",)),"Check", "No need")</f>
        <v>No need</v>
      </c>
    </row>
    <row r="162" spans="1:21" x14ac:dyDescent="0.2">
      <c r="A162" t="str">
        <f t="shared" si="6"/>
        <v>Dylan STENSON800m</v>
      </c>
      <c r="B162" t="s">
        <v>687</v>
      </c>
      <c r="C162" t="s">
        <v>27</v>
      </c>
      <c r="D162" s="6">
        <v>32416</v>
      </c>
      <c r="E162">
        <v>1035</v>
      </c>
      <c r="F162" s="2">
        <v>11</v>
      </c>
      <c r="G162">
        <v>1073</v>
      </c>
      <c r="H162">
        <v>1055</v>
      </c>
      <c r="I162">
        <v>1027</v>
      </c>
      <c r="J162">
        <v>979</v>
      </c>
      <c r="K162">
        <v>950</v>
      </c>
      <c r="L162" s="6">
        <v>44604</v>
      </c>
      <c r="M162" s="6">
        <v>44576</v>
      </c>
      <c r="N162" s="6">
        <v>44597</v>
      </c>
      <c r="O162" s="6">
        <v>44612</v>
      </c>
      <c r="P162" s="58">
        <v>44282</v>
      </c>
      <c r="Q162" s="40">
        <f t="shared" si="7"/>
        <v>165</v>
      </c>
      <c r="R162" s="2">
        <f t="shared" si="8"/>
        <v>1073</v>
      </c>
      <c r="S162" s="2">
        <f>VLOOKUP(C162,Quals!$A$2:$C$23,3,FALSE)</f>
        <v>1167</v>
      </c>
      <c r="T162" s="2" t="str">
        <f>_xlfn.IFNA(IF(OR(AND(G162&gt;=S162,L162&gt;=Quals!$F$3,L162&lt;=Quals!$H$3), OR(AND(H162&gt;=S162,M162&gt;=Quals!$F$3,M162&lt;=Quals!$H$3), OR(AND(I162&gt;=S162,N162&gt;=Quals!$F$3,N162&lt;=Quals!$H$3), OR(AND(J162&gt;=S162,O162&gt;=Quals!$F$3,O162&lt;=Quals!$H$3), OR(AND(K162&gt;=S162,P162&gt;=Quals!$F$3,P162&lt;=Quals!$H$3))))), MATCH((B162&amp;C162),Autos!C:C,0)),"Q",""),"")</f>
        <v/>
      </c>
      <c r="U162" s="1" t="str">
        <f>IF(AND(T162 = "Q", IF(ISNA(VLOOKUP((B162&amp;C162),Autos!C:C,1,FALSE)), "Not in Auto",)),"Check", "No need")</f>
        <v>No need</v>
      </c>
    </row>
    <row r="163" spans="1:21" x14ac:dyDescent="0.2">
      <c r="A163" t="str">
        <f t="shared" si="6"/>
        <v>Jared WEST800m</v>
      </c>
      <c r="B163" t="s">
        <v>675</v>
      </c>
      <c r="C163" s="6" t="s">
        <v>27</v>
      </c>
      <c r="D163" s="6">
        <v>32338</v>
      </c>
      <c r="E163">
        <v>1034</v>
      </c>
      <c r="F163" s="2">
        <v>12</v>
      </c>
      <c r="G163">
        <v>1056</v>
      </c>
      <c r="H163">
        <v>1016</v>
      </c>
      <c r="I163">
        <v>1052</v>
      </c>
      <c r="J163">
        <v>998</v>
      </c>
      <c r="K163">
        <v>976</v>
      </c>
      <c r="L163" s="6">
        <v>44268</v>
      </c>
      <c r="M163" s="6">
        <v>44303</v>
      </c>
      <c r="N163" s="6">
        <v>44252</v>
      </c>
      <c r="O163" s="6">
        <v>44301</v>
      </c>
      <c r="P163" s="58">
        <v>44302</v>
      </c>
      <c r="Q163" s="40">
        <f t="shared" si="7"/>
        <v>168</v>
      </c>
      <c r="R163" s="2">
        <f t="shared" si="8"/>
        <v>1056</v>
      </c>
      <c r="S163" s="2">
        <f>VLOOKUP(C163,Quals!$A$2:$C$23,3,FALSE)</f>
        <v>1167</v>
      </c>
      <c r="T163" s="2" t="str">
        <f>_xlfn.IFNA(IF(OR(AND(G163&gt;=S163,L163&gt;=Quals!$F$3,L163&lt;=Quals!$H$3), OR(AND(H163&gt;=S163,M163&gt;=Quals!$F$3,M163&lt;=Quals!$H$3), OR(AND(I163&gt;=S163,N163&gt;=Quals!$F$3,N163&lt;=Quals!$H$3), OR(AND(J163&gt;=S163,O163&gt;=Quals!$F$3,O163&lt;=Quals!$H$3), OR(AND(K163&gt;=S163,P163&gt;=Quals!$F$3,P163&lt;=Quals!$H$3))))), MATCH((B163&amp;C163),Autos!C:C,0)),"Q",""),"")</f>
        <v/>
      </c>
      <c r="U163" s="1" t="str">
        <f>IF(AND(T163 = "Q", IF(ISNA(VLOOKUP((B163&amp;C163),Autos!C:C,1,FALSE)), "Not in Auto",)),"Check", "No need")</f>
        <v>No need</v>
      </c>
    </row>
    <row r="164" spans="1:21" x14ac:dyDescent="0.2">
      <c r="A164" t="str">
        <f t="shared" si="6"/>
        <v>Thomas MOORCROFT800m</v>
      </c>
      <c r="B164" t="s">
        <v>680</v>
      </c>
      <c r="C164" s="6" t="s">
        <v>27</v>
      </c>
      <c r="D164" s="6">
        <v>36638</v>
      </c>
      <c r="E164">
        <v>1034</v>
      </c>
      <c r="F164" s="2">
        <v>13</v>
      </c>
      <c r="G164">
        <v>1042</v>
      </c>
      <c r="H164">
        <v>1041</v>
      </c>
      <c r="I164">
        <v>1031</v>
      </c>
      <c r="J164">
        <v>1012</v>
      </c>
      <c r="K164">
        <v>988</v>
      </c>
      <c r="L164" s="6">
        <v>44612</v>
      </c>
      <c r="M164" s="6">
        <v>44287</v>
      </c>
      <c r="N164" s="6">
        <v>44596</v>
      </c>
      <c r="O164" s="6">
        <v>44547</v>
      </c>
      <c r="P164" s="58">
        <v>44301</v>
      </c>
      <c r="Q164" s="40">
        <f t="shared" si="7"/>
        <v>168</v>
      </c>
      <c r="R164" s="2">
        <f t="shared" si="8"/>
        <v>1042</v>
      </c>
      <c r="S164" s="2">
        <f>VLOOKUP(C164,Quals!$A$2:$C$23,3,FALSE)</f>
        <v>1167</v>
      </c>
      <c r="T164" s="2" t="str">
        <f>_xlfn.IFNA(IF(OR(AND(G164&gt;=S164,L164&gt;=Quals!$F$3,L164&lt;=Quals!$H$3), OR(AND(H164&gt;=S164,M164&gt;=Quals!$F$3,M164&lt;=Quals!$H$3), OR(AND(I164&gt;=S164,N164&gt;=Quals!$F$3,N164&lt;=Quals!$H$3), OR(AND(J164&gt;=S164,O164&gt;=Quals!$F$3,O164&lt;=Quals!$H$3), OR(AND(K164&gt;=S164,P164&gt;=Quals!$F$3,P164&lt;=Quals!$H$3))))), MATCH((B164&amp;C164),Autos!C:C,0)),"Q",""),"")</f>
        <v/>
      </c>
      <c r="U164" s="1" t="str">
        <f>IF(AND(T164 = "Q", IF(ISNA(VLOOKUP((B164&amp;C164),Autos!C:C,1,FALSE)), "Not in Auto",)),"Check", "No need")</f>
        <v>No need</v>
      </c>
    </row>
    <row r="165" spans="1:21" x14ac:dyDescent="0.2">
      <c r="A165" t="str">
        <f t="shared" si="6"/>
        <v>Hayden COBBE800m</v>
      </c>
      <c r="B165" t="s">
        <v>678</v>
      </c>
      <c r="C165" s="6" t="s">
        <v>27</v>
      </c>
      <c r="D165" s="6">
        <v>1999</v>
      </c>
      <c r="E165">
        <v>1032</v>
      </c>
      <c r="F165" s="2">
        <v>14</v>
      </c>
      <c r="G165">
        <v>1074</v>
      </c>
      <c r="H165">
        <v>1073</v>
      </c>
      <c r="I165">
        <v>1007</v>
      </c>
      <c r="J165">
        <v>983</v>
      </c>
      <c r="K165">
        <v>995</v>
      </c>
      <c r="L165" s="6">
        <v>44610</v>
      </c>
      <c r="M165" s="6">
        <v>44253</v>
      </c>
      <c r="N165" s="6">
        <v>44316</v>
      </c>
      <c r="O165" s="6">
        <v>44303</v>
      </c>
      <c r="P165" s="58">
        <v>44329</v>
      </c>
      <c r="Q165" s="40">
        <f t="shared" si="7"/>
        <v>175</v>
      </c>
      <c r="R165" s="2">
        <f t="shared" si="8"/>
        <v>1074</v>
      </c>
      <c r="S165" s="2">
        <f>VLOOKUP(C165,Quals!$A$2:$C$23,3,FALSE)</f>
        <v>1167</v>
      </c>
      <c r="T165" s="2" t="str">
        <f>_xlfn.IFNA(IF(OR(AND(G165&gt;=S165,L165&gt;=Quals!$F$3,L165&lt;=Quals!$H$3), OR(AND(H165&gt;=S165,M165&gt;=Quals!$F$3,M165&lt;=Quals!$H$3), OR(AND(I165&gt;=S165,N165&gt;=Quals!$F$3,N165&lt;=Quals!$H$3), OR(AND(J165&gt;=S165,O165&gt;=Quals!$F$3,O165&lt;=Quals!$H$3), OR(AND(K165&gt;=S165,P165&gt;=Quals!$F$3,P165&lt;=Quals!$H$3))))), MATCH((B165&amp;C165),Autos!C:C,0)),"Q",""),"")</f>
        <v/>
      </c>
      <c r="U165" s="1" t="str">
        <f>IF(AND(T165 = "Q", IF(ISNA(VLOOKUP((B165&amp;C165),Autos!C:C,1,FALSE)), "Not in Auto",)),"Check", "No need")</f>
        <v>No need</v>
      </c>
    </row>
    <row r="166" spans="1:21" x14ac:dyDescent="0.2">
      <c r="A166" t="str">
        <f t="shared" si="6"/>
        <v>Obssa YOUSSOUF800m</v>
      </c>
      <c r="B166" t="s">
        <v>676</v>
      </c>
      <c r="C166" s="6" t="s">
        <v>27</v>
      </c>
      <c r="D166" s="6">
        <v>36329</v>
      </c>
      <c r="E166">
        <v>1030</v>
      </c>
      <c r="F166" s="2">
        <v>15</v>
      </c>
      <c r="G166">
        <v>1046</v>
      </c>
      <c r="H166">
        <v>1057</v>
      </c>
      <c r="I166">
        <v>1023</v>
      </c>
      <c r="J166">
        <v>1009</v>
      </c>
      <c r="K166">
        <v>978</v>
      </c>
      <c r="L166" s="6">
        <v>44310</v>
      </c>
      <c r="M166" s="6">
        <v>44302</v>
      </c>
      <c r="N166" s="6">
        <v>44282</v>
      </c>
      <c r="O166" s="6">
        <v>44262</v>
      </c>
      <c r="P166" s="58">
        <v>44301</v>
      </c>
      <c r="Q166" s="40">
        <f t="shared" si="7"/>
        <v>181</v>
      </c>
      <c r="R166" s="2">
        <f t="shared" si="8"/>
        <v>1057</v>
      </c>
      <c r="S166" s="2">
        <f>VLOOKUP(C166,Quals!$A$2:$C$23,3,FALSE)</f>
        <v>1167</v>
      </c>
      <c r="T166" s="2" t="str">
        <f>_xlfn.IFNA(IF(OR(AND(G166&gt;=S166,L166&gt;=Quals!$F$3,L166&lt;=Quals!$H$3), OR(AND(H166&gt;=S166,M166&gt;=Quals!$F$3,M166&lt;=Quals!$H$3), OR(AND(I166&gt;=S166,N166&gt;=Quals!$F$3,N166&lt;=Quals!$H$3), OR(AND(J166&gt;=S166,O166&gt;=Quals!$F$3,O166&lt;=Quals!$H$3), OR(AND(K166&gt;=S166,P166&gt;=Quals!$F$3,P166&lt;=Quals!$H$3))))), MATCH((B166&amp;C166),Autos!C:C,0)),"Q",""),"")</f>
        <v/>
      </c>
      <c r="U166" s="1" t="str">
        <f>IF(AND(T166 = "Q", IF(ISNA(VLOOKUP((B166&amp;C166),Autos!C:C,1,FALSE)), "Not in Auto",)),"Check", "No need")</f>
        <v>No need</v>
      </c>
    </row>
    <row r="167" spans="1:21" x14ac:dyDescent="0.2">
      <c r="A167" t="str">
        <f t="shared" si="6"/>
        <v>Archie WALLIS800m</v>
      </c>
      <c r="B167" t="s">
        <v>677</v>
      </c>
      <c r="C167" s="6" t="s">
        <v>27</v>
      </c>
      <c r="D167" s="6">
        <v>36471</v>
      </c>
      <c r="E167">
        <v>1026</v>
      </c>
      <c r="F167" s="2">
        <v>16</v>
      </c>
      <c r="G167">
        <v>1088</v>
      </c>
      <c r="H167">
        <v>1070</v>
      </c>
      <c r="I167">
        <v>1011</v>
      </c>
      <c r="J167">
        <v>995</v>
      </c>
      <c r="K167">
        <v>962</v>
      </c>
      <c r="L167" s="6">
        <v>44252</v>
      </c>
      <c r="M167" s="6">
        <v>44254</v>
      </c>
      <c r="N167" s="6">
        <v>44303</v>
      </c>
      <c r="O167" s="6">
        <v>44296</v>
      </c>
      <c r="P167" s="58">
        <v>44319</v>
      </c>
      <c r="Q167" s="40">
        <f t="shared" si="7"/>
        <v>187</v>
      </c>
      <c r="R167" s="2">
        <f t="shared" si="8"/>
        <v>1088</v>
      </c>
      <c r="S167" s="2">
        <f>VLOOKUP(C167,Quals!$A$2:$C$23,3,FALSE)</f>
        <v>1167</v>
      </c>
      <c r="T167" s="2" t="str">
        <f>_xlfn.IFNA(IF(OR(AND(G167&gt;=S167,L167&gt;=Quals!$F$3,L167&lt;=Quals!$H$3), OR(AND(H167&gt;=S167,M167&gt;=Quals!$F$3,M167&lt;=Quals!$H$3), OR(AND(I167&gt;=S167,N167&gt;=Quals!$F$3,N167&lt;=Quals!$H$3), OR(AND(J167&gt;=S167,O167&gt;=Quals!$F$3,O167&lt;=Quals!$H$3), OR(AND(K167&gt;=S167,P167&gt;=Quals!$F$3,P167&lt;=Quals!$H$3))))), MATCH((B167&amp;C167),Autos!C:C,0)),"Q",""),"")</f>
        <v/>
      </c>
      <c r="U167" s="1" t="str">
        <f>IF(AND(T167 = "Q", IF(ISNA(VLOOKUP((B167&amp;C167),Autos!C:C,1,FALSE)), "Not in Auto",)),"Check", "No need")</f>
        <v>No need</v>
      </c>
    </row>
    <row r="168" spans="1:21" x14ac:dyDescent="0.2">
      <c r="A168" t="str">
        <f t="shared" si="6"/>
        <v>Benjamin QUINN800m</v>
      </c>
      <c r="B168" t="s">
        <v>679</v>
      </c>
      <c r="C168" s="6" t="s">
        <v>27</v>
      </c>
      <c r="D168" s="6">
        <v>35432</v>
      </c>
      <c r="E168">
        <v>1022</v>
      </c>
      <c r="F168" s="2">
        <v>17</v>
      </c>
      <c r="G168">
        <v>1031</v>
      </c>
      <c r="H168">
        <v>1001</v>
      </c>
      <c r="I168">
        <v>1030</v>
      </c>
      <c r="J168">
        <v>1008</v>
      </c>
      <c r="K168">
        <v>975</v>
      </c>
      <c r="L168" s="6">
        <v>44262</v>
      </c>
      <c r="M168" s="6">
        <v>44303</v>
      </c>
      <c r="N168" s="6">
        <v>44252</v>
      </c>
      <c r="O168" s="6">
        <v>44302</v>
      </c>
      <c r="P168" s="58">
        <v>44301</v>
      </c>
      <c r="Q168" s="40">
        <f t="shared" si="7"/>
        <v>198</v>
      </c>
      <c r="R168" s="2">
        <f t="shared" si="8"/>
        <v>1031</v>
      </c>
      <c r="S168" s="2">
        <f>VLOOKUP(C168,Quals!$A$2:$C$23,3,FALSE)</f>
        <v>1167</v>
      </c>
      <c r="T168" s="2" t="str">
        <f>_xlfn.IFNA(IF(OR(AND(G168&gt;=S168,L168&gt;=Quals!$F$3,L168&lt;=Quals!$H$3), OR(AND(H168&gt;=S168,M168&gt;=Quals!$F$3,M168&lt;=Quals!$H$3), OR(AND(I168&gt;=S168,N168&gt;=Quals!$F$3,N168&lt;=Quals!$H$3), OR(AND(J168&gt;=S168,O168&gt;=Quals!$F$3,O168&lt;=Quals!$H$3), OR(AND(K168&gt;=S168,P168&gt;=Quals!$F$3,P168&lt;=Quals!$H$3))))), MATCH((B168&amp;C168),Autos!C:C,0)),"Q",""),"")</f>
        <v/>
      </c>
      <c r="U168" s="1" t="str">
        <f>IF(AND(T168 = "Q", IF(ISNA(VLOOKUP((B168&amp;C168),Autos!C:C,1,FALSE)), "Not in Auto",)),"Check", "No need")</f>
        <v>No need</v>
      </c>
    </row>
    <row r="169" spans="1:21" x14ac:dyDescent="0.2">
      <c r="A169" t="str">
        <f t="shared" si="6"/>
        <v>Harry MAY800m</v>
      </c>
      <c r="B169" t="s">
        <v>691</v>
      </c>
      <c r="C169" s="6" t="s">
        <v>27</v>
      </c>
      <c r="D169" s="6">
        <v>33853</v>
      </c>
      <c r="E169">
        <v>1020</v>
      </c>
      <c r="F169" s="2">
        <v>18</v>
      </c>
      <c r="G169">
        <v>1059</v>
      </c>
      <c r="H169">
        <v>1016</v>
      </c>
      <c r="I169">
        <v>1004</v>
      </c>
      <c r="J169">
        <v>984</v>
      </c>
      <c r="K169">
        <v>966</v>
      </c>
      <c r="L169" s="6">
        <v>44604</v>
      </c>
      <c r="M169" s="6">
        <v>44546</v>
      </c>
      <c r="N169" s="6">
        <v>44527</v>
      </c>
      <c r="O169" s="6">
        <v>44597</v>
      </c>
      <c r="P169" s="58">
        <v>44612</v>
      </c>
      <c r="Q169" s="40">
        <f t="shared" si="7"/>
        <v>201</v>
      </c>
      <c r="R169" s="2">
        <f t="shared" si="8"/>
        <v>1059</v>
      </c>
      <c r="S169" s="2">
        <f>VLOOKUP(C169,Quals!$A$2:$C$23,3,FALSE)</f>
        <v>1167</v>
      </c>
      <c r="T169" s="2" t="str">
        <f>_xlfn.IFNA(IF(OR(AND(G169&gt;=S169,L169&gt;=Quals!$F$3,L169&lt;=Quals!$H$3), OR(AND(H169&gt;=S169,M169&gt;=Quals!$F$3,M169&lt;=Quals!$H$3), OR(AND(I169&gt;=S169,N169&gt;=Quals!$F$3,N169&lt;=Quals!$H$3), OR(AND(J169&gt;=S169,O169&gt;=Quals!$F$3,O169&lt;=Quals!$H$3), OR(AND(K169&gt;=S169,P169&gt;=Quals!$F$3,P169&lt;=Quals!$H$3))))), MATCH((B169&amp;C169),Autos!C:C,0)),"Q",""),"")</f>
        <v/>
      </c>
      <c r="U169" s="1" t="str">
        <f>IF(AND(T169 = "Q", IF(ISNA(VLOOKUP((B169&amp;C169),Autos!C:C,1,FALSE)), "Not in Auto",)),"Check", "No need")</f>
        <v>No need</v>
      </c>
    </row>
    <row r="170" spans="1:21" x14ac:dyDescent="0.2">
      <c r="A170" t="str">
        <f t="shared" si="6"/>
        <v>Dylan BURROWS800m</v>
      </c>
      <c r="B170" t="s">
        <v>689</v>
      </c>
      <c r="C170" s="6" t="s">
        <v>27</v>
      </c>
      <c r="D170" s="6">
        <v>36343</v>
      </c>
      <c r="E170">
        <v>1015</v>
      </c>
      <c r="F170" s="2">
        <v>19</v>
      </c>
      <c r="I170">
        <v>1000</v>
      </c>
      <c r="J170">
        <v>1001</v>
      </c>
      <c r="K170">
        <v>987</v>
      </c>
      <c r="L170" s="6">
        <v>44610</v>
      </c>
      <c r="M170" s="6">
        <v>44590</v>
      </c>
      <c r="N170" s="6">
        <v>44604</v>
      </c>
      <c r="O170" s="6">
        <v>44331</v>
      </c>
      <c r="P170" s="58">
        <v>44310</v>
      </c>
      <c r="Q170" s="40">
        <f t="shared" si="7"/>
        <v>210</v>
      </c>
      <c r="R170" s="2">
        <f t="shared" si="8"/>
        <v>1001</v>
      </c>
      <c r="S170" s="2">
        <f>VLOOKUP(C170,Quals!$A$2:$C$23,3,FALSE)</f>
        <v>1167</v>
      </c>
      <c r="T170" s="2" t="str">
        <f>_xlfn.IFNA(IF(OR(AND(G170&gt;=S170,L170&gt;=Quals!$F$3,L170&lt;=Quals!$H$3), OR(AND(H170&gt;=S170,M170&gt;=Quals!$F$3,M170&lt;=Quals!$H$3), OR(AND(I170&gt;=S170,N170&gt;=Quals!$F$3,N170&lt;=Quals!$H$3), OR(AND(J170&gt;=S170,O170&gt;=Quals!$F$3,O170&lt;=Quals!$H$3), OR(AND(K170&gt;=S170,P170&gt;=Quals!$F$3,P170&lt;=Quals!$H$3))))), MATCH((B170&amp;C170),Autos!C:C,0)),"Q",""),"")</f>
        <v/>
      </c>
      <c r="U170" s="1" t="str">
        <f>IF(AND(T170 = "Q", IF(ISNA(VLOOKUP((B170&amp;C170),Autos!C:C,1,FALSE)), "Not in Auto",)),"Check", "No need")</f>
        <v>No need</v>
      </c>
    </row>
    <row r="171" spans="1:21" x14ac:dyDescent="0.2">
      <c r="A171" t="str">
        <f t="shared" si="6"/>
        <v>Jack ANSTEY800m</v>
      </c>
      <c r="B171" t="s">
        <v>683</v>
      </c>
      <c r="C171" s="6" t="s">
        <v>27</v>
      </c>
      <c r="D171" s="6">
        <v>35528</v>
      </c>
      <c r="E171">
        <v>1011</v>
      </c>
      <c r="F171" s="2">
        <v>20</v>
      </c>
      <c r="G171">
        <v>1041</v>
      </c>
      <c r="H171">
        <v>1020</v>
      </c>
      <c r="I171">
        <v>985</v>
      </c>
      <c r="J171">
        <v>987</v>
      </c>
      <c r="K171">
        <v>982</v>
      </c>
      <c r="L171" s="6">
        <v>44332</v>
      </c>
      <c r="M171" s="6">
        <v>44331</v>
      </c>
      <c r="N171" s="6">
        <v>44288</v>
      </c>
      <c r="O171" s="6">
        <v>44323</v>
      </c>
      <c r="P171" s="58">
        <v>44310</v>
      </c>
      <c r="Q171" s="40">
        <f t="shared" si="7"/>
        <v>219</v>
      </c>
      <c r="R171" s="2">
        <f t="shared" si="8"/>
        <v>1041</v>
      </c>
      <c r="S171" s="2">
        <f>VLOOKUP(C171,Quals!$A$2:$C$23,3,FALSE)</f>
        <v>1167</v>
      </c>
      <c r="T171" s="2" t="str">
        <f>_xlfn.IFNA(IF(OR(AND(G171&gt;=S171,L171&gt;=Quals!$F$3,L171&lt;=Quals!$H$3), OR(AND(H171&gt;=S171,M171&gt;=Quals!$F$3,M171&lt;=Quals!$H$3), OR(AND(I171&gt;=S171,N171&gt;=Quals!$F$3,N171&lt;=Quals!$H$3), OR(AND(J171&gt;=S171,O171&gt;=Quals!$F$3,O171&lt;=Quals!$H$3), OR(AND(K171&gt;=S171,P171&gt;=Quals!$F$3,P171&lt;=Quals!$H$3))))), MATCH((B171&amp;C171),Autos!C:C,0)),"Q",""),"")</f>
        <v/>
      </c>
      <c r="U171" s="1" t="str">
        <f>IF(AND(T171 = "Q", IF(ISNA(VLOOKUP((B171&amp;C171),Autos!C:C,1,FALSE)), "Not in Auto",)),"Check", "No need")</f>
        <v>No need</v>
      </c>
    </row>
    <row r="172" spans="1:21" x14ac:dyDescent="0.2">
      <c r="A172" t="str">
        <f t="shared" si="6"/>
        <v>Hayden TODD800m</v>
      </c>
      <c r="B172" t="s">
        <v>685</v>
      </c>
      <c r="C172" s="6" t="s">
        <v>27</v>
      </c>
      <c r="D172" s="6">
        <v>38532</v>
      </c>
      <c r="E172">
        <v>1007</v>
      </c>
      <c r="F172" s="2">
        <v>21</v>
      </c>
      <c r="G172">
        <v>1015</v>
      </c>
      <c r="H172">
        <v>991</v>
      </c>
      <c r="I172">
        <v>1004</v>
      </c>
      <c r="J172">
        <v>997</v>
      </c>
      <c r="K172">
        <v>980</v>
      </c>
      <c r="L172" s="6">
        <v>44589</v>
      </c>
      <c r="M172" s="6">
        <v>44597</v>
      </c>
      <c r="N172" s="6">
        <v>44282</v>
      </c>
      <c r="O172" s="6">
        <v>44252</v>
      </c>
      <c r="P172" s="58">
        <v>44520</v>
      </c>
      <c r="Q172" s="40">
        <f t="shared" si="7"/>
        <v>225</v>
      </c>
      <c r="R172" s="2">
        <f t="shared" si="8"/>
        <v>1015</v>
      </c>
      <c r="S172" s="2">
        <f>VLOOKUP(C172,Quals!$A$2:$C$23,3,FALSE)</f>
        <v>1167</v>
      </c>
      <c r="T172" s="2" t="str">
        <f>_xlfn.IFNA(IF(OR(AND(G172&gt;=S172,L172&gt;=Quals!$F$3,L172&lt;=Quals!$H$3), OR(AND(H172&gt;=S172,M172&gt;=Quals!$F$3,M172&lt;=Quals!$H$3), OR(AND(I172&gt;=S172,N172&gt;=Quals!$F$3,N172&lt;=Quals!$H$3), OR(AND(J172&gt;=S172,O172&gt;=Quals!$F$3,O172&lt;=Quals!$H$3), OR(AND(K172&gt;=S172,P172&gt;=Quals!$F$3,P172&lt;=Quals!$H$3))))), MATCH((B172&amp;C172),Autos!C:C,0)),"Q",""),"")</f>
        <v/>
      </c>
      <c r="U172" s="1" t="str">
        <f>IF(AND(T172 = "Q", IF(ISNA(VLOOKUP((B172&amp;C172),Autos!C:C,1,FALSE)), "Not in Auto",)),"Check", "No need")</f>
        <v>No need</v>
      </c>
    </row>
    <row r="173" spans="1:21" x14ac:dyDescent="0.2">
      <c r="A173" t="str">
        <f t="shared" si="6"/>
        <v>Riley MCGOWN800m</v>
      </c>
      <c r="B173" t="s">
        <v>686</v>
      </c>
      <c r="C173" s="6" t="s">
        <v>27</v>
      </c>
      <c r="D173" s="6">
        <v>35196</v>
      </c>
      <c r="E173">
        <v>1006</v>
      </c>
      <c r="F173" s="2">
        <v>22</v>
      </c>
      <c r="H173">
        <v>984</v>
      </c>
      <c r="I173">
        <v>982</v>
      </c>
      <c r="J173">
        <v>996</v>
      </c>
      <c r="K173">
        <v>994</v>
      </c>
      <c r="L173" s="6">
        <v>44282</v>
      </c>
      <c r="M173" s="6">
        <v>44548</v>
      </c>
      <c r="N173" s="6">
        <v>44279</v>
      </c>
      <c r="O173" s="6">
        <v>44302</v>
      </c>
      <c r="P173" s="58">
        <v>44301</v>
      </c>
      <c r="Q173" s="40">
        <f t="shared" si="7"/>
        <v>226</v>
      </c>
      <c r="R173" s="2">
        <f t="shared" si="8"/>
        <v>996</v>
      </c>
      <c r="S173" s="2">
        <f>VLOOKUP(C173,Quals!$A$2:$C$23,3,FALSE)</f>
        <v>1167</v>
      </c>
      <c r="T173" s="2" t="str">
        <f>_xlfn.IFNA(IF(OR(AND(G173&gt;=S173,L173&gt;=Quals!$F$3,L173&lt;=Quals!$H$3), OR(AND(H173&gt;=S173,M173&gt;=Quals!$F$3,M173&lt;=Quals!$H$3), OR(AND(I173&gt;=S173,N173&gt;=Quals!$F$3,N173&lt;=Quals!$H$3), OR(AND(J173&gt;=S173,O173&gt;=Quals!$F$3,O173&lt;=Quals!$H$3), OR(AND(K173&gt;=S173,P173&gt;=Quals!$F$3,P173&lt;=Quals!$H$3))))), MATCH((B173&amp;C173),Autos!C:C,0)),"Q",""),"")</f>
        <v/>
      </c>
      <c r="U173" s="1" t="str">
        <f>IF(AND(T173 = "Q", IF(ISNA(VLOOKUP((B173&amp;C173),Autos!C:C,1,FALSE)), "Not in Auto",)),"Check", "No need")</f>
        <v>No need</v>
      </c>
    </row>
    <row r="174" spans="1:21" x14ac:dyDescent="0.2">
      <c r="A174" t="str">
        <f t="shared" si="6"/>
        <v>Max ROSIN800m</v>
      </c>
      <c r="B174" t="s">
        <v>684</v>
      </c>
      <c r="C174" s="6" t="s">
        <v>27</v>
      </c>
      <c r="D174" s="6">
        <v>44612</v>
      </c>
      <c r="E174">
        <v>1004</v>
      </c>
      <c r="F174" s="2">
        <v>23</v>
      </c>
      <c r="G174">
        <v>1025</v>
      </c>
      <c r="H174">
        <v>1022</v>
      </c>
      <c r="I174">
        <v>1006</v>
      </c>
      <c r="J174">
        <v>976</v>
      </c>
      <c r="K174">
        <v>966</v>
      </c>
      <c r="L174" s="6">
        <v>44301</v>
      </c>
      <c r="M174" s="6">
        <v>44282</v>
      </c>
      <c r="N174" s="6">
        <v>44266</v>
      </c>
      <c r="O174" s="6">
        <v>44279</v>
      </c>
      <c r="P174" s="58">
        <v>44287</v>
      </c>
      <c r="Q174" s="40">
        <f t="shared" si="7"/>
        <v>230</v>
      </c>
      <c r="R174" s="2">
        <f t="shared" si="8"/>
        <v>1025</v>
      </c>
      <c r="S174" s="2">
        <f>VLOOKUP(C174,Quals!$A$2:$C$23,3,FALSE)</f>
        <v>1167</v>
      </c>
      <c r="T174" s="2" t="str">
        <f>_xlfn.IFNA(IF(OR(AND(G174&gt;=S174,L174&gt;=Quals!$F$3,L174&lt;=Quals!$H$3), OR(AND(H174&gt;=S174,M174&gt;=Quals!$F$3,M174&lt;=Quals!$H$3), OR(AND(I174&gt;=S174,N174&gt;=Quals!$F$3,N174&lt;=Quals!$H$3), OR(AND(J174&gt;=S174,O174&gt;=Quals!$F$3,O174&lt;=Quals!$H$3), OR(AND(K174&gt;=S174,P174&gt;=Quals!$F$3,P174&lt;=Quals!$H$3))))), MATCH((B174&amp;C174),Autos!C:C,0)),"Q",""),"")</f>
        <v/>
      </c>
      <c r="U174" s="1" t="str">
        <f>IF(AND(T174 = "Q", IF(ISNA(VLOOKUP((B174&amp;C174),Autos!C:C,1,FALSE)), "Not in Auto",)),"Check", "No need")</f>
        <v>No need</v>
      </c>
    </row>
    <row r="175" spans="1:21" x14ac:dyDescent="0.2">
      <c r="A175" t="str">
        <f t="shared" si="6"/>
        <v>Angus BEER800m</v>
      </c>
      <c r="B175" t="s">
        <v>688</v>
      </c>
      <c r="C175" s="6" t="s">
        <v>27</v>
      </c>
      <c r="D175" s="6">
        <v>37268</v>
      </c>
      <c r="E175">
        <v>1000</v>
      </c>
      <c r="F175" s="2">
        <v>24</v>
      </c>
      <c r="G175">
        <v>1069</v>
      </c>
      <c r="H175">
        <v>1045</v>
      </c>
      <c r="I175">
        <v>970</v>
      </c>
      <c r="J175">
        <v>962</v>
      </c>
      <c r="K175">
        <v>958</v>
      </c>
      <c r="L175" s="6">
        <v>44590</v>
      </c>
      <c r="M175" s="6">
        <v>44253</v>
      </c>
      <c r="N175" s="6">
        <v>44303</v>
      </c>
      <c r="O175" s="6">
        <v>44308</v>
      </c>
      <c r="P175" s="58">
        <v>44329</v>
      </c>
      <c r="Q175" s="40">
        <f t="shared" si="7"/>
        <v>240</v>
      </c>
      <c r="R175" s="2">
        <f t="shared" si="8"/>
        <v>1069</v>
      </c>
      <c r="S175" s="2">
        <f>VLOOKUP(C175,Quals!$A$2:$C$23,3,FALSE)</f>
        <v>1167</v>
      </c>
      <c r="T175" s="2" t="str">
        <f>_xlfn.IFNA(IF(OR(AND(G175&gt;=S175,L175&gt;=Quals!$F$3,L175&lt;=Quals!$H$3), OR(AND(H175&gt;=S175,M175&gt;=Quals!$F$3,M175&lt;=Quals!$H$3), OR(AND(I175&gt;=S175,N175&gt;=Quals!$F$3,N175&lt;=Quals!$H$3), OR(AND(J175&gt;=S175,O175&gt;=Quals!$F$3,O175&lt;=Quals!$H$3), OR(AND(K175&gt;=S175,P175&gt;=Quals!$F$3,P175&lt;=Quals!$H$3))))), MATCH((B175&amp;C175),Autos!C:C,0)),"Q",""),"")</f>
        <v/>
      </c>
      <c r="U175" s="1" t="str">
        <f>IF(AND(T175 = "Q", IF(ISNA(VLOOKUP((B175&amp;C175),Autos!C:C,1,FALSE)), "Not in Auto",)),"Check", "No need")</f>
        <v>No need</v>
      </c>
    </row>
    <row r="176" spans="1:21" x14ac:dyDescent="0.2">
      <c r="A176" t="str">
        <f t="shared" si="6"/>
        <v>Jye PERROTT800m</v>
      </c>
      <c r="B176" t="s">
        <v>682</v>
      </c>
      <c r="C176" s="7" t="s">
        <v>27</v>
      </c>
      <c r="D176" s="6">
        <v>36013</v>
      </c>
      <c r="E176">
        <v>995</v>
      </c>
      <c r="F176" s="2">
        <v>25</v>
      </c>
      <c r="G176">
        <v>1026</v>
      </c>
      <c r="H176">
        <v>1007</v>
      </c>
      <c r="I176">
        <v>984</v>
      </c>
      <c r="J176">
        <v>960</v>
      </c>
      <c r="K176">
        <v>939</v>
      </c>
      <c r="L176" s="6">
        <v>44303</v>
      </c>
      <c r="M176" s="6">
        <v>44302</v>
      </c>
      <c r="N176" s="6">
        <v>44301</v>
      </c>
      <c r="O176" s="6">
        <v>44611</v>
      </c>
      <c r="P176" s="58">
        <v>44260</v>
      </c>
      <c r="Q176" s="40">
        <f t="shared" si="7"/>
        <v>247</v>
      </c>
      <c r="R176" s="2">
        <f t="shared" si="8"/>
        <v>1026</v>
      </c>
      <c r="S176" s="2">
        <f>VLOOKUP(C176,Quals!$A$2:$C$23,3,FALSE)</f>
        <v>1167</v>
      </c>
      <c r="T176" s="2" t="str">
        <f>_xlfn.IFNA(IF(OR(AND(G176&gt;=S176,L176&gt;=Quals!$F$3,L176&lt;=Quals!$H$3), OR(AND(H176&gt;=S176,M176&gt;=Quals!$F$3,M176&lt;=Quals!$H$3), OR(AND(I176&gt;=S176,N176&gt;=Quals!$F$3,N176&lt;=Quals!$H$3), OR(AND(J176&gt;=S176,O176&gt;=Quals!$F$3,O176&lt;=Quals!$H$3), OR(AND(K176&gt;=S176,P176&gt;=Quals!$F$3,P176&lt;=Quals!$H$3))))), MATCH((B176&amp;C176),Autos!C:C,0)),"Q",""),"")</f>
        <v/>
      </c>
      <c r="U176" s="1" t="str">
        <f>IF(AND(T176 = "Q", IF(ISNA(VLOOKUP((B176&amp;C176),Autos!C:C,1,FALSE)), "Not in Auto",)),"Check", "No need")</f>
        <v>No need</v>
      </c>
    </row>
    <row r="177" spans="1:21" x14ac:dyDescent="0.2">
      <c r="A177" t="str">
        <f t="shared" si="6"/>
        <v>Jack ATHERTON800m</v>
      </c>
      <c r="B177" t="s">
        <v>690</v>
      </c>
      <c r="C177" s="6" t="s">
        <v>27</v>
      </c>
      <c r="D177" s="6">
        <v>37049</v>
      </c>
      <c r="E177">
        <v>995</v>
      </c>
      <c r="F177" s="2">
        <v>26</v>
      </c>
      <c r="G177">
        <v>995</v>
      </c>
      <c r="H177">
        <v>995</v>
      </c>
      <c r="I177">
        <v>984</v>
      </c>
      <c r="J177">
        <v>962</v>
      </c>
      <c r="K177">
        <v>963</v>
      </c>
      <c r="L177" s="6">
        <v>44600</v>
      </c>
      <c r="M177" s="6">
        <v>44576</v>
      </c>
      <c r="N177" s="6">
        <v>44286</v>
      </c>
      <c r="O177" s="6">
        <v>44255</v>
      </c>
      <c r="P177" s="58">
        <v>44612</v>
      </c>
      <c r="Q177" s="40">
        <f t="shared" si="7"/>
        <v>247</v>
      </c>
      <c r="R177" s="2">
        <f t="shared" si="8"/>
        <v>995</v>
      </c>
      <c r="S177" s="2">
        <f>VLOOKUP(C177,Quals!$A$2:$C$23,3,FALSE)</f>
        <v>1167</v>
      </c>
      <c r="T177" s="2" t="str">
        <f>_xlfn.IFNA(IF(OR(AND(G177&gt;=S177,L177&gt;=Quals!$F$3,L177&lt;=Quals!$H$3), OR(AND(H177&gt;=S177,M177&gt;=Quals!$F$3,M177&lt;=Quals!$H$3), OR(AND(I177&gt;=S177,N177&gt;=Quals!$F$3,N177&lt;=Quals!$H$3), OR(AND(J177&gt;=S177,O177&gt;=Quals!$F$3,O177&lt;=Quals!$H$3), OR(AND(K177&gt;=S177,P177&gt;=Quals!$F$3,P177&lt;=Quals!$H$3))))), MATCH((B177&amp;C177),Autos!C:C,0)),"Q",""),"")</f>
        <v/>
      </c>
      <c r="U177" s="1" t="str">
        <f>IF(AND(T177 = "Q", IF(ISNA(VLOOKUP((B177&amp;C177),Autos!C:C,1,FALSE)), "Not in Auto",)),"Check", "No need")</f>
        <v>No need</v>
      </c>
    </row>
    <row r="178" spans="1:21" x14ac:dyDescent="0.2">
      <c r="A178" t="str">
        <f t="shared" si="6"/>
        <v>DeGras AMEKATA800m</v>
      </c>
      <c r="B178" t="s">
        <v>696</v>
      </c>
      <c r="C178" s="6" t="s">
        <v>27</v>
      </c>
      <c r="D178" s="6">
        <v>44581</v>
      </c>
      <c r="E178">
        <v>992</v>
      </c>
      <c r="F178" s="2">
        <v>27</v>
      </c>
      <c r="G178">
        <v>1016</v>
      </c>
      <c r="H178">
        <v>1007</v>
      </c>
      <c r="I178">
        <v>980</v>
      </c>
      <c r="J178">
        <v>959</v>
      </c>
      <c r="K178">
        <v>932</v>
      </c>
      <c r="L178" s="6">
        <v>44546</v>
      </c>
      <c r="M178" s="6">
        <v>44604</v>
      </c>
      <c r="N178" s="6">
        <v>44499</v>
      </c>
      <c r="O178" s="6">
        <v>44255</v>
      </c>
      <c r="P178" s="58">
        <v>44612</v>
      </c>
      <c r="Q178" s="40">
        <f t="shared" si="7"/>
        <v>253</v>
      </c>
      <c r="R178" s="2">
        <f t="shared" si="8"/>
        <v>1016</v>
      </c>
      <c r="S178" s="2">
        <f>VLOOKUP(C178,Quals!$A$2:$C$23,3,FALSE)</f>
        <v>1167</v>
      </c>
      <c r="T178" s="2" t="str">
        <f>_xlfn.IFNA(IF(OR(AND(G178&gt;=S178,L178&gt;=Quals!$F$3,L178&lt;=Quals!$H$3), OR(AND(H178&gt;=S178,M178&gt;=Quals!$F$3,M178&lt;=Quals!$H$3), OR(AND(I178&gt;=S178,N178&gt;=Quals!$F$3,N178&lt;=Quals!$H$3), OR(AND(J178&gt;=S178,O178&gt;=Quals!$F$3,O178&lt;=Quals!$H$3), OR(AND(K178&gt;=S178,P178&gt;=Quals!$F$3,P178&lt;=Quals!$H$3))))), MATCH((B178&amp;C178),Autos!C:C,0)),"Q",""),"")</f>
        <v/>
      </c>
      <c r="U178" s="1" t="str">
        <f>IF(AND(T178 = "Q", IF(ISNA(VLOOKUP((B178&amp;C178),Autos!C:C,1,FALSE)), "Not in Auto",)),"Check", "No need")</f>
        <v>No need</v>
      </c>
    </row>
    <row r="179" spans="1:21" x14ac:dyDescent="0.2">
      <c r="A179" t="str">
        <f t="shared" si="6"/>
        <v>James HEALEY800m</v>
      </c>
      <c r="B179" t="s">
        <v>692</v>
      </c>
      <c r="C179" s="6" t="s">
        <v>27</v>
      </c>
      <c r="D179" s="6">
        <v>37934</v>
      </c>
      <c r="E179">
        <v>988</v>
      </c>
      <c r="F179" s="2">
        <v>28</v>
      </c>
      <c r="G179">
        <v>1017</v>
      </c>
      <c r="H179">
        <v>1007</v>
      </c>
      <c r="I179">
        <v>986</v>
      </c>
      <c r="J179">
        <v>967</v>
      </c>
      <c r="K179">
        <v>955</v>
      </c>
      <c r="L179" s="6">
        <v>44301</v>
      </c>
      <c r="M179" s="6">
        <v>44282</v>
      </c>
      <c r="N179" s="6">
        <v>44262</v>
      </c>
      <c r="O179" s="6">
        <v>44611</v>
      </c>
      <c r="P179" s="58">
        <v>44260</v>
      </c>
      <c r="Q179" s="40">
        <f t="shared" si="7"/>
        <v>263</v>
      </c>
      <c r="R179" s="2">
        <f t="shared" si="8"/>
        <v>1017</v>
      </c>
      <c r="S179" s="2">
        <f>VLOOKUP(C179,Quals!$A$2:$C$23,3,FALSE)</f>
        <v>1167</v>
      </c>
      <c r="T179" s="2" t="str">
        <f>_xlfn.IFNA(IF(OR(AND(G179&gt;=S179,L179&gt;=Quals!$F$3,L179&lt;=Quals!$H$3), OR(AND(H179&gt;=S179,M179&gt;=Quals!$F$3,M179&lt;=Quals!$H$3), OR(AND(I179&gt;=S179,N179&gt;=Quals!$F$3,N179&lt;=Quals!$H$3), OR(AND(J179&gt;=S179,O179&gt;=Quals!$F$3,O179&lt;=Quals!$H$3), OR(AND(K179&gt;=S179,P179&gt;=Quals!$F$3,P179&lt;=Quals!$H$3))))), MATCH((B179&amp;C179),Autos!C:C,0)),"Q",""),"")</f>
        <v/>
      </c>
      <c r="U179" s="1" t="str">
        <f>IF(AND(T179 = "Q", IF(ISNA(VLOOKUP((B179&amp;C179),Autos!C:C,1,FALSE)), "Not in Auto",)),"Check", "No need")</f>
        <v>No need</v>
      </c>
    </row>
    <row r="180" spans="1:21" x14ac:dyDescent="0.2">
      <c r="A180" t="str">
        <f t="shared" si="6"/>
        <v>Anthony VLATKO800m</v>
      </c>
      <c r="B180" t="s">
        <v>693</v>
      </c>
      <c r="C180" s="6" t="s">
        <v>27</v>
      </c>
      <c r="D180" s="6">
        <v>37103</v>
      </c>
      <c r="E180">
        <v>985</v>
      </c>
      <c r="F180" s="2">
        <v>29</v>
      </c>
      <c r="L180" s="6"/>
      <c r="M180" s="6"/>
      <c r="N180" s="6"/>
      <c r="O180" s="6"/>
      <c r="P180" s="58"/>
      <c r="Q180" s="40">
        <f t="shared" si="7"/>
        <v>270</v>
      </c>
      <c r="R180" s="2" t="e">
        <f t="shared" si="8"/>
        <v>#NUM!</v>
      </c>
      <c r="S180" s="2">
        <f>VLOOKUP(C180,Quals!$A$2:$C$23,3,FALSE)</f>
        <v>1167</v>
      </c>
      <c r="T180" s="2" t="str">
        <f>_xlfn.IFNA(IF(OR(AND(G180&gt;=S180,L180&gt;=Quals!$F$3,L180&lt;=Quals!$H$3), OR(AND(H180&gt;=S180,M180&gt;=Quals!$F$3,M180&lt;=Quals!$H$3), OR(AND(I180&gt;=S180,N180&gt;=Quals!$F$3,N180&lt;=Quals!$H$3), OR(AND(J180&gt;=S180,O180&gt;=Quals!$F$3,O180&lt;=Quals!$H$3), OR(AND(K180&gt;=S180,P180&gt;=Quals!$F$3,P180&lt;=Quals!$H$3))))), MATCH((B180&amp;C180),Autos!C:C,0)),"Q",""),"")</f>
        <v/>
      </c>
      <c r="U180" s="1" t="str">
        <f>IF(AND(T180 = "Q", IF(ISNA(VLOOKUP((B180&amp;C180),Autos!C:C,1,FALSE)), "Not in Auto",)),"Check", "No need")</f>
        <v>No need</v>
      </c>
    </row>
    <row r="181" spans="1:21" x14ac:dyDescent="0.2">
      <c r="A181" t="str">
        <f t="shared" si="6"/>
        <v>Robert DICKINSON800m</v>
      </c>
      <c r="B181" t="s">
        <v>695</v>
      </c>
      <c r="C181" s="6" t="s">
        <v>27</v>
      </c>
      <c r="D181" s="6">
        <v>36512</v>
      </c>
      <c r="E181">
        <v>984</v>
      </c>
      <c r="F181" s="2">
        <v>30</v>
      </c>
      <c r="G181">
        <v>988</v>
      </c>
      <c r="H181">
        <v>993</v>
      </c>
      <c r="I181">
        <v>985</v>
      </c>
      <c r="J181">
        <v>970</v>
      </c>
      <c r="K181">
        <v>955</v>
      </c>
      <c r="L181" s="6">
        <v>44597</v>
      </c>
      <c r="M181" s="6">
        <v>44266</v>
      </c>
      <c r="N181" s="6">
        <v>44612</v>
      </c>
      <c r="O181" s="6">
        <v>44262</v>
      </c>
      <c r="P181" s="58">
        <v>44252</v>
      </c>
      <c r="Q181" s="40">
        <f t="shared" si="7"/>
        <v>272</v>
      </c>
      <c r="R181" s="2">
        <f t="shared" si="8"/>
        <v>993</v>
      </c>
      <c r="S181" s="2">
        <f>VLOOKUP(C181,Quals!$A$2:$C$23,3,FALSE)</f>
        <v>1167</v>
      </c>
      <c r="T181" s="2" t="str">
        <f>_xlfn.IFNA(IF(OR(AND(G181&gt;=S181,L181&gt;=Quals!$F$3,L181&lt;=Quals!$H$3), OR(AND(H181&gt;=S181,M181&gt;=Quals!$F$3,M181&lt;=Quals!$H$3), OR(AND(I181&gt;=S181,N181&gt;=Quals!$F$3,N181&lt;=Quals!$H$3), OR(AND(J181&gt;=S181,O181&gt;=Quals!$F$3,O181&lt;=Quals!$H$3), OR(AND(K181&gt;=S181,P181&gt;=Quals!$F$3,P181&lt;=Quals!$H$3))))), MATCH((B181&amp;C181),Autos!C:C,0)),"Q",""),"")</f>
        <v/>
      </c>
      <c r="U181" s="1" t="str">
        <f>IF(AND(T181 = "Q", IF(ISNA(VLOOKUP((B181&amp;C181),Autos!C:C,1,FALSE)), "Not in Auto",)),"Check", "No need")</f>
        <v>No need</v>
      </c>
    </row>
    <row r="182" spans="1:21" x14ac:dyDescent="0.2">
      <c r="A182" t="str">
        <f t="shared" si="6"/>
        <v>Tom MARCH800m</v>
      </c>
      <c r="B182" t="s">
        <v>702</v>
      </c>
      <c r="C182" s="6" t="s">
        <v>27</v>
      </c>
      <c r="E182">
        <v>971</v>
      </c>
      <c r="F182" s="2">
        <v>31</v>
      </c>
      <c r="G182">
        <v>979</v>
      </c>
      <c r="H182">
        <v>946</v>
      </c>
      <c r="I182">
        <v>969</v>
      </c>
      <c r="J182">
        <v>963</v>
      </c>
      <c r="K182">
        <v>948</v>
      </c>
      <c r="L182" s="6">
        <v>44589</v>
      </c>
      <c r="M182" s="6">
        <v>44587</v>
      </c>
      <c r="N182" s="6">
        <v>44612</v>
      </c>
      <c r="O182" s="6">
        <v>44604</v>
      </c>
      <c r="P182" s="58">
        <v>44611</v>
      </c>
      <c r="Q182" s="40">
        <f t="shared" si="7"/>
        <v>310</v>
      </c>
      <c r="R182" s="2">
        <f t="shared" si="8"/>
        <v>979</v>
      </c>
      <c r="S182" s="2">
        <f>VLOOKUP(C182,Quals!$A$2:$C$23,3,FALSE)</f>
        <v>1167</v>
      </c>
      <c r="T182" s="2" t="str">
        <f>_xlfn.IFNA(IF(OR(AND(G182&gt;=S182,L182&gt;=Quals!$F$3,L182&lt;=Quals!$H$3), OR(AND(H182&gt;=S182,M182&gt;=Quals!$F$3,M182&lt;=Quals!$H$3), OR(AND(I182&gt;=S182,N182&gt;=Quals!$F$3,N182&lt;=Quals!$H$3), OR(AND(J182&gt;=S182,O182&gt;=Quals!$F$3,O182&lt;=Quals!$H$3), OR(AND(K182&gt;=S182,P182&gt;=Quals!$F$3,P182&lt;=Quals!$H$3))))), MATCH((B182&amp;C182),Autos!C:C,0)),"Q",""),"")</f>
        <v/>
      </c>
      <c r="U182" s="1" t="str">
        <f>IF(AND(T182 = "Q", IF(ISNA(VLOOKUP((B182&amp;C182),Autos!C:C,1,FALSE)), "Not in Auto",)),"Check", "No need")</f>
        <v>No need</v>
      </c>
    </row>
    <row r="183" spans="1:21" x14ac:dyDescent="0.2">
      <c r="A183" t="str">
        <f t="shared" si="6"/>
        <v>Cameron MUSGROVE800m</v>
      </c>
      <c r="B183" t="s">
        <v>697</v>
      </c>
      <c r="C183" s="7" t="s">
        <v>27</v>
      </c>
      <c r="D183" s="6">
        <v>36109</v>
      </c>
      <c r="E183">
        <v>969</v>
      </c>
      <c r="F183" s="2">
        <v>32</v>
      </c>
      <c r="G183">
        <v>1004</v>
      </c>
      <c r="H183">
        <v>960</v>
      </c>
      <c r="I183">
        <v>959</v>
      </c>
      <c r="J183">
        <v>955</v>
      </c>
      <c r="K183">
        <v>944</v>
      </c>
      <c r="L183" s="6">
        <v>44589</v>
      </c>
      <c r="M183" s="6">
        <v>44611</v>
      </c>
      <c r="N183" s="6">
        <v>44282</v>
      </c>
      <c r="O183" s="6">
        <v>44262</v>
      </c>
      <c r="P183" s="58">
        <v>44520</v>
      </c>
      <c r="Q183" s="40">
        <f t="shared" si="7"/>
        <v>316</v>
      </c>
      <c r="R183" s="2">
        <f t="shared" si="8"/>
        <v>1004</v>
      </c>
      <c r="S183" s="2">
        <f>VLOOKUP(C183,Quals!$A$2:$C$23,3,FALSE)</f>
        <v>1167</v>
      </c>
      <c r="T183" s="2" t="str">
        <f>_xlfn.IFNA(IF(OR(AND(G183&gt;=S183,L183&gt;=Quals!$F$3,L183&lt;=Quals!$H$3), OR(AND(H183&gt;=S183,M183&gt;=Quals!$F$3,M183&lt;=Quals!$H$3), OR(AND(I183&gt;=S183,N183&gt;=Quals!$F$3,N183&lt;=Quals!$H$3), OR(AND(J183&gt;=S183,O183&gt;=Quals!$F$3,O183&lt;=Quals!$H$3), OR(AND(K183&gt;=S183,P183&gt;=Quals!$F$3,P183&lt;=Quals!$H$3))))), MATCH((B183&amp;C183),Autos!C:C,0)),"Q",""),"")</f>
        <v/>
      </c>
      <c r="U183" s="1" t="str">
        <f>IF(AND(T183 = "Q", IF(ISNA(VLOOKUP((B183&amp;C183),Autos!C:C,1,FALSE)), "Not in Auto",)),"Check", "No need")</f>
        <v>No need</v>
      </c>
    </row>
    <row r="184" spans="1:21" x14ac:dyDescent="0.2">
      <c r="A184" t="str">
        <f t="shared" si="6"/>
        <v>Kang NYOAK800m</v>
      </c>
      <c r="B184" t="s">
        <v>699</v>
      </c>
      <c r="C184" s="6" t="s">
        <v>27</v>
      </c>
      <c r="D184" s="6">
        <v>36590</v>
      </c>
      <c r="E184">
        <v>955</v>
      </c>
      <c r="F184" s="2">
        <v>33</v>
      </c>
      <c r="G184">
        <v>1033</v>
      </c>
      <c r="H184">
        <v>943</v>
      </c>
      <c r="I184">
        <v>934</v>
      </c>
      <c r="J184">
        <v>928</v>
      </c>
      <c r="K184">
        <v>923</v>
      </c>
      <c r="L184" s="6">
        <v>44310</v>
      </c>
      <c r="M184" s="6">
        <v>44275</v>
      </c>
      <c r="N184" s="6">
        <v>44342</v>
      </c>
      <c r="O184" s="6">
        <v>44330</v>
      </c>
      <c r="P184" s="58">
        <v>44289</v>
      </c>
      <c r="Q184" s="40">
        <f t="shared" si="7"/>
        <v>354</v>
      </c>
      <c r="R184" s="2">
        <f t="shared" si="8"/>
        <v>1033</v>
      </c>
      <c r="S184" s="2">
        <f>VLOOKUP(C184,Quals!$A$2:$C$23,3,FALSE)</f>
        <v>1167</v>
      </c>
      <c r="T184" s="2" t="str">
        <f>_xlfn.IFNA(IF(OR(AND(G184&gt;=S184,L184&gt;=Quals!$F$3,L184&lt;=Quals!$H$3), OR(AND(H184&gt;=S184,M184&gt;=Quals!$F$3,M184&lt;=Quals!$H$3), OR(AND(I184&gt;=S184,N184&gt;=Quals!$F$3,N184&lt;=Quals!$H$3), OR(AND(J184&gt;=S184,O184&gt;=Quals!$F$3,O184&lt;=Quals!$H$3), OR(AND(K184&gt;=S184,P184&gt;=Quals!$F$3,P184&lt;=Quals!$H$3))))), MATCH((B184&amp;C184),Autos!C:C,0)),"Q",""),"")</f>
        <v/>
      </c>
      <c r="U184" s="1" t="str">
        <f>IF(AND(T184 = "Q", IF(ISNA(VLOOKUP((B184&amp;C184),Autos!C:C,1,FALSE)), "Not in Auto",)),"Check", "No need")</f>
        <v>No need</v>
      </c>
    </row>
    <row r="185" spans="1:21" x14ac:dyDescent="0.2">
      <c r="A185" t="str">
        <f t="shared" si="6"/>
        <v>Benjamin JAGGER800m</v>
      </c>
      <c r="B185" t="s">
        <v>700</v>
      </c>
      <c r="C185" s="7" t="s">
        <v>27</v>
      </c>
      <c r="D185" s="6">
        <v>36148</v>
      </c>
      <c r="E185">
        <v>952</v>
      </c>
      <c r="F185" s="2">
        <v>34</v>
      </c>
      <c r="G185">
        <v>1006</v>
      </c>
      <c r="H185">
        <v>956</v>
      </c>
      <c r="I185">
        <v>938</v>
      </c>
      <c r="J185">
        <v>924</v>
      </c>
      <c r="K185">
        <v>919</v>
      </c>
      <c r="L185" s="6">
        <v>44310</v>
      </c>
      <c r="M185" s="6">
        <v>44252</v>
      </c>
      <c r="N185" s="6">
        <v>44309</v>
      </c>
      <c r="O185" s="6">
        <v>44611</v>
      </c>
      <c r="P185" s="58">
        <v>44597</v>
      </c>
      <c r="Q185" s="40">
        <f t="shared" si="7"/>
        <v>360</v>
      </c>
      <c r="R185" s="2">
        <f t="shared" si="8"/>
        <v>1006</v>
      </c>
      <c r="S185" s="2">
        <f>VLOOKUP(C185,Quals!$A$2:$C$23,3,FALSE)</f>
        <v>1167</v>
      </c>
      <c r="T185" s="2" t="str">
        <f>_xlfn.IFNA(IF(OR(AND(G185&gt;=S185,L185&gt;=Quals!$F$3,L185&lt;=Quals!$H$3), OR(AND(H185&gt;=S185,M185&gt;=Quals!$F$3,M185&lt;=Quals!$H$3), OR(AND(I185&gt;=S185,N185&gt;=Quals!$F$3,N185&lt;=Quals!$H$3), OR(AND(J185&gt;=S185,O185&gt;=Quals!$F$3,O185&lt;=Quals!$H$3), OR(AND(K185&gt;=S185,P185&gt;=Quals!$F$3,P185&lt;=Quals!$H$3))))), MATCH((B185&amp;C185),Autos!C:C,0)),"Q",""),"")</f>
        <v/>
      </c>
      <c r="U185" s="1" t="str">
        <f>IF(AND(T185 = "Q", IF(ISNA(VLOOKUP((B185&amp;C185),Autos!C:C,1,FALSE)), "Not in Auto",)),"Check", "No need")</f>
        <v>No need</v>
      </c>
    </row>
    <row r="186" spans="1:21" x14ac:dyDescent="0.2">
      <c r="A186" t="str">
        <f t="shared" si="6"/>
        <v>Toby COOK800m</v>
      </c>
      <c r="B186" t="s">
        <v>701</v>
      </c>
      <c r="C186" s="6" t="s">
        <v>27</v>
      </c>
      <c r="D186" s="6">
        <v>44612</v>
      </c>
      <c r="E186">
        <v>948</v>
      </c>
      <c r="F186" s="2">
        <v>35</v>
      </c>
      <c r="G186">
        <v>982</v>
      </c>
      <c r="H186">
        <v>950</v>
      </c>
      <c r="I186">
        <v>938</v>
      </c>
      <c r="J186">
        <v>927</v>
      </c>
      <c r="K186">
        <v>927</v>
      </c>
      <c r="L186" s="6">
        <v>44499</v>
      </c>
      <c r="M186" s="6">
        <v>44576</v>
      </c>
      <c r="N186" s="6">
        <v>44527</v>
      </c>
      <c r="O186" s="6">
        <v>44300</v>
      </c>
      <c r="P186" s="58">
        <v>44301</v>
      </c>
      <c r="Q186" s="40">
        <f t="shared" si="7"/>
        <v>377</v>
      </c>
      <c r="R186" s="2">
        <f t="shared" si="8"/>
        <v>982</v>
      </c>
      <c r="S186" s="2">
        <f>VLOOKUP(C186,Quals!$A$2:$C$23,3,FALSE)</f>
        <v>1167</v>
      </c>
      <c r="T186" s="2" t="str">
        <f>_xlfn.IFNA(IF(OR(AND(G186&gt;=S186,L186&gt;=Quals!$F$3,L186&lt;=Quals!$H$3), OR(AND(H186&gt;=S186,M186&gt;=Quals!$F$3,M186&lt;=Quals!$H$3), OR(AND(I186&gt;=S186,N186&gt;=Quals!$F$3,N186&lt;=Quals!$H$3), OR(AND(J186&gt;=S186,O186&gt;=Quals!$F$3,O186&lt;=Quals!$H$3), OR(AND(K186&gt;=S186,P186&gt;=Quals!$F$3,P186&lt;=Quals!$H$3))))), MATCH((B186&amp;C186),Autos!C:C,0)),"Q",""),"")</f>
        <v/>
      </c>
      <c r="U186" s="1" t="str">
        <f>IF(AND(T186 = "Q", IF(ISNA(VLOOKUP((B186&amp;C186),Autos!C:C,1,FALSE)), "Not in Auto",)),"Check", "No need")</f>
        <v>No need</v>
      </c>
    </row>
    <row r="187" spans="1:21" x14ac:dyDescent="0.2">
      <c r="A187" t="str">
        <f t="shared" si="6"/>
        <v>Gus TOMLINSON SMITH800m</v>
      </c>
      <c r="B187" t="s">
        <v>708</v>
      </c>
      <c r="C187" s="6" t="s">
        <v>27</v>
      </c>
      <c r="D187" s="6">
        <v>1999</v>
      </c>
      <c r="E187">
        <v>947</v>
      </c>
      <c r="F187" s="2">
        <v>36</v>
      </c>
      <c r="G187">
        <v>971</v>
      </c>
      <c r="H187">
        <v>958</v>
      </c>
      <c r="I187">
        <v>934</v>
      </c>
      <c r="J187">
        <v>908</v>
      </c>
      <c r="K187">
        <v>903</v>
      </c>
      <c r="L187" s="6">
        <v>44612</v>
      </c>
      <c r="M187" s="6">
        <v>44581</v>
      </c>
      <c r="N187" s="6">
        <v>44545</v>
      </c>
      <c r="O187" s="6">
        <v>44276</v>
      </c>
      <c r="P187" s="58">
        <v>44574</v>
      </c>
      <c r="Q187" s="40">
        <f t="shared" si="7"/>
        <v>379</v>
      </c>
      <c r="R187" s="2">
        <f t="shared" si="8"/>
        <v>971</v>
      </c>
      <c r="S187" s="2">
        <f>VLOOKUP(C187,Quals!$A$2:$C$23,3,FALSE)</f>
        <v>1167</v>
      </c>
      <c r="T187" s="2" t="str">
        <f>_xlfn.IFNA(IF(OR(AND(G187&gt;=S187,L187&gt;=Quals!$F$3,L187&lt;=Quals!$H$3), OR(AND(H187&gt;=S187,M187&gt;=Quals!$F$3,M187&lt;=Quals!$H$3), OR(AND(I187&gt;=S187,N187&gt;=Quals!$F$3,N187&lt;=Quals!$H$3), OR(AND(J187&gt;=S187,O187&gt;=Quals!$F$3,O187&lt;=Quals!$H$3), OR(AND(K187&gt;=S187,P187&gt;=Quals!$F$3,P187&lt;=Quals!$H$3))))), MATCH((B187&amp;C187),Autos!C:C,0)),"Q",""),"")</f>
        <v/>
      </c>
      <c r="U187" s="1" t="str">
        <f>IF(AND(T187 = "Q", IF(ISNA(VLOOKUP((B187&amp;C187),Autos!C:C,1,FALSE)), "Not in Auto",)),"Check", "No need")</f>
        <v>No need</v>
      </c>
    </row>
    <row r="188" spans="1:21" x14ac:dyDescent="0.2">
      <c r="A188" t="str">
        <f t="shared" si="6"/>
        <v>Ethan BROUW800m</v>
      </c>
      <c r="B188" t="s">
        <v>704</v>
      </c>
      <c r="C188" s="6" t="s">
        <v>27</v>
      </c>
      <c r="D188" s="6">
        <v>37312</v>
      </c>
      <c r="E188">
        <v>940</v>
      </c>
      <c r="F188" s="2">
        <v>37</v>
      </c>
      <c r="G188">
        <v>1041</v>
      </c>
      <c r="H188">
        <v>955</v>
      </c>
      <c r="I188">
        <v>911</v>
      </c>
      <c r="J188">
        <v>885</v>
      </c>
      <c r="K188">
        <v>885</v>
      </c>
      <c r="L188" s="6">
        <v>44590</v>
      </c>
      <c r="M188" s="6">
        <v>44269</v>
      </c>
      <c r="N188" s="6">
        <v>44596</v>
      </c>
      <c r="O188" s="6">
        <v>44309</v>
      </c>
      <c r="P188" s="58">
        <v>44310</v>
      </c>
      <c r="Q188" s="40">
        <f t="shared" si="7"/>
        <v>397</v>
      </c>
      <c r="R188" s="2">
        <f t="shared" si="8"/>
        <v>1041</v>
      </c>
      <c r="S188" s="2">
        <f>VLOOKUP(C188,Quals!$A$2:$C$23,3,FALSE)</f>
        <v>1167</v>
      </c>
      <c r="T188" s="2" t="str">
        <f>_xlfn.IFNA(IF(OR(AND(G188&gt;=S188,L188&gt;=Quals!$F$3,L188&lt;=Quals!$H$3), OR(AND(H188&gt;=S188,M188&gt;=Quals!$F$3,M188&lt;=Quals!$H$3), OR(AND(I188&gt;=S188,N188&gt;=Quals!$F$3,N188&lt;=Quals!$H$3), OR(AND(J188&gt;=S188,O188&gt;=Quals!$F$3,O188&lt;=Quals!$H$3), OR(AND(K188&gt;=S188,P188&gt;=Quals!$F$3,P188&lt;=Quals!$H$3))))), MATCH((B188&amp;C188),Autos!C:C,0)),"Q",""),"")</f>
        <v/>
      </c>
      <c r="U188" s="1" t="str">
        <f>IF(AND(T188 = "Q", IF(ISNA(VLOOKUP((B188&amp;C188),Autos!C:C,1,FALSE)), "Not in Auto",)),"Check", "No need")</f>
        <v>No need</v>
      </c>
    </row>
    <row r="189" spans="1:21" x14ac:dyDescent="0.2">
      <c r="A189" t="str">
        <f t="shared" si="6"/>
        <v>Sam WILLIAMS800m</v>
      </c>
      <c r="B189" t="s">
        <v>705</v>
      </c>
      <c r="C189" s="6" t="s">
        <v>27</v>
      </c>
      <c r="D189" s="6">
        <v>36727</v>
      </c>
      <c r="E189">
        <v>940</v>
      </c>
      <c r="F189" s="2">
        <v>38</v>
      </c>
      <c r="G189">
        <v>992</v>
      </c>
      <c r="H189">
        <v>953</v>
      </c>
      <c r="I189">
        <v>924</v>
      </c>
      <c r="J189">
        <v>907</v>
      </c>
      <c r="K189">
        <v>901</v>
      </c>
      <c r="L189" s="6">
        <v>44310</v>
      </c>
      <c r="M189" s="6">
        <v>44255</v>
      </c>
      <c r="N189" s="6">
        <v>44254</v>
      </c>
      <c r="O189" s="6">
        <v>44591</v>
      </c>
      <c r="P189" s="58">
        <v>44309</v>
      </c>
      <c r="Q189" s="40">
        <f t="shared" si="7"/>
        <v>397</v>
      </c>
      <c r="R189" s="2">
        <f t="shared" si="8"/>
        <v>992</v>
      </c>
      <c r="S189" s="2">
        <f>VLOOKUP(C189,Quals!$A$2:$C$23,3,FALSE)</f>
        <v>1167</v>
      </c>
      <c r="T189" s="2" t="str">
        <f>_xlfn.IFNA(IF(OR(AND(G189&gt;=S189,L189&gt;=Quals!$F$3,L189&lt;=Quals!$H$3), OR(AND(H189&gt;=S189,M189&gt;=Quals!$F$3,M189&lt;=Quals!$H$3), OR(AND(I189&gt;=S189,N189&gt;=Quals!$F$3,N189&lt;=Quals!$H$3), OR(AND(J189&gt;=S189,O189&gt;=Quals!$F$3,O189&lt;=Quals!$H$3), OR(AND(K189&gt;=S189,P189&gt;=Quals!$F$3,P189&lt;=Quals!$H$3))))), MATCH((B189&amp;C189),Autos!C:C,0)),"Q",""),"")</f>
        <v/>
      </c>
      <c r="U189" s="1" t="str">
        <f>IF(AND(T189 = "Q", IF(ISNA(VLOOKUP((B189&amp;C189),Autos!C:C,1,FALSE)), "Not in Auto",)),"Check", "No need")</f>
        <v>No need</v>
      </c>
    </row>
    <row r="190" spans="1:21" x14ac:dyDescent="0.2">
      <c r="A190" t="str">
        <f t="shared" si="6"/>
        <v>Casey BUCHANAN800m</v>
      </c>
      <c r="B190" t="s">
        <v>703</v>
      </c>
      <c r="C190" s="6" t="s">
        <v>27</v>
      </c>
      <c r="D190" s="6">
        <v>36943</v>
      </c>
      <c r="E190">
        <v>940</v>
      </c>
      <c r="F190" s="2">
        <v>39</v>
      </c>
      <c r="G190">
        <v>956</v>
      </c>
      <c r="H190">
        <v>948</v>
      </c>
      <c r="I190">
        <v>929</v>
      </c>
      <c r="J190">
        <v>940</v>
      </c>
      <c r="K190">
        <v>912</v>
      </c>
      <c r="L190" s="6">
        <v>44332</v>
      </c>
      <c r="M190" s="6">
        <v>44331</v>
      </c>
      <c r="N190" s="6">
        <v>44289</v>
      </c>
      <c r="O190" s="6">
        <v>44317</v>
      </c>
      <c r="P190" s="58">
        <v>44309</v>
      </c>
      <c r="Q190" s="40">
        <f t="shared" si="7"/>
        <v>397</v>
      </c>
      <c r="R190" s="2">
        <f t="shared" si="8"/>
        <v>956</v>
      </c>
      <c r="S190" s="2">
        <f>VLOOKUP(C190,Quals!$A$2:$C$23,3,FALSE)</f>
        <v>1167</v>
      </c>
      <c r="T190" s="2" t="str">
        <f>_xlfn.IFNA(IF(OR(AND(G190&gt;=S190,L190&gt;=Quals!$F$3,L190&lt;=Quals!$H$3), OR(AND(H190&gt;=S190,M190&gt;=Quals!$F$3,M190&lt;=Quals!$H$3), OR(AND(I190&gt;=S190,N190&gt;=Quals!$F$3,N190&lt;=Quals!$H$3), OR(AND(J190&gt;=S190,O190&gt;=Quals!$F$3,O190&lt;=Quals!$H$3), OR(AND(K190&gt;=S190,P190&gt;=Quals!$F$3,P190&lt;=Quals!$H$3))))), MATCH((B190&amp;C190),Autos!C:C,0)),"Q",""),"")</f>
        <v/>
      </c>
      <c r="U190" s="1" t="str">
        <f>IF(AND(T190 = "Q", IF(ISNA(VLOOKUP((B190&amp;C190),Autos!C:C,1,FALSE)), "Not in Auto",)),"Check", "No need")</f>
        <v>No need</v>
      </c>
    </row>
    <row r="191" spans="1:21" x14ac:dyDescent="0.2">
      <c r="A191" t="str">
        <f t="shared" si="6"/>
        <v>Corey FURMINGER800m</v>
      </c>
      <c r="B191" t="s">
        <v>997</v>
      </c>
      <c r="C191" s="6" t="s">
        <v>27</v>
      </c>
      <c r="D191" s="6">
        <v>1996</v>
      </c>
      <c r="E191">
        <v>939</v>
      </c>
      <c r="F191" s="2">
        <v>40</v>
      </c>
      <c r="G191">
        <v>1005</v>
      </c>
      <c r="H191">
        <v>942</v>
      </c>
      <c r="I191">
        <v>928</v>
      </c>
      <c r="J191">
        <v>919</v>
      </c>
      <c r="K191">
        <v>886</v>
      </c>
      <c r="L191" s="6">
        <v>44589</v>
      </c>
      <c r="M191" s="6">
        <v>44611</v>
      </c>
      <c r="N191" s="6">
        <v>44266</v>
      </c>
      <c r="O191" s="6">
        <v>44252</v>
      </c>
      <c r="P191" s="58">
        <v>44260</v>
      </c>
      <c r="Q191" s="40">
        <f t="shared" si="7"/>
        <v>402</v>
      </c>
      <c r="R191" s="2">
        <f t="shared" si="8"/>
        <v>1005</v>
      </c>
      <c r="S191" s="2">
        <f>VLOOKUP(C191,Quals!$A$2:$C$23,3,FALSE)</f>
        <v>1167</v>
      </c>
      <c r="T191" s="2" t="str">
        <f>_xlfn.IFNA(IF(OR(AND(G191&gt;=S191,L191&gt;=Quals!$F$3,L191&lt;=Quals!$H$3), OR(AND(H191&gt;=S191,M191&gt;=Quals!$F$3,M191&lt;=Quals!$H$3), OR(AND(I191&gt;=S191,N191&gt;=Quals!$F$3,N191&lt;=Quals!$H$3), OR(AND(J191&gt;=S191,O191&gt;=Quals!$F$3,O191&lt;=Quals!$H$3), OR(AND(K191&gt;=S191,P191&gt;=Quals!$F$3,P191&lt;=Quals!$H$3))))), MATCH((B191&amp;C191),Autos!C:C,0)),"Q",""),"")</f>
        <v/>
      </c>
      <c r="U191" s="1" t="str">
        <f>IF(AND(T191 = "Q", IF(ISNA(VLOOKUP((B191&amp;C191),Autos!C:C,1,FALSE)), "Not in Auto",)),"Check", "No need")</f>
        <v>No need</v>
      </c>
    </row>
    <row r="192" spans="1:21" x14ac:dyDescent="0.2">
      <c r="A192" t="str">
        <f t="shared" si="6"/>
        <v>Luke CUNNINGHAM800m</v>
      </c>
      <c r="B192" t="s">
        <v>707</v>
      </c>
      <c r="C192" s="6" t="s">
        <v>27</v>
      </c>
      <c r="D192" s="6">
        <v>44581</v>
      </c>
      <c r="E192">
        <v>939</v>
      </c>
      <c r="F192" s="2">
        <v>41</v>
      </c>
      <c r="G192">
        <v>979</v>
      </c>
      <c r="H192">
        <v>976</v>
      </c>
      <c r="I192">
        <v>928</v>
      </c>
      <c r="J192">
        <v>919</v>
      </c>
      <c r="K192">
        <v>886</v>
      </c>
      <c r="L192" s="6">
        <v>44260</v>
      </c>
      <c r="M192" s="6">
        <v>44613</v>
      </c>
      <c r="N192" s="6">
        <v>44309</v>
      </c>
      <c r="O192" s="6">
        <v>44322</v>
      </c>
      <c r="P192" s="58">
        <v>44318</v>
      </c>
      <c r="Q192" s="40">
        <f t="shared" si="7"/>
        <v>402</v>
      </c>
      <c r="R192" s="2">
        <f t="shared" si="8"/>
        <v>979</v>
      </c>
      <c r="S192" s="2">
        <f>VLOOKUP(C192,Quals!$A$2:$C$23,3,FALSE)</f>
        <v>1167</v>
      </c>
      <c r="T192" s="2" t="str">
        <f>_xlfn.IFNA(IF(OR(AND(G192&gt;=S192,L192&gt;=Quals!$F$3,L192&lt;=Quals!$H$3), OR(AND(H192&gt;=S192,M192&gt;=Quals!$F$3,M192&lt;=Quals!$H$3), OR(AND(I192&gt;=S192,N192&gt;=Quals!$F$3,N192&lt;=Quals!$H$3), OR(AND(J192&gt;=S192,O192&gt;=Quals!$F$3,O192&lt;=Quals!$H$3), OR(AND(K192&gt;=S192,P192&gt;=Quals!$F$3,P192&lt;=Quals!$H$3))))), MATCH((B192&amp;C192),Autos!C:C,0)),"Q",""),"")</f>
        <v/>
      </c>
      <c r="U192" s="1" t="str">
        <f>IF(AND(T192 = "Q", IF(ISNA(VLOOKUP((B192&amp;C192),Autos!C:C,1,FALSE)), "Not in Auto",)),"Check", "No need")</f>
        <v>No need</v>
      </c>
    </row>
    <row r="193" spans="1:21" x14ac:dyDescent="0.2">
      <c r="A193" t="str">
        <f t="shared" si="6"/>
        <v>Wolfgang COTRA-NEMESI800m</v>
      </c>
      <c r="B193" t="s">
        <v>706</v>
      </c>
      <c r="C193" s="6" t="s">
        <v>27</v>
      </c>
      <c r="D193" s="6">
        <v>44701</v>
      </c>
      <c r="E193">
        <v>938</v>
      </c>
      <c r="F193" s="2">
        <v>42</v>
      </c>
      <c r="G193">
        <v>937</v>
      </c>
      <c r="H193">
        <v>964</v>
      </c>
      <c r="I193">
        <v>922</v>
      </c>
      <c r="J193">
        <v>926</v>
      </c>
      <c r="K193">
        <v>884</v>
      </c>
      <c r="L193" s="6">
        <v>44587</v>
      </c>
      <c r="M193" s="6">
        <v>44581</v>
      </c>
      <c r="N193" s="6">
        <v>44255</v>
      </c>
      <c r="O193" s="6">
        <v>44305</v>
      </c>
      <c r="P193" s="58">
        <v>44304</v>
      </c>
      <c r="Q193" s="40">
        <f t="shared" si="7"/>
        <v>407</v>
      </c>
      <c r="R193" s="2">
        <f t="shared" si="8"/>
        <v>964</v>
      </c>
      <c r="S193" s="2">
        <f>VLOOKUP(C193,Quals!$A$2:$C$23,3,FALSE)</f>
        <v>1167</v>
      </c>
      <c r="T193" s="2" t="str">
        <f>_xlfn.IFNA(IF(OR(AND(G193&gt;=S193,L193&gt;=Quals!$F$3,L193&lt;=Quals!$H$3), OR(AND(H193&gt;=S193,M193&gt;=Quals!$F$3,M193&lt;=Quals!$H$3), OR(AND(I193&gt;=S193,N193&gt;=Quals!$F$3,N193&lt;=Quals!$H$3), OR(AND(J193&gt;=S193,O193&gt;=Quals!$F$3,O193&lt;=Quals!$H$3), OR(AND(K193&gt;=S193,P193&gt;=Quals!$F$3,P193&lt;=Quals!$H$3))))), MATCH((B193&amp;C193),Autos!C:C,0)),"Q",""),"")</f>
        <v/>
      </c>
      <c r="U193" s="1" t="str">
        <f>IF(AND(T193 = "Q", IF(ISNA(VLOOKUP((B193&amp;C193),Autos!C:C,1,FALSE)), "Not in Auto",)),"Check", "No need")</f>
        <v>No need</v>
      </c>
    </row>
    <row r="194" spans="1:21" x14ac:dyDescent="0.2">
      <c r="A194" t="str">
        <f t="shared" ref="A194:A257" si="9">B194&amp;C194</f>
        <v>Jake STEVENS800m</v>
      </c>
      <c r="B194" t="s">
        <v>698</v>
      </c>
      <c r="C194" s="6" t="s">
        <v>27</v>
      </c>
      <c r="D194" s="6">
        <v>34459</v>
      </c>
      <c r="E194">
        <v>931</v>
      </c>
      <c r="F194" s="2">
        <v>43</v>
      </c>
      <c r="G194">
        <v>957</v>
      </c>
      <c r="H194">
        <v>961</v>
      </c>
      <c r="I194">
        <v>934</v>
      </c>
      <c r="J194">
        <v>941</v>
      </c>
      <c r="K194">
        <v>832</v>
      </c>
      <c r="L194" s="6">
        <v>44255</v>
      </c>
      <c r="M194" s="6">
        <v>44301</v>
      </c>
      <c r="N194" s="6">
        <v>44525</v>
      </c>
      <c r="O194" s="6">
        <v>44254</v>
      </c>
      <c r="P194" s="58">
        <v>44302</v>
      </c>
      <c r="Q194" s="40">
        <f t="shared" ref="Q194:Q257" si="10">RANK(E194,$E$2:$E$484)</f>
        <v>428</v>
      </c>
      <c r="R194" s="2">
        <f t="shared" ref="R194:R257" si="11">LARGE(G194:K194,1)</f>
        <v>961</v>
      </c>
      <c r="S194" s="2">
        <f>VLOOKUP(C194,Quals!$A$2:$C$23,3,FALSE)</f>
        <v>1167</v>
      </c>
      <c r="T194" s="2" t="str">
        <f>_xlfn.IFNA(IF(OR(AND(G194&gt;=S194,L194&gt;=Quals!$F$3,L194&lt;=Quals!$H$3), OR(AND(H194&gt;=S194,M194&gt;=Quals!$F$3,M194&lt;=Quals!$H$3), OR(AND(I194&gt;=S194,N194&gt;=Quals!$F$3,N194&lt;=Quals!$H$3), OR(AND(J194&gt;=S194,O194&gt;=Quals!$F$3,O194&lt;=Quals!$H$3), OR(AND(K194&gt;=S194,P194&gt;=Quals!$F$3,P194&lt;=Quals!$H$3))))), MATCH((B194&amp;C194),Autos!C:C,0)),"Q",""),"")</f>
        <v/>
      </c>
      <c r="U194" s="1" t="str">
        <f>IF(AND(T194 = "Q", IF(ISNA(VLOOKUP((B194&amp;C194),Autos!C:C,1,FALSE)), "Not in Auto",)),"Check", "No need")</f>
        <v>No need</v>
      </c>
    </row>
    <row r="195" spans="1:21" x14ac:dyDescent="0.2">
      <c r="A195" t="str">
        <f t="shared" si="9"/>
        <v>Max GREEN800m</v>
      </c>
      <c r="B195" t="s">
        <v>998</v>
      </c>
      <c r="C195" s="6" t="s">
        <v>27</v>
      </c>
      <c r="D195" s="6">
        <v>1999</v>
      </c>
      <c r="E195">
        <v>930</v>
      </c>
      <c r="F195" s="2">
        <v>44</v>
      </c>
      <c r="G195">
        <v>972</v>
      </c>
      <c r="H195">
        <v>935</v>
      </c>
      <c r="I195">
        <v>934</v>
      </c>
      <c r="J195">
        <v>908</v>
      </c>
      <c r="K195">
        <v>836</v>
      </c>
      <c r="L195" s="6">
        <v>44612</v>
      </c>
      <c r="M195" s="6">
        <v>44574</v>
      </c>
      <c r="N195" s="6">
        <v>44604</v>
      </c>
      <c r="O195" s="6">
        <v>44266</v>
      </c>
      <c r="P195" s="58">
        <v>44611</v>
      </c>
      <c r="Q195" s="40">
        <f t="shared" si="10"/>
        <v>430</v>
      </c>
      <c r="R195" s="2">
        <f t="shared" si="11"/>
        <v>972</v>
      </c>
      <c r="S195" s="2">
        <f>VLOOKUP(C195,Quals!$A$2:$C$23,3,FALSE)</f>
        <v>1167</v>
      </c>
      <c r="T195" s="2" t="str">
        <f>_xlfn.IFNA(IF(OR(AND(G195&gt;=S195,L195&gt;=Quals!$F$3,L195&lt;=Quals!$H$3), OR(AND(H195&gt;=S195,M195&gt;=Quals!$F$3,M195&lt;=Quals!$H$3), OR(AND(I195&gt;=S195,N195&gt;=Quals!$F$3,N195&lt;=Quals!$H$3), OR(AND(J195&gt;=S195,O195&gt;=Quals!$F$3,O195&lt;=Quals!$H$3), OR(AND(K195&gt;=S195,P195&gt;=Quals!$F$3,P195&lt;=Quals!$H$3))))), MATCH((B195&amp;C195),Autos!C:C,0)),"Q",""),"")</f>
        <v/>
      </c>
      <c r="U195" s="1" t="str">
        <f>IF(AND(T195 = "Q", IF(ISNA(VLOOKUP((B195&amp;C195),Autos!C:C,1,FALSE)), "Not in Auto",)),"Check", "No need")</f>
        <v>No need</v>
      </c>
    </row>
    <row r="196" spans="1:21" x14ac:dyDescent="0.2">
      <c r="A196" t="str">
        <f t="shared" si="9"/>
        <v>Callum BURNS800m</v>
      </c>
      <c r="B196" t="s">
        <v>744</v>
      </c>
      <c r="C196" s="6" t="s">
        <v>27</v>
      </c>
      <c r="D196" s="6">
        <v>2000</v>
      </c>
      <c r="E196">
        <v>928</v>
      </c>
      <c r="F196" s="2">
        <v>45</v>
      </c>
      <c r="G196">
        <v>979</v>
      </c>
      <c r="H196">
        <v>941</v>
      </c>
      <c r="I196">
        <v>933</v>
      </c>
      <c r="J196">
        <v>922</v>
      </c>
      <c r="K196">
        <v>854</v>
      </c>
      <c r="L196" s="6">
        <v>44252</v>
      </c>
      <c r="M196" s="6">
        <v>44612</v>
      </c>
      <c r="N196" s="6">
        <v>44611</v>
      </c>
      <c r="O196" s="6">
        <v>44589</v>
      </c>
      <c r="P196" s="58">
        <v>44596</v>
      </c>
      <c r="Q196" s="40">
        <f t="shared" si="10"/>
        <v>432</v>
      </c>
      <c r="R196" s="2">
        <f t="shared" si="11"/>
        <v>979</v>
      </c>
      <c r="S196" s="2">
        <f>VLOOKUP(C196,Quals!$A$2:$C$23,3,FALSE)</f>
        <v>1167</v>
      </c>
      <c r="T196" s="2" t="str">
        <f>_xlfn.IFNA(IF(OR(AND(G196&gt;=S196,L196&gt;=Quals!$F$3,L196&lt;=Quals!$H$3), OR(AND(H196&gt;=S196,M196&gt;=Quals!$F$3,M196&lt;=Quals!$H$3), OR(AND(I196&gt;=S196,N196&gt;=Quals!$F$3,N196&lt;=Quals!$H$3), OR(AND(J196&gt;=S196,O196&gt;=Quals!$F$3,O196&lt;=Quals!$H$3), OR(AND(K196&gt;=S196,P196&gt;=Quals!$F$3,P196&lt;=Quals!$H$3))))), MATCH((B196&amp;C196),Autos!C:C,0)),"Q",""),"")</f>
        <v/>
      </c>
      <c r="U196" s="1" t="str">
        <f>IF(AND(T196 = "Q", IF(ISNA(VLOOKUP((B196&amp;C196),Autos!C:C,1,FALSE)), "Not in Auto",)),"Check", "No need")</f>
        <v>No need</v>
      </c>
    </row>
    <row r="197" spans="1:21" x14ac:dyDescent="0.2">
      <c r="A197" t="str">
        <f t="shared" si="9"/>
        <v>Cameron GILL800m</v>
      </c>
      <c r="B197" t="s">
        <v>709</v>
      </c>
      <c r="C197" s="6" t="s">
        <v>27</v>
      </c>
      <c r="D197" s="6">
        <v>44612</v>
      </c>
      <c r="E197">
        <v>921</v>
      </c>
      <c r="F197" s="2">
        <v>46</v>
      </c>
      <c r="G197">
        <v>933</v>
      </c>
      <c r="H197">
        <v>944</v>
      </c>
      <c r="I197">
        <v>921</v>
      </c>
      <c r="J197">
        <v>920</v>
      </c>
      <c r="K197">
        <v>871</v>
      </c>
      <c r="L197" s="6">
        <v>44282</v>
      </c>
      <c r="M197" s="6">
        <v>44548</v>
      </c>
      <c r="N197" s="6">
        <v>44252</v>
      </c>
      <c r="O197" s="6">
        <v>44300</v>
      </c>
      <c r="P197" s="58">
        <v>44611</v>
      </c>
      <c r="Q197" s="40">
        <f t="shared" si="10"/>
        <v>443</v>
      </c>
      <c r="R197" s="2">
        <f t="shared" si="11"/>
        <v>944</v>
      </c>
      <c r="S197" s="2">
        <f>VLOOKUP(C197,Quals!$A$2:$C$23,3,FALSE)</f>
        <v>1167</v>
      </c>
      <c r="T197" s="2" t="str">
        <f>_xlfn.IFNA(IF(OR(AND(G197&gt;=S197,L197&gt;=Quals!$F$3,L197&lt;=Quals!$H$3), OR(AND(H197&gt;=S197,M197&gt;=Quals!$F$3,M197&lt;=Quals!$H$3), OR(AND(I197&gt;=S197,N197&gt;=Quals!$F$3,N197&lt;=Quals!$H$3), OR(AND(J197&gt;=S197,O197&gt;=Quals!$F$3,O197&lt;=Quals!$H$3), OR(AND(K197&gt;=S197,P197&gt;=Quals!$F$3,P197&lt;=Quals!$H$3))))), MATCH((B197&amp;C197),Autos!C:C,0)),"Q",""),"")</f>
        <v/>
      </c>
      <c r="U197" s="1" t="str">
        <f>IF(AND(T197 = "Q", IF(ISNA(VLOOKUP((B197&amp;C197),Autos!C:C,1,FALSE)), "Not in Auto",)),"Check", "No need")</f>
        <v>No need</v>
      </c>
    </row>
    <row r="198" spans="1:21" x14ac:dyDescent="0.2">
      <c r="A198" t="str">
        <f t="shared" si="9"/>
        <v>Kai METZNER800m</v>
      </c>
      <c r="B198" t="s">
        <v>999</v>
      </c>
      <c r="C198" s="6" t="s">
        <v>27</v>
      </c>
      <c r="D198" s="6">
        <v>1998</v>
      </c>
      <c r="E198">
        <v>915</v>
      </c>
      <c r="F198" s="2">
        <v>47</v>
      </c>
      <c r="G198">
        <v>964</v>
      </c>
      <c r="H198">
        <v>936</v>
      </c>
      <c r="I198">
        <v>925</v>
      </c>
      <c r="J198">
        <v>906</v>
      </c>
      <c r="K198">
        <v>825</v>
      </c>
      <c r="L198" s="6">
        <v>44612</v>
      </c>
      <c r="M198" s="6">
        <v>44287</v>
      </c>
      <c r="N198" s="6">
        <v>44547</v>
      </c>
      <c r="O198" s="6">
        <v>44596</v>
      </c>
      <c r="P198" s="58">
        <v>44267</v>
      </c>
      <c r="Q198" s="40">
        <f t="shared" si="10"/>
        <v>452</v>
      </c>
      <c r="R198" s="2">
        <f t="shared" si="11"/>
        <v>964</v>
      </c>
      <c r="S198" s="2">
        <f>VLOOKUP(C198,Quals!$A$2:$C$23,3,FALSE)</f>
        <v>1167</v>
      </c>
      <c r="T198" s="2" t="str">
        <f>_xlfn.IFNA(IF(OR(AND(G198&gt;=S198,L198&gt;=Quals!$F$3,L198&lt;=Quals!$H$3), OR(AND(H198&gt;=S198,M198&gt;=Quals!$F$3,M198&lt;=Quals!$H$3), OR(AND(I198&gt;=S198,N198&gt;=Quals!$F$3,N198&lt;=Quals!$H$3), OR(AND(J198&gt;=S198,O198&gt;=Quals!$F$3,O198&lt;=Quals!$H$3), OR(AND(K198&gt;=S198,P198&gt;=Quals!$F$3,P198&lt;=Quals!$H$3))))), MATCH((B198&amp;C198),Autos!C:C,0)),"Q",""),"")</f>
        <v/>
      </c>
      <c r="U198" s="1" t="str">
        <f>IF(AND(T198 = "Q", IF(ISNA(VLOOKUP((B198&amp;C198),Autos!C:C,1,FALSE)), "Not in Auto",)),"Check", "No need")</f>
        <v>No need</v>
      </c>
    </row>
    <row r="199" spans="1:21" x14ac:dyDescent="0.2">
      <c r="A199" t="str">
        <f t="shared" si="9"/>
        <v>Daniel MCEWAN800m</v>
      </c>
      <c r="B199" t="s">
        <v>712</v>
      </c>
      <c r="C199" s="6" t="s">
        <v>27</v>
      </c>
      <c r="D199" s="6">
        <v>44640</v>
      </c>
      <c r="E199">
        <v>915</v>
      </c>
      <c r="F199" s="2">
        <v>48</v>
      </c>
      <c r="G199">
        <v>937</v>
      </c>
      <c r="H199">
        <v>931</v>
      </c>
      <c r="I199">
        <v>941</v>
      </c>
      <c r="J199">
        <v>867</v>
      </c>
      <c r="K199">
        <v>861</v>
      </c>
      <c r="L199" s="6">
        <v>44258</v>
      </c>
      <c r="M199" s="6">
        <v>44266</v>
      </c>
      <c r="N199" s="6">
        <v>44301</v>
      </c>
      <c r="O199" s="6">
        <v>44388</v>
      </c>
      <c r="P199" s="58">
        <v>44300</v>
      </c>
      <c r="Q199" s="40">
        <f t="shared" si="10"/>
        <v>452</v>
      </c>
      <c r="R199" s="2">
        <f t="shared" si="11"/>
        <v>941</v>
      </c>
      <c r="S199" s="2">
        <f>VLOOKUP(C199,Quals!$A$2:$C$23,3,FALSE)</f>
        <v>1167</v>
      </c>
      <c r="T199" s="2" t="str">
        <f>_xlfn.IFNA(IF(OR(AND(G199&gt;=S199,L199&gt;=Quals!$F$3,L199&lt;=Quals!$H$3), OR(AND(H199&gt;=S199,M199&gt;=Quals!$F$3,M199&lt;=Quals!$H$3), OR(AND(I199&gt;=S199,N199&gt;=Quals!$F$3,N199&lt;=Quals!$H$3), OR(AND(J199&gt;=S199,O199&gt;=Quals!$F$3,O199&lt;=Quals!$H$3), OR(AND(K199&gt;=S199,P199&gt;=Quals!$F$3,P199&lt;=Quals!$H$3))))), MATCH((B199&amp;C199),Autos!C:C,0)),"Q",""),"")</f>
        <v/>
      </c>
      <c r="U199" s="1" t="str">
        <f>IF(AND(T199 = "Q", IF(ISNA(VLOOKUP((B199&amp;C199),Autos!C:C,1,FALSE)), "Not in Auto",)),"Check", "No need")</f>
        <v>No need</v>
      </c>
    </row>
    <row r="200" spans="1:21" x14ac:dyDescent="0.2">
      <c r="A200" t="str">
        <f t="shared" si="9"/>
        <v>Mitchel LANGBORNE800m</v>
      </c>
      <c r="B200" t="s">
        <v>711</v>
      </c>
      <c r="C200" s="6" t="s">
        <v>27</v>
      </c>
      <c r="D200" s="6">
        <v>44671</v>
      </c>
      <c r="E200">
        <v>912</v>
      </c>
      <c r="F200" s="2">
        <v>49</v>
      </c>
      <c r="G200">
        <v>962</v>
      </c>
      <c r="H200">
        <v>916</v>
      </c>
      <c r="I200">
        <v>886</v>
      </c>
      <c r="J200">
        <v>889</v>
      </c>
      <c r="K200">
        <v>872</v>
      </c>
      <c r="L200" s="6">
        <v>44600</v>
      </c>
      <c r="M200" s="6">
        <v>44305</v>
      </c>
      <c r="N200" s="6">
        <v>44255</v>
      </c>
      <c r="O200" s="6">
        <v>44581</v>
      </c>
      <c r="P200" s="58">
        <v>44304</v>
      </c>
      <c r="Q200" s="40">
        <f t="shared" si="10"/>
        <v>455</v>
      </c>
      <c r="R200" s="2">
        <f t="shared" si="11"/>
        <v>962</v>
      </c>
      <c r="S200" s="2">
        <f>VLOOKUP(C200,Quals!$A$2:$C$23,3,FALSE)</f>
        <v>1167</v>
      </c>
      <c r="T200" s="2" t="str">
        <f>_xlfn.IFNA(IF(OR(AND(G200&gt;=S200,L200&gt;=Quals!$F$3,L200&lt;=Quals!$H$3), OR(AND(H200&gt;=S200,M200&gt;=Quals!$F$3,M200&lt;=Quals!$H$3), OR(AND(I200&gt;=S200,N200&gt;=Quals!$F$3,N200&lt;=Quals!$H$3), OR(AND(J200&gt;=S200,O200&gt;=Quals!$F$3,O200&lt;=Quals!$H$3), OR(AND(K200&gt;=S200,P200&gt;=Quals!$F$3,P200&lt;=Quals!$H$3))))), MATCH((B200&amp;C200),Autos!C:C,0)),"Q",""),"")</f>
        <v/>
      </c>
      <c r="U200" s="1" t="str">
        <f>IF(AND(T200 = "Q", IF(ISNA(VLOOKUP((B200&amp;C200),Autos!C:C,1,FALSE)), "Not in Auto",)),"Check", "No need")</f>
        <v>No need</v>
      </c>
    </row>
    <row r="201" spans="1:21" x14ac:dyDescent="0.2">
      <c r="A201" t="str">
        <f t="shared" si="9"/>
        <v>Rohan LAURENDET800m</v>
      </c>
      <c r="B201" t="s">
        <v>713</v>
      </c>
      <c r="C201" s="6" t="s">
        <v>27</v>
      </c>
      <c r="D201" s="6">
        <v>1996</v>
      </c>
      <c r="E201">
        <v>909</v>
      </c>
      <c r="F201" s="2">
        <v>50</v>
      </c>
      <c r="G201">
        <v>955</v>
      </c>
      <c r="H201">
        <v>909</v>
      </c>
      <c r="I201">
        <v>900</v>
      </c>
      <c r="J201">
        <v>899</v>
      </c>
      <c r="K201">
        <v>870</v>
      </c>
      <c r="L201" s="6">
        <v>44589</v>
      </c>
      <c r="M201" s="6">
        <v>44282</v>
      </c>
      <c r="N201" s="6">
        <v>44548</v>
      </c>
      <c r="O201" s="6">
        <v>44260</v>
      </c>
      <c r="P201" s="58">
        <v>44597</v>
      </c>
      <c r="Q201" s="40">
        <f t="shared" si="10"/>
        <v>456</v>
      </c>
      <c r="R201" s="2">
        <f t="shared" si="11"/>
        <v>955</v>
      </c>
      <c r="S201" s="2">
        <f>VLOOKUP(C201,Quals!$A$2:$C$23,3,FALSE)</f>
        <v>1167</v>
      </c>
      <c r="T201" s="2" t="str">
        <f>_xlfn.IFNA(IF(OR(AND(G201&gt;=S201,L201&gt;=Quals!$F$3,L201&lt;=Quals!$H$3), OR(AND(H201&gt;=S201,M201&gt;=Quals!$F$3,M201&lt;=Quals!$H$3), OR(AND(I201&gt;=S201,N201&gt;=Quals!$F$3,N201&lt;=Quals!$H$3), OR(AND(J201&gt;=S201,O201&gt;=Quals!$F$3,O201&lt;=Quals!$H$3), OR(AND(K201&gt;=S201,P201&gt;=Quals!$F$3,P201&lt;=Quals!$H$3))))), MATCH((B201&amp;C201),Autos!C:C,0)),"Q",""),"")</f>
        <v/>
      </c>
      <c r="U201" s="1" t="str">
        <f>IF(AND(T201 = "Q", IF(ISNA(VLOOKUP((B201&amp;C201),Autos!C:C,1,FALSE)), "Not in Auto",)),"Check", "No need")</f>
        <v>No need</v>
      </c>
    </row>
    <row r="202" spans="1:21" x14ac:dyDescent="0.2">
      <c r="A202" t="str">
        <f t="shared" si="9"/>
        <v>Geordie HORE800m</v>
      </c>
      <c r="B202" t="s">
        <v>710</v>
      </c>
      <c r="C202" s="6" t="s">
        <v>27</v>
      </c>
      <c r="D202" s="6">
        <v>44581</v>
      </c>
      <c r="E202">
        <v>907</v>
      </c>
      <c r="F202" s="2">
        <v>51</v>
      </c>
      <c r="G202">
        <v>947</v>
      </c>
      <c r="H202">
        <v>916</v>
      </c>
      <c r="I202">
        <v>879</v>
      </c>
      <c r="J202">
        <v>890</v>
      </c>
      <c r="K202">
        <v>873</v>
      </c>
      <c r="L202" s="6">
        <v>44301</v>
      </c>
      <c r="M202" s="6">
        <v>44254</v>
      </c>
      <c r="N202" s="6">
        <v>44587</v>
      </c>
      <c r="O202" s="6">
        <v>44546</v>
      </c>
      <c r="P202" s="58">
        <v>44255</v>
      </c>
      <c r="Q202" s="40">
        <f t="shared" si="10"/>
        <v>457</v>
      </c>
      <c r="R202" s="2">
        <f t="shared" si="11"/>
        <v>947</v>
      </c>
      <c r="S202" s="2">
        <f>VLOOKUP(C202,Quals!$A$2:$C$23,3,FALSE)</f>
        <v>1167</v>
      </c>
      <c r="T202" s="2" t="str">
        <f>_xlfn.IFNA(IF(OR(AND(G202&gt;=S202,L202&gt;=Quals!$F$3,L202&lt;=Quals!$H$3), OR(AND(H202&gt;=S202,M202&gt;=Quals!$F$3,M202&lt;=Quals!$H$3), OR(AND(I202&gt;=S202,N202&gt;=Quals!$F$3,N202&lt;=Quals!$H$3), OR(AND(J202&gt;=S202,O202&gt;=Quals!$F$3,O202&lt;=Quals!$H$3), OR(AND(K202&gt;=S202,P202&gt;=Quals!$F$3,P202&lt;=Quals!$H$3))))), MATCH((B202&amp;C202),Autos!C:C,0)),"Q",""),"")</f>
        <v/>
      </c>
      <c r="U202" s="1" t="str">
        <f>IF(AND(T202 = "Q", IF(ISNA(VLOOKUP((B202&amp;C202),Autos!C:C,1,FALSE)), "Not in Auto",)),"Check", "No need")</f>
        <v>No need</v>
      </c>
    </row>
    <row r="203" spans="1:21" x14ac:dyDescent="0.2">
      <c r="A203" t="str">
        <f t="shared" si="9"/>
        <v>Joshua TRAM800m</v>
      </c>
      <c r="B203" t="s">
        <v>714</v>
      </c>
      <c r="C203" s="6" t="s">
        <v>27</v>
      </c>
      <c r="E203">
        <v>907</v>
      </c>
      <c r="F203" s="2">
        <v>52</v>
      </c>
      <c r="G203">
        <v>908</v>
      </c>
      <c r="H203">
        <v>917</v>
      </c>
      <c r="I203">
        <v>901</v>
      </c>
      <c r="J203">
        <v>907</v>
      </c>
      <c r="K203">
        <v>876</v>
      </c>
      <c r="L203" s="6">
        <v>44591</v>
      </c>
      <c r="M203" s="6">
        <v>44525</v>
      </c>
      <c r="N203" s="6">
        <v>44305</v>
      </c>
      <c r="O203" s="6">
        <v>44600</v>
      </c>
      <c r="P203" s="58">
        <v>44255</v>
      </c>
      <c r="Q203" s="40">
        <f t="shared" si="10"/>
        <v>457</v>
      </c>
      <c r="R203" s="2">
        <f t="shared" si="11"/>
        <v>917</v>
      </c>
      <c r="S203" s="2">
        <f>VLOOKUP(C203,Quals!$A$2:$C$23,3,FALSE)</f>
        <v>1167</v>
      </c>
      <c r="T203" s="2" t="str">
        <f>_xlfn.IFNA(IF(OR(AND(G203&gt;=S203,L203&gt;=Quals!$F$3,L203&lt;=Quals!$H$3), OR(AND(H203&gt;=S203,M203&gt;=Quals!$F$3,M203&lt;=Quals!$H$3), OR(AND(I203&gt;=S203,N203&gt;=Quals!$F$3,N203&lt;=Quals!$H$3), OR(AND(J203&gt;=S203,O203&gt;=Quals!$F$3,O203&lt;=Quals!$H$3), OR(AND(K203&gt;=S203,P203&gt;=Quals!$F$3,P203&lt;=Quals!$H$3))))), MATCH((B203&amp;C203),Autos!C:C,0)),"Q",""),"")</f>
        <v/>
      </c>
      <c r="U203" s="1" t="str">
        <f>IF(AND(T203 = "Q", IF(ISNA(VLOOKUP((B203&amp;C203),Autos!C:C,1,FALSE)), "Not in Auto",)),"Check", "No need")</f>
        <v>No need</v>
      </c>
    </row>
    <row r="204" spans="1:21" x14ac:dyDescent="0.2">
      <c r="A204" t="str">
        <f t="shared" si="9"/>
        <v>Stewart MCSWEYN1500m</v>
      </c>
      <c r="B204" t="s">
        <v>715</v>
      </c>
      <c r="C204" s="6" t="s">
        <v>28</v>
      </c>
      <c r="D204" s="6">
        <v>34851</v>
      </c>
      <c r="E204">
        <v>1406</v>
      </c>
      <c r="F204" s="2">
        <v>1</v>
      </c>
      <c r="G204">
        <v>1222</v>
      </c>
      <c r="H204">
        <v>1218</v>
      </c>
      <c r="I204">
        <v>1200</v>
      </c>
      <c r="J204">
        <v>1214</v>
      </c>
      <c r="K204">
        <v>1252</v>
      </c>
      <c r="L204" s="6">
        <v>44378</v>
      </c>
      <c r="M204" s="6">
        <v>44415</v>
      </c>
      <c r="N204" s="6">
        <v>44442</v>
      </c>
      <c r="O204" s="6">
        <v>44448</v>
      </c>
      <c r="P204" s="58">
        <v>44386</v>
      </c>
      <c r="Q204" s="40">
        <f t="shared" si="10"/>
        <v>1</v>
      </c>
      <c r="R204" s="2">
        <f t="shared" si="11"/>
        <v>1252</v>
      </c>
      <c r="S204" s="2">
        <f>VLOOKUP(C204,Quals!$A$2:$C$23,3,FALSE)</f>
        <v>1175</v>
      </c>
      <c r="T204" s="2" t="str">
        <f>_xlfn.IFNA(IF(OR(AND(G204&gt;=S204,L204&gt;=Quals!$F$3,L204&lt;=Quals!$H$3), OR(AND(H204&gt;=S204,M204&gt;=Quals!$F$3,M204&lt;=Quals!$H$3), OR(AND(I204&gt;=S204,N204&gt;=Quals!$F$3,N204&lt;=Quals!$H$3), OR(AND(J204&gt;=S204,O204&gt;=Quals!$F$3,O204&lt;=Quals!$H$3), OR(AND(K204&gt;=S204,P204&gt;=Quals!$F$3,P204&lt;=Quals!$H$3))))), MATCH((B204&amp;C204),Autos!C:C,0)),"Q",""),"")</f>
        <v>Q</v>
      </c>
      <c r="U204" s="1" t="str">
        <f>IF(AND(T204 = "Q", IF(ISNA(VLOOKUP((B204&amp;C204),Autos!C:C,1,FALSE)), "Not in Auto",)),"Check", "No need")</f>
        <v>No need</v>
      </c>
    </row>
    <row r="205" spans="1:21" x14ac:dyDescent="0.2">
      <c r="A205" t="str">
        <f t="shared" si="9"/>
        <v>Oliver HOARE1500m</v>
      </c>
      <c r="B205" t="s">
        <v>716</v>
      </c>
      <c r="C205" s="6" t="s">
        <v>28</v>
      </c>
      <c r="D205" s="6">
        <v>35459</v>
      </c>
      <c r="E205">
        <v>1360</v>
      </c>
      <c r="F205" s="2">
        <v>2</v>
      </c>
      <c r="G205">
        <v>1251</v>
      </c>
      <c r="H205">
        <v>1207</v>
      </c>
      <c r="I205">
        <v>1191</v>
      </c>
      <c r="J205">
        <v>1200</v>
      </c>
      <c r="K205">
        <v>1195</v>
      </c>
      <c r="L205" s="6">
        <v>44590</v>
      </c>
      <c r="M205" s="6">
        <v>44448</v>
      </c>
      <c r="N205" s="6">
        <v>44442</v>
      </c>
      <c r="O205" s="6">
        <v>44325</v>
      </c>
      <c r="P205" s="58">
        <v>44310</v>
      </c>
      <c r="Q205" s="40">
        <f t="shared" si="10"/>
        <v>2</v>
      </c>
      <c r="R205" s="2">
        <f t="shared" si="11"/>
        <v>1251</v>
      </c>
      <c r="S205" s="2">
        <f>VLOOKUP(C205,Quals!$A$2:$C$23,3,FALSE)</f>
        <v>1175</v>
      </c>
      <c r="T205" s="2" t="str">
        <f>_xlfn.IFNA(IF(OR(AND(G205&gt;=S205,L205&gt;=Quals!$F$3,L205&lt;=Quals!$H$3), OR(AND(H205&gt;=S205,M205&gt;=Quals!$F$3,M205&lt;=Quals!$H$3), OR(AND(I205&gt;=S205,N205&gt;=Quals!$F$3,N205&lt;=Quals!$H$3), OR(AND(J205&gt;=S205,O205&gt;=Quals!$F$3,O205&lt;=Quals!$H$3), OR(AND(K205&gt;=S205,P205&gt;=Quals!$F$3,P205&lt;=Quals!$H$3))))), MATCH((B205&amp;C205),Autos!C:C,0)),"Q",""),"")</f>
        <v>Q</v>
      </c>
      <c r="U205" s="1" t="str">
        <f>IF(AND(T205 = "Q", IF(ISNA(VLOOKUP((B205&amp;C205),Autos!C:C,1,FALSE)), "Not in Auto",)),"Check", "No need")</f>
        <v>No need</v>
      </c>
    </row>
    <row r="206" spans="1:21" x14ac:dyDescent="0.2">
      <c r="A206" t="str">
        <f t="shared" si="9"/>
        <v>Jye EDWARDS1500m</v>
      </c>
      <c r="B206" t="s">
        <v>717</v>
      </c>
      <c r="C206" s="6" t="s">
        <v>28</v>
      </c>
      <c r="D206" s="6">
        <v>35860</v>
      </c>
      <c r="E206">
        <v>1261</v>
      </c>
      <c r="F206" s="2">
        <v>3</v>
      </c>
      <c r="G206">
        <v>1210</v>
      </c>
      <c r="H206">
        <v>1189</v>
      </c>
      <c r="I206">
        <v>1199</v>
      </c>
      <c r="J206">
        <v>1184</v>
      </c>
      <c r="K206">
        <v>1143</v>
      </c>
      <c r="L206" s="6">
        <v>44378</v>
      </c>
      <c r="M206" s="6">
        <v>44304</v>
      </c>
      <c r="N206" s="6">
        <v>44386</v>
      </c>
      <c r="O206" s="6">
        <v>44366</v>
      </c>
      <c r="P206" s="58">
        <v>44266</v>
      </c>
      <c r="Q206" s="40">
        <f t="shared" si="10"/>
        <v>9</v>
      </c>
      <c r="R206" s="2">
        <f t="shared" si="11"/>
        <v>1210</v>
      </c>
      <c r="S206" s="2">
        <f>VLOOKUP(C206,Quals!$A$2:$C$23,3,FALSE)</f>
        <v>1175</v>
      </c>
      <c r="T206" s="2" t="str">
        <f>_xlfn.IFNA(IF(OR(AND(G206&gt;=S206,L206&gt;=Quals!$F$3,L206&lt;=Quals!$H$3), OR(AND(H206&gt;=S206,M206&gt;=Quals!$F$3,M206&lt;=Quals!$H$3), OR(AND(I206&gt;=S206,N206&gt;=Quals!$F$3,N206&lt;=Quals!$H$3), OR(AND(J206&gt;=S206,O206&gt;=Quals!$F$3,O206&lt;=Quals!$H$3), OR(AND(K206&gt;=S206,P206&gt;=Quals!$F$3,P206&lt;=Quals!$H$3))))), MATCH((B206&amp;C206),Autos!C:C,0)),"Q",""),"")</f>
        <v>Q</v>
      </c>
      <c r="U206" s="1" t="str">
        <f>IF(AND(T206 = "Q", IF(ISNA(VLOOKUP((B206&amp;C206),Autos!C:C,1,FALSE)), "Not in Auto",)),"Check", "No need")</f>
        <v>No need</v>
      </c>
    </row>
    <row r="207" spans="1:21" x14ac:dyDescent="0.2">
      <c r="A207" t="str">
        <f t="shared" si="9"/>
        <v>Matthew RAMSDEN1500m</v>
      </c>
      <c r="B207" t="s">
        <v>718</v>
      </c>
      <c r="C207" s="6" t="s">
        <v>28</v>
      </c>
      <c r="D207" s="6">
        <v>35634</v>
      </c>
      <c r="E207">
        <v>1212</v>
      </c>
      <c r="F207" s="2">
        <v>4</v>
      </c>
      <c r="G207">
        <v>1134</v>
      </c>
      <c r="H207">
        <v>1048</v>
      </c>
      <c r="I207">
        <v>1150</v>
      </c>
      <c r="J207">
        <v>1187</v>
      </c>
      <c r="K207">
        <v>1126</v>
      </c>
      <c r="L207" s="6">
        <v>44339</v>
      </c>
      <c r="M207" s="6">
        <v>43642</v>
      </c>
      <c r="N207" s="6">
        <v>44429</v>
      </c>
      <c r="O207" s="6">
        <v>44380</v>
      </c>
      <c r="P207" s="58">
        <v>44304</v>
      </c>
      <c r="Q207" s="40">
        <f t="shared" si="10"/>
        <v>15</v>
      </c>
      <c r="R207" s="2">
        <f t="shared" si="11"/>
        <v>1187</v>
      </c>
      <c r="S207" s="2">
        <f>VLOOKUP(C207,Quals!$A$2:$C$23,3,FALSE)</f>
        <v>1175</v>
      </c>
      <c r="T207" s="2" t="str">
        <f>_xlfn.IFNA(IF(OR(AND(G207&gt;=S207,L207&gt;=Quals!$F$3,L207&lt;=Quals!$H$3), OR(AND(H207&gt;=S207,M207&gt;=Quals!$F$3,M207&lt;=Quals!$H$3), OR(AND(I207&gt;=S207,N207&gt;=Quals!$F$3,N207&lt;=Quals!$H$3), OR(AND(J207&gt;=S207,O207&gt;=Quals!$F$3,O207&lt;=Quals!$H$3), OR(AND(K207&gt;=S207,P207&gt;=Quals!$F$3,P207&lt;=Quals!$H$3))))), MATCH((B207&amp;C207),Autos!C:C,0)),"Q",""),"")</f>
        <v>Q</v>
      </c>
      <c r="U207" s="1" t="str">
        <f>IF(AND(T207 = "Q", IF(ISNA(VLOOKUP((B207&amp;C207),Autos!C:C,1,FALSE)), "Not in Auto",)),"Check", "No need")</f>
        <v>No need</v>
      </c>
    </row>
    <row r="208" spans="1:21" x14ac:dyDescent="0.2">
      <c r="A208" t="str">
        <f t="shared" si="9"/>
        <v>Rorey HUNTER1500m</v>
      </c>
      <c r="B208" t="s">
        <v>719</v>
      </c>
      <c r="C208" s="6" t="s">
        <v>28</v>
      </c>
      <c r="D208" s="6">
        <v>34002</v>
      </c>
      <c r="E208">
        <v>1187</v>
      </c>
      <c r="F208" s="2">
        <v>5</v>
      </c>
      <c r="G208">
        <v>1143</v>
      </c>
      <c r="H208">
        <v>1045</v>
      </c>
      <c r="I208">
        <v>1142</v>
      </c>
      <c r="J208">
        <v>1121</v>
      </c>
      <c r="K208">
        <v>1155</v>
      </c>
      <c r="L208" s="6">
        <v>44304</v>
      </c>
      <c r="M208" s="6">
        <v>43642</v>
      </c>
      <c r="N208" s="6">
        <v>44380</v>
      </c>
      <c r="O208" s="6">
        <v>44376</v>
      </c>
      <c r="P208" s="58">
        <v>44366</v>
      </c>
      <c r="Q208" s="40">
        <f t="shared" si="10"/>
        <v>26</v>
      </c>
      <c r="R208" s="2">
        <f t="shared" si="11"/>
        <v>1155</v>
      </c>
      <c r="S208" s="2">
        <f>VLOOKUP(C208,Quals!$A$2:$C$23,3,FALSE)</f>
        <v>1175</v>
      </c>
      <c r="T208" s="2" t="str">
        <f>_xlfn.IFNA(IF(OR(AND(G208&gt;=S208,L208&gt;=Quals!$F$3,L208&lt;=Quals!$H$3), OR(AND(H208&gt;=S208,M208&gt;=Quals!$F$3,M208&lt;=Quals!$H$3), OR(AND(I208&gt;=S208,N208&gt;=Quals!$F$3,N208&lt;=Quals!$H$3), OR(AND(J208&gt;=S208,O208&gt;=Quals!$F$3,O208&lt;=Quals!$H$3), OR(AND(K208&gt;=S208,P208&gt;=Quals!$F$3,P208&lt;=Quals!$H$3))))), MATCH((B208&amp;C208),Autos!C:C,0)),"Q",""),"")</f>
        <v/>
      </c>
      <c r="U208" s="1" t="str">
        <f>IF(AND(T208 = "Q", IF(ISNA(VLOOKUP((B208&amp;C208),Autos!C:C,1,FALSE)), "Not in Auto",)),"Check", "No need")</f>
        <v>No need</v>
      </c>
    </row>
    <row r="209" spans="1:21" x14ac:dyDescent="0.2">
      <c r="A209" t="str">
        <f t="shared" si="9"/>
        <v>Jack ANSTEY1500m</v>
      </c>
      <c r="B209" t="s">
        <v>683</v>
      </c>
      <c r="C209" s="6" t="s">
        <v>28</v>
      </c>
      <c r="D209" s="6">
        <v>35528</v>
      </c>
      <c r="E209">
        <v>1135</v>
      </c>
      <c r="F209" s="2">
        <v>6</v>
      </c>
      <c r="G209">
        <v>1176</v>
      </c>
      <c r="H209">
        <v>1102</v>
      </c>
      <c r="I209">
        <v>1134</v>
      </c>
      <c r="J209">
        <v>1118</v>
      </c>
      <c r="K209">
        <v>1110</v>
      </c>
      <c r="L209" s="6">
        <v>44604</v>
      </c>
      <c r="M209" s="6">
        <v>44353</v>
      </c>
      <c r="N209" s="6">
        <v>44590</v>
      </c>
      <c r="O209" s="6">
        <v>44296</v>
      </c>
      <c r="P209" s="58">
        <v>44253</v>
      </c>
      <c r="Q209" s="40">
        <f t="shared" si="10"/>
        <v>45</v>
      </c>
      <c r="R209" s="2">
        <f t="shared" si="11"/>
        <v>1176</v>
      </c>
      <c r="S209" s="2">
        <f>VLOOKUP(C209,Quals!$A$2:$C$23,3,FALSE)</f>
        <v>1175</v>
      </c>
      <c r="T209" s="2" t="str">
        <f>_xlfn.IFNA(IF(OR(AND(G209&gt;=S209,L209&gt;=Quals!$F$3,L209&lt;=Quals!$H$3), OR(AND(H209&gt;=S209,M209&gt;=Quals!$F$3,M209&lt;=Quals!$H$3), OR(AND(I209&gt;=S209,N209&gt;=Quals!$F$3,N209&lt;=Quals!$H$3), OR(AND(J209&gt;=S209,O209&gt;=Quals!$F$3,O209&lt;=Quals!$H$3), OR(AND(K209&gt;=S209,P209&gt;=Quals!$F$3,P209&lt;=Quals!$H$3))))), MATCH((B209&amp;C209),Autos!C:C,0)),"Q",""),"")</f>
        <v/>
      </c>
      <c r="U209" s="1" t="str">
        <f>IF(AND(T209 = "Q", IF(ISNA(VLOOKUP((B209&amp;C209),Autos!C:C,1,FALSE)), "Not in Auto",)),"Check", "No need")</f>
        <v>No need</v>
      </c>
    </row>
    <row r="210" spans="1:21" x14ac:dyDescent="0.2">
      <c r="A210" t="str">
        <f t="shared" si="9"/>
        <v>Ryan GREGSON1500m</v>
      </c>
      <c r="B210" t="s">
        <v>720</v>
      </c>
      <c r="C210" s="6" t="s">
        <v>28</v>
      </c>
      <c r="D210" s="6">
        <v>32989</v>
      </c>
      <c r="E210">
        <v>1131</v>
      </c>
      <c r="F210" s="2">
        <v>7</v>
      </c>
      <c r="G210">
        <v>1136</v>
      </c>
      <c r="H210">
        <v>1151</v>
      </c>
      <c r="I210">
        <v>1102</v>
      </c>
      <c r="J210">
        <v>1036</v>
      </c>
      <c r="K210">
        <v>1074</v>
      </c>
      <c r="L210" s="6">
        <v>44304</v>
      </c>
      <c r="M210" s="6">
        <v>44287</v>
      </c>
      <c r="N210" s="6">
        <v>44280</v>
      </c>
      <c r="O210" s="6">
        <v>44339</v>
      </c>
      <c r="P210" s="58">
        <v>44302</v>
      </c>
      <c r="Q210" s="40">
        <f t="shared" si="10"/>
        <v>48</v>
      </c>
      <c r="R210" s="2">
        <f t="shared" si="11"/>
        <v>1151</v>
      </c>
      <c r="S210" s="2">
        <f>VLOOKUP(C210,Quals!$A$2:$C$23,3,FALSE)</f>
        <v>1175</v>
      </c>
      <c r="T210" s="2" t="str">
        <f>_xlfn.IFNA(IF(OR(AND(G210&gt;=S210,L210&gt;=Quals!$F$3,L210&lt;=Quals!$H$3), OR(AND(H210&gt;=S210,M210&gt;=Quals!$F$3,M210&lt;=Quals!$H$3), OR(AND(I210&gt;=S210,N210&gt;=Quals!$F$3,N210&lt;=Quals!$H$3), OR(AND(J210&gt;=S210,O210&gt;=Quals!$F$3,O210&lt;=Quals!$H$3), OR(AND(K210&gt;=S210,P210&gt;=Quals!$F$3,P210&lt;=Quals!$H$3))))), MATCH((B210&amp;C210),Autos!C:C,0)),"Q",""),"")</f>
        <v/>
      </c>
      <c r="U210" s="1" t="str">
        <f>IF(AND(T210 = "Q", IF(ISNA(VLOOKUP((B210&amp;C210),Autos!C:C,1,FALSE)), "Not in Auto",)),"Check", "No need")</f>
        <v>No need</v>
      </c>
    </row>
    <row r="211" spans="1:21" x14ac:dyDescent="0.2">
      <c r="A211" t="str">
        <f t="shared" si="9"/>
        <v>Adam SPENCER1500m</v>
      </c>
      <c r="B211" t="s">
        <v>723</v>
      </c>
      <c r="C211" s="6" t="s">
        <v>28</v>
      </c>
      <c r="D211" s="6">
        <v>37168</v>
      </c>
      <c r="E211">
        <v>1115</v>
      </c>
      <c r="F211" s="2">
        <v>8</v>
      </c>
      <c r="G211">
        <v>1165</v>
      </c>
      <c r="H211">
        <v>1107</v>
      </c>
      <c r="I211">
        <v>1095</v>
      </c>
      <c r="J211">
        <v>1078</v>
      </c>
      <c r="K211">
        <v>1041</v>
      </c>
      <c r="L211" s="6">
        <v>44604</v>
      </c>
      <c r="M211" s="6">
        <v>44280</v>
      </c>
      <c r="N211" s="6">
        <v>44304</v>
      </c>
      <c r="O211" s="6">
        <v>44590</v>
      </c>
      <c r="P211" s="58">
        <v>44287</v>
      </c>
      <c r="Q211" s="40">
        <f t="shared" si="10"/>
        <v>60</v>
      </c>
      <c r="R211" s="2">
        <f t="shared" si="11"/>
        <v>1165</v>
      </c>
      <c r="S211" s="2">
        <f>VLOOKUP(C211,Quals!$A$2:$C$23,3,FALSE)</f>
        <v>1175</v>
      </c>
      <c r="T211" s="2" t="str">
        <f>_xlfn.IFNA(IF(OR(AND(G211&gt;=S211,L211&gt;=Quals!$F$3,L211&lt;=Quals!$H$3), OR(AND(H211&gt;=S211,M211&gt;=Quals!$F$3,M211&lt;=Quals!$H$3), OR(AND(I211&gt;=S211,N211&gt;=Quals!$F$3,N211&lt;=Quals!$H$3), OR(AND(J211&gt;=S211,O211&gt;=Quals!$F$3,O211&lt;=Quals!$H$3), OR(AND(K211&gt;=S211,P211&gt;=Quals!$F$3,P211&lt;=Quals!$H$3))))), MATCH((B211&amp;C211),Autos!C:C,0)),"Q",""),"")</f>
        <v/>
      </c>
      <c r="U211" s="1" t="str">
        <f>IF(AND(T211 = "Q", IF(ISNA(VLOOKUP((B211&amp;C211),Autos!C:C,1,FALSE)), "Not in Auto",)),"Check", "No need")</f>
        <v>No need</v>
      </c>
    </row>
    <row r="212" spans="1:21" x14ac:dyDescent="0.2">
      <c r="A212" t="str">
        <f t="shared" si="9"/>
        <v>Sam BLAKE1500m</v>
      </c>
      <c r="B212" t="s">
        <v>673</v>
      </c>
      <c r="C212" s="6" t="s">
        <v>28</v>
      </c>
      <c r="D212" s="6">
        <v>34891</v>
      </c>
      <c r="E212">
        <v>1111</v>
      </c>
      <c r="F212" s="2">
        <v>9</v>
      </c>
      <c r="G212">
        <v>1101</v>
      </c>
      <c r="H212">
        <v>1127</v>
      </c>
      <c r="I212">
        <v>1066</v>
      </c>
      <c r="J212">
        <v>1094</v>
      </c>
      <c r="K212">
        <v>1071</v>
      </c>
      <c r="L212" s="6">
        <v>44355</v>
      </c>
      <c r="M212" s="6">
        <v>44345</v>
      </c>
      <c r="N212" s="6">
        <v>44337</v>
      </c>
      <c r="O212" s="6">
        <v>44604</v>
      </c>
      <c r="P212" s="58">
        <v>44331</v>
      </c>
      <c r="Q212" s="40">
        <f t="shared" si="10"/>
        <v>65</v>
      </c>
      <c r="R212" s="2">
        <f t="shared" si="11"/>
        <v>1127</v>
      </c>
      <c r="S212" s="2">
        <f>VLOOKUP(C212,Quals!$A$2:$C$23,3,FALSE)</f>
        <v>1175</v>
      </c>
      <c r="T212" s="2" t="str">
        <f>_xlfn.IFNA(IF(OR(AND(G212&gt;=S212,L212&gt;=Quals!$F$3,L212&lt;=Quals!$H$3), OR(AND(H212&gt;=S212,M212&gt;=Quals!$F$3,M212&lt;=Quals!$H$3), OR(AND(I212&gt;=S212,N212&gt;=Quals!$F$3,N212&lt;=Quals!$H$3), OR(AND(J212&gt;=S212,O212&gt;=Quals!$F$3,O212&lt;=Quals!$H$3), OR(AND(K212&gt;=S212,P212&gt;=Quals!$F$3,P212&lt;=Quals!$H$3))))), MATCH((B212&amp;C212),Autos!C:C,0)),"Q",""),"")</f>
        <v/>
      </c>
      <c r="U212" s="1" t="str">
        <f>IF(AND(T212 = "Q", IF(ISNA(VLOOKUP((B212&amp;C212),Autos!C:C,1,FALSE)), "Not in Auto",)),"Check", "No need")</f>
        <v>No need</v>
      </c>
    </row>
    <row r="213" spans="1:21" x14ac:dyDescent="0.2">
      <c r="A213" t="str">
        <f t="shared" si="9"/>
        <v>Callum DAVIES1500m</v>
      </c>
      <c r="B213" t="s">
        <v>721</v>
      </c>
      <c r="C213" s="7" t="s">
        <v>28</v>
      </c>
      <c r="D213" s="6">
        <v>36359</v>
      </c>
      <c r="E213">
        <v>1108</v>
      </c>
      <c r="F213" s="2">
        <v>10</v>
      </c>
      <c r="G213">
        <v>1121</v>
      </c>
      <c r="H213">
        <v>1106</v>
      </c>
      <c r="I213">
        <v>1121</v>
      </c>
      <c r="J213">
        <v>1064</v>
      </c>
      <c r="K213">
        <v>1035</v>
      </c>
      <c r="L213" s="6">
        <v>44304</v>
      </c>
      <c r="M213" s="6">
        <v>44280</v>
      </c>
      <c r="N213" s="6">
        <v>44287</v>
      </c>
      <c r="O213" s="6">
        <v>44302</v>
      </c>
      <c r="P213" s="58">
        <v>44307</v>
      </c>
      <c r="Q213" s="40">
        <f t="shared" si="10"/>
        <v>67</v>
      </c>
      <c r="R213" s="2">
        <f t="shared" si="11"/>
        <v>1121</v>
      </c>
      <c r="S213" s="2">
        <f>VLOOKUP(C213,Quals!$A$2:$C$23,3,FALSE)</f>
        <v>1175</v>
      </c>
      <c r="T213" s="2" t="str">
        <f>_xlfn.IFNA(IF(OR(AND(G213&gt;=S213,L213&gt;=Quals!$F$3,L213&lt;=Quals!$H$3), OR(AND(H213&gt;=S213,M213&gt;=Quals!$F$3,M213&lt;=Quals!$H$3), OR(AND(I213&gt;=S213,N213&gt;=Quals!$F$3,N213&lt;=Quals!$H$3), OR(AND(J213&gt;=S213,O213&gt;=Quals!$F$3,O213&lt;=Quals!$H$3), OR(AND(K213&gt;=S213,P213&gt;=Quals!$F$3,P213&lt;=Quals!$H$3))))), MATCH((B213&amp;C213),Autos!C:C,0)),"Q",""),"")</f>
        <v/>
      </c>
      <c r="U213" s="1" t="str">
        <f>IF(AND(T213 = "Q", IF(ISNA(VLOOKUP((B213&amp;C213),Autos!C:C,1,FALSE)), "Not in Auto",)),"Check", "No need")</f>
        <v>No need</v>
      </c>
    </row>
    <row r="214" spans="1:21" x14ac:dyDescent="0.2">
      <c r="A214" t="str">
        <f t="shared" si="9"/>
        <v>Jesse HUNT1500m</v>
      </c>
      <c r="B214" t="s">
        <v>724</v>
      </c>
      <c r="C214" s="6" t="s">
        <v>28</v>
      </c>
      <c r="D214" s="6">
        <v>36004</v>
      </c>
      <c r="E214">
        <v>1085</v>
      </c>
      <c r="F214" s="2">
        <v>11</v>
      </c>
      <c r="G214">
        <v>1113</v>
      </c>
      <c r="H214">
        <v>1114</v>
      </c>
      <c r="I214">
        <v>1069</v>
      </c>
      <c r="J214">
        <v>1056</v>
      </c>
      <c r="K214">
        <v>1055</v>
      </c>
      <c r="L214" s="6">
        <v>44590</v>
      </c>
      <c r="M214" s="6">
        <v>44344</v>
      </c>
      <c r="N214" s="6">
        <v>44331</v>
      </c>
      <c r="O214" s="6">
        <v>44319</v>
      </c>
      <c r="P214" s="58">
        <v>44582</v>
      </c>
      <c r="Q214" s="40">
        <f t="shared" si="10"/>
        <v>88</v>
      </c>
      <c r="R214" s="2">
        <f t="shared" si="11"/>
        <v>1114</v>
      </c>
      <c r="S214" s="2">
        <f>VLOOKUP(C214,Quals!$A$2:$C$23,3,FALSE)</f>
        <v>1175</v>
      </c>
      <c r="T214" s="2" t="str">
        <f>_xlfn.IFNA(IF(OR(AND(G214&gt;=S214,L214&gt;=Quals!$F$3,L214&lt;=Quals!$H$3), OR(AND(H214&gt;=S214,M214&gt;=Quals!$F$3,M214&lt;=Quals!$H$3), OR(AND(I214&gt;=S214,N214&gt;=Quals!$F$3,N214&lt;=Quals!$H$3), OR(AND(J214&gt;=S214,O214&gt;=Quals!$F$3,O214&lt;=Quals!$H$3), OR(AND(K214&gt;=S214,P214&gt;=Quals!$F$3,P214&lt;=Quals!$H$3))))), MATCH((B214&amp;C214),Autos!C:C,0)),"Q",""),"")</f>
        <v/>
      </c>
      <c r="U214" s="1" t="str">
        <f>IF(AND(T214 = "Q", IF(ISNA(VLOOKUP((B214&amp;C214),Autos!C:C,1,FALSE)), "Not in Auto",)),"Check", "No need")</f>
        <v>No need</v>
      </c>
    </row>
    <row r="215" spans="1:21" x14ac:dyDescent="0.2">
      <c r="A215" t="str">
        <f t="shared" si="9"/>
        <v>James HANSEN1500m</v>
      </c>
      <c r="B215" t="s">
        <v>1000</v>
      </c>
      <c r="C215" s="6" t="s">
        <v>28</v>
      </c>
      <c r="D215" s="6">
        <v>34300</v>
      </c>
      <c r="E215">
        <v>1082</v>
      </c>
      <c r="F215" s="2">
        <v>12</v>
      </c>
      <c r="G215">
        <v>1117</v>
      </c>
      <c r="H215">
        <v>1016</v>
      </c>
      <c r="I215">
        <v>1069</v>
      </c>
      <c r="J215">
        <v>1021</v>
      </c>
      <c r="K215">
        <v>975</v>
      </c>
      <c r="L215" s="6">
        <v>44304</v>
      </c>
      <c r="M215" s="6">
        <v>43642</v>
      </c>
      <c r="N215" s="6">
        <v>44302</v>
      </c>
      <c r="O215" s="6">
        <v>44275</v>
      </c>
      <c r="P215" s="58">
        <v>44611</v>
      </c>
      <c r="Q215" s="40">
        <f t="shared" si="10"/>
        <v>92</v>
      </c>
      <c r="R215" s="2">
        <f t="shared" si="11"/>
        <v>1117</v>
      </c>
      <c r="S215" s="2">
        <f>VLOOKUP(C215,Quals!$A$2:$C$23,3,FALSE)</f>
        <v>1175</v>
      </c>
      <c r="T215" s="2" t="str">
        <f>_xlfn.IFNA(IF(OR(AND(G215&gt;=S215,L215&gt;=Quals!$F$3,L215&lt;=Quals!$H$3), OR(AND(H215&gt;=S215,M215&gt;=Quals!$F$3,M215&lt;=Quals!$H$3), OR(AND(I215&gt;=S215,N215&gt;=Quals!$F$3,N215&lt;=Quals!$H$3), OR(AND(J215&gt;=S215,O215&gt;=Quals!$F$3,O215&lt;=Quals!$H$3), OR(AND(K215&gt;=S215,P215&gt;=Quals!$F$3,P215&lt;=Quals!$H$3))))), MATCH((B215&amp;C215),Autos!C:C,0)),"Q",""),"")</f>
        <v/>
      </c>
      <c r="U215" s="1" t="str">
        <f>IF(AND(T215 = "Q", IF(ISNA(VLOOKUP((B215&amp;C215),Autos!C:C,1,FALSE)), "Not in Auto",)),"Check", "No need")</f>
        <v>No need</v>
      </c>
    </row>
    <row r="216" spans="1:21" x14ac:dyDescent="0.2">
      <c r="A216" t="str">
        <f t="shared" si="9"/>
        <v>Jackson SHARP1500m</v>
      </c>
      <c r="B216" t="s">
        <v>722</v>
      </c>
      <c r="C216" s="6" t="s">
        <v>28</v>
      </c>
      <c r="D216" s="6">
        <v>36759</v>
      </c>
      <c r="E216">
        <v>1078</v>
      </c>
      <c r="F216" s="2">
        <v>13</v>
      </c>
      <c r="G216">
        <v>1095</v>
      </c>
      <c r="H216">
        <v>1079</v>
      </c>
      <c r="I216">
        <v>1087</v>
      </c>
      <c r="J216">
        <v>1081</v>
      </c>
      <c r="K216">
        <v>1036</v>
      </c>
      <c r="L216" s="6">
        <v>44345</v>
      </c>
      <c r="M216" s="6">
        <v>44302</v>
      </c>
      <c r="N216" s="6">
        <v>44353</v>
      </c>
      <c r="O216" s="6">
        <v>44378</v>
      </c>
      <c r="P216" s="58">
        <v>44330</v>
      </c>
      <c r="Q216" s="40">
        <f t="shared" si="10"/>
        <v>101</v>
      </c>
      <c r="R216" s="2">
        <f t="shared" si="11"/>
        <v>1095</v>
      </c>
      <c r="S216" s="2">
        <f>VLOOKUP(C216,Quals!$A$2:$C$23,3,FALSE)</f>
        <v>1175</v>
      </c>
      <c r="T216" s="2" t="str">
        <f>_xlfn.IFNA(IF(OR(AND(G216&gt;=S216,L216&gt;=Quals!$F$3,L216&lt;=Quals!$H$3), OR(AND(H216&gt;=S216,M216&gt;=Quals!$F$3,M216&lt;=Quals!$H$3), OR(AND(I216&gt;=S216,N216&gt;=Quals!$F$3,N216&lt;=Quals!$H$3), OR(AND(J216&gt;=S216,O216&gt;=Quals!$F$3,O216&lt;=Quals!$H$3), OR(AND(K216&gt;=S216,P216&gt;=Quals!$F$3,P216&lt;=Quals!$H$3))))), MATCH((B216&amp;C216),Autos!C:C,0)),"Q",""),"")</f>
        <v/>
      </c>
      <c r="U216" s="1" t="str">
        <f>IF(AND(T216 = "Q", IF(ISNA(VLOOKUP((B216&amp;C216),Autos!C:C,1,FALSE)), "Not in Auto",)),"Check", "No need")</f>
        <v>No need</v>
      </c>
    </row>
    <row r="217" spans="1:21" x14ac:dyDescent="0.2">
      <c r="A217" t="str">
        <f t="shared" si="9"/>
        <v>Duncan MILLER1500m</v>
      </c>
      <c r="B217" t="s">
        <v>725</v>
      </c>
      <c r="C217" s="6" t="s">
        <v>28</v>
      </c>
      <c r="D217" s="6">
        <v>36555</v>
      </c>
      <c r="E217">
        <v>1071</v>
      </c>
      <c r="F217" s="2">
        <v>14</v>
      </c>
      <c r="G217">
        <v>1111</v>
      </c>
      <c r="H217">
        <v>1093</v>
      </c>
      <c r="I217">
        <v>1055</v>
      </c>
      <c r="J217">
        <v>1012</v>
      </c>
      <c r="K217">
        <v>1024</v>
      </c>
      <c r="L217" s="6">
        <v>44576</v>
      </c>
      <c r="M217" s="6">
        <v>44534</v>
      </c>
      <c r="N217" s="6">
        <v>44287</v>
      </c>
      <c r="O217" s="6">
        <v>44266</v>
      </c>
      <c r="P217" s="58">
        <v>44282</v>
      </c>
      <c r="Q217" s="40">
        <f t="shared" si="10"/>
        <v>106</v>
      </c>
      <c r="R217" s="2">
        <f t="shared" si="11"/>
        <v>1111</v>
      </c>
      <c r="S217" s="2">
        <f>VLOOKUP(C217,Quals!$A$2:$C$23,3,FALSE)</f>
        <v>1175</v>
      </c>
      <c r="T217" s="2" t="str">
        <f>_xlfn.IFNA(IF(OR(AND(G217&gt;=S217,L217&gt;=Quals!$F$3,L217&lt;=Quals!$H$3), OR(AND(H217&gt;=S217,M217&gt;=Quals!$F$3,M217&lt;=Quals!$H$3), OR(AND(I217&gt;=S217,N217&gt;=Quals!$F$3,N217&lt;=Quals!$H$3), OR(AND(J217&gt;=S217,O217&gt;=Quals!$F$3,O217&lt;=Quals!$H$3), OR(AND(K217&gt;=S217,P217&gt;=Quals!$F$3,P217&lt;=Quals!$H$3))))), MATCH((B217&amp;C217),Autos!C:C,0)),"Q",""),"")</f>
        <v/>
      </c>
      <c r="U217" s="1" t="str">
        <f>IF(AND(T217 = "Q", IF(ISNA(VLOOKUP((B217&amp;C217),Autos!C:C,1,FALSE)), "Not in Auto",)),"Check", "No need")</f>
        <v>No need</v>
      </c>
    </row>
    <row r="218" spans="1:21" x14ac:dyDescent="0.2">
      <c r="A218" t="str">
        <f t="shared" si="9"/>
        <v>Oliver RAIMOND1500m</v>
      </c>
      <c r="B218" t="s">
        <v>728</v>
      </c>
      <c r="C218" s="6" t="s">
        <v>28</v>
      </c>
      <c r="D218" s="6">
        <v>37054</v>
      </c>
      <c r="E218">
        <v>1063</v>
      </c>
      <c r="F218" s="2">
        <v>15</v>
      </c>
      <c r="G218">
        <v>1136</v>
      </c>
      <c r="H218">
        <v>1047</v>
      </c>
      <c r="I218">
        <v>1051</v>
      </c>
      <c r="J218">
        <v>1046</v>
      </c>
      <c r="K218">
        <v>1031</v>
      </c>
      <c r="L218" s="6">
        <v>44604</v>
      </c>
      <c r="M218" s="6">
        <v>44317</v>
      </c>
      <c r="N218" s="6">
        <v>44576</v>
      </c>
      <c r="O218" s="6">
        <v>44302</v>
      </c>
      <c r="P218" s="58">
        <v>44330</v>
      </c>
      <c r="Q218" s="40">
        <f t="shared" si="10"/>
        <v>120</v>
      </c>
      <c r="R218" s="2">
        <f t="shared" si="11"/>
        <v>1136</v>
      </c>
      <c r="S218" s="2">
        <f>VLOOKUP(C218,Quals!$A$2:$C$23,3,FALSE)</f>
        <v>1175</v>
      </c>
      <c r="T218" s="2" t="str">
        <f>_xlfn.IFNA(IF(OR(AND(G218&gt;=S218,L218&gt;=Quals!$F$3,L218&lt;=Quals!$H$3), OR(AND(H218&gt;=S218,M218&gt;=Quals!$F$3,M218&lt;=Quals!$H$3), OR(AND(I218&gt;=S218,N218&gt;=Quals!$F$3,N218&lt;=Quals!$H$3), OR(AND(J218&gt;=S218,O218&gt;=Quals!$F$3,O218&lt;=Quals!$H$3), OR(AND(K218&gt;=S218,P218&gt;=Quals!$F$3,P218&lt;=Quals!$H$3))))), MATCH((B218&amp;C218),Autos!C:C,0)),"Q",""),"")</f>
        <v/>
      </c>
      <c r="U218" s="1" t="str">
        <f>IF(AND(T218 = "Q", IF(ISNA(VLOOKUP((B218&amp;C218),Autos!C:C,1,FALSE)), "Not in Auto",)),"Check", "No need")</f>
        <v>No need</v>
      </c>
    </row>
    <row r="219" spans="1:21" x14ac:dyDescent="0.2">
      <c r="A219" t="str">
        <f t="shared" si="9"/>
        <v>Adam PYKE1500m</v>
      </c>
      <c r="B219" t="s">
        <v>694</v>
      </c>
      <c r="C219" s="6" t="s">
        <v>28</v>
      </c>
      <c r="D219" s="6">
        <v>35030</v>
      </c>
      <c r="E219">
        <v>1049</v>
      </c>
      <c r="F219" s="2">
        <v>16</v>
      </c>
      <c r="G219">
        <v>1075</v>
      </c>
      <c r="H219">
        <v>1060</v>
      </c>
      <c r="I219">
        <v>1056</v>
      </c>
      <c r="J219">
        <v>1020</v>
      </c>
      <c r="K219">
        <v>988</v>
      </c>
      <c r="L219" s="6">
        <v>44266</v>
      </c>
      <c r="M219" s="6">
        <v>44302</v>
      </c>
      <c r="N219" s="6">
        <v>44280</v>
      </c>
      <c r="O219" s="6">
        <v>44304</v>
      </c>
      <c r="P219" s="58">
        <v>44611</v>
      </c>
      <c r="Q219" s="40">
        <f t="shared" si="10"/>
        <v>145</v>
      </c>
      <c r="R219" s="2">
        <f t="shared" si="11"/>
        <v>1075</v>
      </c>
      <c r="S219" s="2">
        <f>VLOOKUP(C219,Quals!$A$2:$C$23,3,FALSE)</f>
        <v>1175</v>
      </c>
      <c r="T219" s="2" t="str">
        <f>_xlfn.IFNA(IF(OR(AND(G219&gt;=S219,L219&gt;=Quals!$F$3,L219&lt;=Quals!$H$3), OR(AND(H219&gt;=S219,M219&gt;=Quals!$F$3,M219&lt;=Quals!$H$3), OR(AND(I219&gt;=S219,N219&gt;=Quals!$F$3,N219&lt;=Quals!$H$3), OR(AND(J219&gt;=S219,O219&gt;=Quals!$F$3,O219&lt;=Quals!$H$3), OR(AND(K219&gt;=S219,P219&gt;=Quals!$F$3,P219&lt;=Quals!$H$3))))), MATCH((B219&amp;C219),Autos!C:C,0)),"Q",""),"")</f>
        <v/>
      </c>
      <c r="U219" s="1" t="str">
        <f>IF(AND(T219 = "Q", IF(ISNA(VLOOKUP((B219&amp;C219),Autos!C:C,1,FALSE)), "Not in Auto",)),"Check", "No need")</f>
        <v>No need</v>
      </c>
    </row>
    <row r="220" spans="1:21" x14ac:dyDescent="0.2">
      <c r="A220" t="str">
        <f t="shared" si="9"/>
        <v>Samuel FIELD1500m</v>
      </c>
      <c r="B220" t="s">
        <v>730</v>
      </c>
      <c r="C220" s="6" t="s">
        <v>28</v>
      </c>
      <c r="D220" s="6">
        <v>2000</v>
      </c>
      <c r="E220">
        <v>1035</v>
      </c>
      <c r="F220" s="2">
        <v>17</v>
      </c>
      <c r="G220">
        <v>1075</v>
      </c>
      <c r="H220">
        <v>1039</v>
      </c>
      <c r="I220">
        <v>1037</v>
      </c>
      <c r="J220">
        <v>1024</v>
      </c>
      <c r="K220">
        <v>995</v>
      </c>
      <c r="L220" s="6">
        <v>44315</v>
      </c>
      <c r="M220" s="6">
        <v>44329</v>
      </c>
      <c r="N220" s="6">
        <v>44302</v>
      </c>
      <c r="O220" s="6">
        <v>44288</v>
      </c>
      <c r="P220" s="58">
        <v>44342</v>
      </c>
      <c r="Q220" s="40">
        <f t="shared" si="10"/>
        <v>165</v>
      </c>
      <c r="R220" s="2">
        <f t="shared" si="11"/>
        <v>1075</v>
      </c>
      <c r="S220" s="2">
        <f>VLOOKUP(C220,Quals!$A$2:$C$23,3,FALSE)</f>
        <v>1175</v>
      </c>
      <c r="T220" s="2" t="str">
        <f>_xlfn.IFNA(IF(OR(AND(G220&gt;=S220,L220&gt;=Quals!$F$3,L220&lt;=Quals!$H$3), OR(AND(H220&gt;=S220,M220&gt;=Quals!$F$3,M220&lt;=Quals!$H$3), OR(AND(I220&gt;=S220,N220&gt;=Quals!$F$3,N220&lt;=Quals!$H$3), OR(AND(J220&gt;=S220,O220&gt;=Quals!$F$3,O220&lt;=Quals!$H$3), OR(AND(K220&gt;=S220,P220&gt;=Quals!$F$3,P220&lt;=Quals!$H$3))))), MATCH((B220&amp;C220),Autos!C:C,0)),"Q",""),"")</f>
        <v/>
      </c>
      <c r="U220" s="1" t="str">
        <f>IF(AND(T220 = "Q", IF(ISNA(VLOOKUP((B220&amp;C220),Autos!C:C,1,FALSE)), "Not in Auto",)),"Check", "No need")</f>
        <v>No need</v>
      </c>
    </row>
    <row r="221" spans="1:21" x14ac:dyDescent="0.2">
      <c r="A221" t="str">
        <f t="shared" si="9"/>
        <v>Jaryd CLIFFORD1500m</v>
      </c>
      <c r="B221" t="s">
        <v>727</v>
      </c>
      <c r="C221" t="s">
        <v>28</v>
      </c>
      <c r="D221" s="6">
        <v>36346</v>
      </c>
      <c r="E221">
        <v>1032</v>
      </c>
      <c r="F221" s="2">
        <v>18</v>
      </c>
      <c r="G221">
        <v>1089</v>
      </c>
      <c r="H221">
        <v>1040</v>
      </c>
      <c r="I221">
        <v>1002</v>
      </c>
      <c r="J221">
        <v>981</v>
      </c>
      <c r="K221">
        <v>989</v>
      </c>
      <c r="L221" s="6">
        <v>44266</v>
      </c>
      <c r="M221" s="6">
        <v>44287</v>
      </c>
      <c r="N221" s="6">
        <v>44302</v>
      </c>
      <c r="O221" s="6">
        <v>44395</v>
      </c>
      <c r="P221" s="58">
        <v>44307</v>
      </c>
      <c r="Q221" s="40">
        <f t="shared" si="10"/>
        <v>175</v>
      </c>
      <c r="R221" s="2">
        <f t="shared" si="11"/>
        <v>1089</v>
      </c>
      <c r="S221" s="2">
        <f>VLOOKUP(C221,Quals!$A$2:$C$23,3,FALSE)</f>
        <v>1175</v>
      </c>
      <c r="T221" s="2" t="str">
        <f>_xlfn.IFNA(IF(OR(AND(G221&gt;=S221,L221&gt;=Quals!$F$3,L221&lt;=Quals!$H$3), OR(AND(H221&gt;=S221,M221&gt;=Quals!$F$3,M221&lt;=Quals!$H$3), OR(AND(I221&gt;=S221,N221&gt;=Quals!$F$3,N221&lt;=Quals!$H$3), OR(AND(J221&gt;=S221,O221&gt;=Quals!$F$3,O221&lt;=Quals!$H$3), OR(AND(K221&gt;=S221,P221&gt;=Quals!$F$3,P221&lt;=Quals!$H$3))))), MATCH((B221&amp;C221),Autos!C:C,0)),"Q",""),"")</f>
        <v/>
      </c>
      <c r="U221" s="1" t="str">
        <f>IF(AND(T221 = "Q", IF(ISNA(VLOOKUP((B221&amp;C221),Autos!C:C,1,FALSE)), "Not in Auto",)),"Check", "No need")</f>
        <v>No need</v>
      </c>
    </row>
    <row r="222" spans="1:21" x14ac:dyDescent="0.2">
      <c r="A222" t="str">
        <f t="shared" si="9"/>
        <v>Alexander STITT1500m</v>
      </c>
      <c r="B222" t="s">
        <v>731</v>
      </c>
      <c r="C222" t="s">
        <v>28</v>
      </c>
      <c r="D222" s="6">
        <v>37082</v>
      </c>
      <c r="E222">
        <v>1031</v>
      </c>
      <c r="F222" s="2">
        <v>19</v>
      </c>
      <c r="G222">
        <v>1057</v>
      </c>
      <c r="H222">
        <v>1042</v>
      </c>
      <c r="I222">
        <v>1034</v>
      </c>
      <c r="J222">
        <v>1016</v>
      </c>
      <c r="K222">
        <v>1010</v>
      </c>
      <c r="L222" s="6">
        <v>44575</v>
      </c>
      <c r="M222" s="6">
        <v>44316</v>
      </c>
      <c r="N222" s="6">
        <v>44254</v>
      </c>
      <c r="O222" s="6">
        <v>44296</v>
      </c>
      <c r="P222" s="58">
        <v>44332</v>
      </c>
      <c r="Q222" s="40">
        <f t="shared" si="10"/>
        <v>178</v>
      </c>
      <c r="R222" s="2">
        <f t="shared" si="11"/>
        <v>1057</v>
      </c>
      <c r="S222" s="2">
        <f>VLOOKUP(C222,Quals!$A$2:$C$23,3,FALSE)</f>
        <v>1175</v>
      </c>
      <c r="T222" s="2" t="str">
        <f>_xlfn.IFNA(IF(OR(AND(G222&gt;=S222,L222&gt;=Quals!$F$3,L222&lt;=Quals!$H$3), OR(AND(H222&gt;=S222,M222&gt;=Quals!$F$3,M222&lt;=Quals!$H$3), OR(AND(I222&gt;=S222,N222&gt;=Quals!$F$3,N222&lt;=Quals!$H$3), OR(AND(J222&gt;=S222,O222&gt;=Quals!$F$3,O222&lt;=Quals!$H$3), OR(AND(K222&gt;=S222,P222&gt;=Quals!$F$3,P222&lt;=Quals!$H$3))))), MATCH((B222&amp;C222),Autos!C:C,0)),"Q",""),"")</f>
        <v/>
      </c>
      <c r="U222" s="1" t="str">
        <f>IF(AND(T222 = "Q", IF(ISNA(VLOOKUP((B222&amp;C222),Autos!C:C,1,FALSE)), "Not in Auto",)),"Check", "No need")</f>
        <v>No need</v>
      </c>
    </row>
    <row r="223" spans="1:21" x14ac:dyDescent="0.2">
      <c r="A223" t="str">
        <f t="shared" si="9"/>
        <v>Matthew HUSSEY1500m</v>
      </c>
      <c r="B223" t="s">
        <v>729</v>
      </c>
      <c r="C223" s="6" t="s">
        <v>28</v>
      </c>
      <c r="D223" s="6">
        <v>37120</v>
      </c>
      <c r="E223">
        <v>1022</v>
      </c>
      <c r="F223" s="2">
        <v>20</v>
      </c>
      <c r="G223">
        <v>1043</v>
      </c>
      <c r="H223">
        <v>1042</v>
      </c>
      <c r="I223">
        <v>1036</v>
      </c>
      <c r="J223">
        <v>1010</v>
      </c>
      <c r="K223">
        <v>942</v>
      </c>
      <c r="L223" s="6">
        <v>44280</v>
      </c>
      <c r="M223" s="6">
        <v>44302</v>
      </c>
      <c r="N223" s="6">
        <v>44273</v>
      </c>
      <c r="O223" s="6">
        <v>44600</v>
      </c>
      <c r="P223" s="58">
        <v>44611</v>
      </c>
      <c r="Q223" s="40">
        <f t="shared" si="10"/>
        <v>198</v>
      </c>
      <c r="R223" s="2">
        <f t="shared" si="11"/>
        <v>1043</v>
      </c>
      <c r="S223" s="2">
        <f>VLOOKUP(C223,Quals!$A$2:$C$23,3,FALSE)</f>
        <v>1175</v>
      </c>
      <c r="T223" s="2" t="str">
        <f>_xlfn.IFNA(IF(OR(AND(G223&gt;=S223,L223&gt;=Quals!$F$3,L223&lt;=Quals!$H$3), OR(AND(H223&gt;=S223,M223&gt;=Quals!$F$3,M223&lt;=Quals!$H$3), OR(AND(I223&gt;=S223,N223&gt;=Quals!$F$3,N223&lt;=Quals!$H$3), OR(AND(J223&gt;=S223,O223&gt;=Quals!$F$3,O223&lt;=Quals!$H$3), OR(AND(K223&gt;=S223,P223&gt;=Quals!$F$3,P223&lt;=Quals!$H$3))))), MATCH((B223&amp;C223),Autos!C:C,0)),"Q",""),"")</f>
        <v/>
      </c>
      <c r="U223" s="1" t="str">
        <f>IF(AND(T223 = "Q", IF(ISNA(VLOOKUP((B223&amp;C223),Autos!C:C,1,FALSE)), "Not in Auto",)),"Check", "No need")</f>
        <v>No need</v>
      </c>
    </row>
    <row r="224" spans="1:21" x14ac:dyDescent="0.2">
      <c r="A224" t="str">
        <f t="shared" si="9"/>
        <v>Stefan MUSIC1500m</v>
      </c>
      <c r="B224" t="s">
        <v>732</v>
      </c>
      <c r="C224" s="6" t="s">
        <v>28</v>
      </c>
      <c r="D224" s="6">
        <v>36009</v>
      </c>
      <c r="E224">
        <v>1013</v>
      </c>
      <c r="F224" s="2">
        <v>21</v>
      </c>
      <c r="G224">
        <v>1036</v>
      </c>
      <c r="H224">
        <v>1016</v>
      </c>
      <c r="I224">
        <v>1004</v>
      </c>
      <c r="J224">
        <v>987</v>
      </c>
      <c r="K224">
        <v>973</v>
      </c>
      <c r="L224" s="6">
        <v>44611</v>
      </c>
      <c r="M224" s="6">
        <v>44581</v>
      </c>
      <c r="N224" s="6">
        <v>44302</v>
      </c>
      <c r="O224" s="6">
        <v>44252</v>
      </c>
      <c r="P224" s="58">
        <v>44282</v>
      </c>
      <c r="Q224" s="40">
        <f t="shared" si="10"/>
        <v>213</v>
      </c>
      <c r="R224" s="2">
        <f t="shared" si="11"/>
        <v>1036</v>
      </c>
      <c r="S224" s="2">
        <f>VLOOKUP(C224,Quals!$A$2:$C$23,3,FALSE)</f>
        <v>1175</v>
      </c>
      <c r="T224" s="2" t="str">
        <f>_xlfn.IFNA(IF(OR(AND(G224&gt;=S224,L224&gt;=Quals!$F$3,L224&lt;=Quals!$H$3), OR(AND(H224&gt;=S224,M224&gt;=Quals!$F$3,M224&lt;=Quals!$H$3), OR(AND(I224&gt;=S224,N224&gt;=Quals!$F$3,N224&lt;=Quals!$H$3), OR(AND(J224&gt;=S224,O224&gt;=Quals!$F$3,O224&lt;=Quals!$H$3), OR(AND(K224&gt;=S224,P224&gt;=Quals!$F$3,P224&lt;=Quals!$H$3))))), MATCH((B224&amp;C224),Autos!C:C,0)),"Q",""),"")</f>
        <v/>
      </c>
      <c r="U224" s="1" t="str">
        <f>IF(AND(T224 = "Q", IF(ISNA(VLOOKUP((B224&amp;C224),Autos!C:C,1,FALSE)), "Not in Auto",)),"Check", "No need")</f>
        <v>No need</v>
      </c>
    </row>
    <row r="225" spans="1:21" x14ac:dyDescent="0.2">
      <c r="A225" t="str">
        <f t="shared" si="9"/>
        <v>Angus BEER1500m</v>
      </c>
      <c r="B225" t="s">
        <v>688</v>
      </c>
      <c r="C225" s="6" t="s">
        <v>28</v>
      </c>
      <c r="D225" s="6">
        <v>37268</v>
      </c>
      <c r="E225">
        <v>1009</v>
      </c>
      <c r="F225" s="2">
        <v>22</v>
      </c>
      <c r="G225">
        <v>1033</v>
      </c>
      <c r="H225">
        <v>1017</v>
      </c>
      <c r="I225">
        <v>992</v>
      </c>
      <c r="J225">
        <v>998</v>
      </c>
      <c r="K225">
        <v>983</v>
      </c>
      <c r="L225" s="6">
        <v>44604</v>
      </c>
      <c r="M225" s="6">
        <v>44295</v>
      </c>
      <c r="N225" s="6">
        <v>44611</v>
      </c>
      <c r="O225" s="6">
        <v>44302</v>
      </c>
      <c r="P225" s="58">
        <v>44316</v>
      </c>
      <c r="Q225" s="40">
        <f t="shared" si="10"/>
        <v>221</v>
      </c>
      <c r="R225" s="2">
        <f t="shared" si="11"/>
        <v>1033</v>
      </c>
      <c r="S225" s="2">
        <f>VLOOKUP(C225,Quals!$A$2:$C$23,3,FALSE)</f>
        <v>1175</v>
      </c>
      <c r="T225" s="2" t="str">
        <f>_xlfn.IFNA(IF(OR(AND(G225&gt;=S225,L225&gt;=Quals!$F$3,L225&lt;=Quals!$H$3), OR(AND(H225&gt;=S225,M225&gt;=Quals!$F$3,M225&lt;=Quals!$H$3), OR(AND(I225&gt;=S225,N225&gt;=Quals!$F$3,N225&lt;=Quals!$H$3), OR(AND(J225&gt;=S225,O225&gt;=Quals!$F$3,O225&lt;=Quals!$H$3), OR(AND(K225&gt;=S225,P225&gt;=Quals!$F$3,P225&lt;=Quals!$H$3))))), MATCH((B225&amp;C225),Autos!C:C,0)),"Q",""),"")</f>
        <v/>
      </c>
      <c r="U225" s="1" t="str">
        <f>IF(AND(T225 = "Q", IF(ISNA(VLOOKUP((B225&amp;C225),Autos!C:C,1,FALSE)), "Not in Auto",)),"Check", "No need")</f>
        <v>No need</v>
      </c>
    </row>
    <row r="226" spans="1:21" x14ac:dyDescent="0.2">
      <c r="A226" t="str">
        <f t="shared" si="9"/>
        <v>Drew FRYER1500m</v>
      </c>
      <c r="B226" t="s">
        <v>734</v>
      </c>
      <c r="C226" s="6" t="s">
        <v>28</v>
      </c>
      <c r="D226" s="6">
        <v>36906</v>
      </c>
      <c r="E226">
        <v>991</v>
      </c>
      <c r="F226" s="2">
        <v>23</v>
      </c>
      <c r="G226">
        <v>1024</v>
      </c>
      <c r="H226">
        <v>992</v>
      </c>
      <c r="I226">
        <v>979</v>
      </c>
      <c r="J226">
        <v>964</v>
      </c>
      <c r="K226">
        <v>960</v>
      </c>
      <c r="L226" s="6">
        <v>44252</v>
      </c>
      <c r="M226" s="6">
        <v>44261</v>
      </c>
      <c r="N226" s="6">
        <v>44260</v>
      </c>
      <c r="O226" s="6">
        <v>44307</v>
      </c>
      <c r="P226" s="58">
        <v>44302</v>
      </c>
      <c r="Q226" s="40">
        <f t="shared" si="10"/>
        <v>256</v>
      </c>
      <c r="R226" s="2">
        <f t="shared" si="11"/>
        <v>1024</v>
      </c>
      <c r="S226" s="2">
        <f>VLOOKUP(C226,Quals!$A$2:$C$23,3,FALSE)</f>
        <v>1175</v>
      </c>
      <c r="T226" s="2" t="str">
        <f>_xlfn.IFNA(IF(OR(AND(G226&gt;=S226,L226&gt;=Quals!$F$3,L226&lt;=Quals!$H$3), OR(AND(H226&gt;=S226,M226&gt;=Quals!$F$3,M226&lt;=Quals!$H$3), OR(AND(I226&gt;=S226,N226&gt;=Quals!$F$3,N226&lt;=Quals!$H$3), OR(AND(J226&gt;=S226,O226&gt;=Quals!$F$3,O226&lt;=Quals!$H$3), OR(AND(K226&gt;=S226,P226&gt;=Quals!$F$3,P226&lt;=Quals!$H$3))))), MATCH((B226&amp;C226),Autos!C:C,0)),"Q",""),"")</f>
        <v/>
      </c>
      <c r="U226" s="1" t="str">
        <f>IF(AND(T226 = "Q", IF(ISNA(VLOOKUP((B226&amp;C226),Autos!C:C,1,FALSE)), "Not in Auto",)),"Check", "No need")</f>
        <v>No need</v>
      </c>
    </row>
    <row r="227" spans="1:21" x14ac:dyDescent="0.2">
      <c r="A227" t="str">
        <f t="shared" si="9"/>
        <v>Adam GODDARD1500m</v>
      </c>
      <c r="B227" t="s">
        <v>736</v>
      </c>
      <c r="C227" s="6" t="s">
        <v>28</v>
      </c>
      <c r="D227" s="6">
        <v>37826</v>
      </c>
      <c r="E227">
        <v>989</v>
      </c>
      <c r="F227" s="2">
        <v>24</v>
      </c>
      <c r="G227">
        <v>983</v>
      </c>
      <c r="H227">
        <v>974</v>
      </c>
      <c r="I227">
        <v>962</v>
      </c>
      <c r="J227">
        <v>982</v>
      </c>
      <c r="K227">
        <v>941</v>
      </c>
      <c r="L227" s="6">
        <v>44281</v>
      </c>
      <c r="M227" s="6">
        <v>44611</v>
      </c>
      <c r="N227" s="6">
        <v>44254</v>
      </c>
      <c r="O227" s="6">
        <v>44299</v>
      </c>
      <c r="P227" s="58">
        <v>44352</v>
      </c>
      <c r="Q227" s="40">
        <f t="shared" si="10"/>
        <v>261</v>
      </c>
      <c r="R227" s="2">
        <f t="shared" si="11"/>
        <v>983</v>
      </c>
      <c r="S227" s="2">
        <f>VLOOKUP(C227,Quals!$A$2:$C$23,3,FALSE)</f>
        <v>1175</v>
      </c>
      <c r="T227" s="2" t="str">
        <f>_xlfn.IFNA(IF(OR(AND(G227&gt;=S227,L227&gt;=Quals!$F$3,L227&lt;=Quals!$H$3), OR(AND(H227&gt;=S227,M227&gt;=Quals!$F$3,M227&lt;=Quals!$H$3), OR(AND(I227&gt;=S227,N227&gt;=Quals!$F$3,N227&lt;=Quals!$H$3), OR(AND(J227&gt;=S227,O227&gt;=Quals!$F$3,O227&lt;=Quals!$H$3), OR(AND(K227&gt;=S227,P227&gt;=Quals!$F$3,P227&lt;=Quals!$H$3))))), MATCH((B227&amp;C227),Autos!C:C,0)),"Q",""),"")</f>
        <v/>
      </c>
      <c r="U227" s="1" t="str">
        <f>IF(AND(T227 = "Q", IF(ISNA(VLOOKUP((B227&amp;C227),Autos!C:C,1,FALSE)), "Not in Auto",)),"Check", "No need")</f>
        <v>No need</v>
      </c>
    </row>
    <row r="228" spans="1:21" x14ac:dyDescent="0.2">
      <c r="A228" t="str">
        <f t="shared" si="9"/>
        <v>Thomas MOORCROFT1500m</v>
      </c>
      <c r="B228" t="s">
        <v>680</v>
      </c>
      <c r="C228" s="6" t="s">
        <v>28</v>
      </c>
      <c r="D228" s="6">
        <v>36638</v>
      </c>
      <c r="E228">
        <v>983</v>
      </c>
      <c r="F228" s="2">
        <v>25</v>
      </c>
      <c r="G228">
        <v>998</v>
      </c>
      <c r="H228">
        <v>997</v>
      </c>
      <c r="I228">
        <v>997</v>
      </c>
      <c r="J228">
        <v>942</v>
      </c>
      <c r="K228">
        <v>931</v>
      </c>
      <c r="L228" s="6">
        <v>44589</v>
      </c>
      <c r="M228" s="6">
        <v>44281</v>
      </c>
      <c r="N228" s="6">
        <v>44302</v>
      </c>
      <c r="O228" s="6">
        <v>44519</v>
      </c>
      <c r="P228" s="58">
        <v>44611</v>
      </c>
      <c r="Q228" s="40">
        <f t="shared" si="10"/>
        <v>274</v>
      </c>
      <c r="R228" s="2">
        <f t="shared" si="11"/>
        <v>998</v>
      </c>
      <c r="S228" s="2">
        <f>VLOOKUP(C228,Quals!$A$2:$C$23,3,FALSE)</f>
        <v>1175</v>
      </c>
      <c r="T228" s="2" t="str">
        <f>_xlfn.IFNA(IF(OR(AND(G228&gt;=S228,L228&gt;=Quals!$F$3,L228&lt;=Quals!$H$3), OR(AND(H228&gt;=S228,M228&gt;=Quals!$F$3,M228&lt;=Quals!$H$3), OR(AND(I228&gt;=S228,N228&gt;=Quals!$F$3,N228&lt;=Quals!$H$3), OR(AND(J228&gt;=S228,O228&gt;=Quals!$F$3,O228&lt;=Quals!$H$3), OR(AND(K228&gt;=S228,P228&gt;=Quals!$F$3,P228&lt;=Quals!$H$3))))), MATCH((B228&amp;C228),Autos!C:C,0)),"Q",""),"")</f>
        <v/>
      </c>
      <c r="U228" s="1" t="str">
        <f>IF(AND(T228 = "Q", IF(ISNA(VLOOKUP((B228&amp;C228),Autos!C:C,1,FALSE)), "Not in Auto",)),"Check", "No need")</f>
        <v>No need</v>
      </c>
    </row>
    <row r="229" spans="1:21" x14ac:dyDescent="0.2">
      <c r="A229" t="str">
        <f t="shared" si="9"/>
        <v>Matthew SCARR1500m</v>
      </c>
      <c r="B229" t="s">
        <v>735</v>
      </c>
      <c r="C229" s="6" t="s">
        <v>28</v>
      </c>
      <c r="D229" s="6">
        <v>36010</v>
      </c>
      <c r="E229">
        <v>982</v>
      </c>
      <c r="F229" s="2">
        <v>26</v>
      </c>
      <c r="G229">
        <v>1030</v>
      </c>
      <c r="H229">
        <v>1010</v>
      </c>
      <c r="I229">
        <v>983</v>
      </c>
      <c r="J229">
        <v>977</v>
      </c>
      <c r="K229">
        <v>909</v>
      </c>
      <c r="L229" s="6">
        <v>44331</v>
      </c>
      <c r="M229" s="6">
        <v>44597</v>
      </c>
      <c r="N229" s="6">
        <v>44255</v>
      </c>
      <c r="O229" s="6">
        <v>44295</v>
      </c>
      <c r="P229" s="58">
        <v>44318</v>
      </c>
      <c r="Q229" s="40">
        <f t="shared" si="10"/>
        <v>276</v>
      </c>
      <c r="R229" s="2">
        <f t="shared" si="11"/>
        <v>1030</v>
      </c>
      <c r="S229" s="2">
        <f>VLOOKUP(C229,Quals!$A$2:$C$23,3,FALSE)</f>
        <v>1175</v>
      </c>
      <c r="T229" s="2" t="str">
        <f>_xlfn.IFNA(IF(OR(AND(G229&gt;=S229,L229&gt;=Quals!$F$3,L229&lt;=Quals!$H$3), OR(AND(H229&gt;=S229,M229&gt;=Quals!$F$3,M229&lt;=Quals!$H$3), OR(AND(I229&gt;=S229,N229&gt;=Quals!$F$3,N229&lt;=Quals!$H$3), OR(AND(J229&gt;=S229,O229&gt;=Quals!$F$3,O229&lt;=Quals!$H$3), OR(AND(K229&gt;=S229,P229&gt;=Quals!$F$3,P229&lt;=Quals!$H$3))))), MATCH((B229&amp;C229),Autos!C:C,0)),"Q",""),"")</f>
        <v/>
      </c>
      <c r="U229" s="1" t="str">
        <f>IF(AND(T229 = "Q", IF(ISNA(VLOOKUP((B229&amp;C229),Autos!C:C,1,FALSE)), "Not in Auto",)),"Check", "No need")</f>
        <v>No need</v>
      </c>
    </row>
    <row r="230" spans="1:21" x14ac:dyDescent="0.2">
      <c r="A230" t="str">
        <f t="shared" si="9"/>
        <v>Max WHITEOAK1500m</v>
      </c>
      <c r="B230" t="s">
        <v>737</v>
      </c>
      <c r="C230" s="6" t="s">
        <v>28</v>
      </c>
      <c r="D230" s="6">
        <v>35311</v>
      </c>
      <c r="E230">
        <v>981</v>
      </c>
      <c r="F230" s="2">
        <v>27</v>
      </c>
      <c r="G230">
        <v>1002</v>
      </c>
      <c r="H230">
        <v>989</v>
      </c>
      <c r="I230">
        <v>1002</v>
      </c>
      <c r="J230">
        <v>973</v>
      </c>
      <c r="K230">
        <v>902</v>
      </c>
      <c r="L230" s="6">
        <v>44261</v>
      </c>
      <c r="M230" s="6">
        <v>44282</v>
      </c>
      <c r="N230" s="6">
        <v>44489</v>
      </c>
      <c r="O230" s="6">
        <v>44268</v>
      </c>
      <c r="P230" s="58">
        <v>44302</v>
      </c>
      <c r="Q230" s="40">
        <f t="shared" si="10"/>
        <v>279</v>
      </c>
      <c r="R230" s="2">
        <f t="shared" si="11"/>
        <v>1002</v>
      </c>
      <c r="S230" s="2">
        <f>VLOOKUP(C230,Quals!$A$2:$C$23,3,FALSE)</f>
        <v>1175</v>
      </c>
      <c r="T230" s="2" t="str">
        <f>_xlfn.IFNA(IF(OR(AND(G230&gt;=S230,L230&gt;=Quals!$F$3,L230&lt;=Quals!$H$3), OR(AND(H230&gt;=S230,M230&gt;=Quals!$F$3,M230&lt;=Quals!$H$3), OR(AND(I230&gt;=S230,N230&gt;=Quals!$F$3,N230&lt;=Quals!$H$3), OR(AND(J230&gt;=S230,O230&gt;=Quals!$F$3,O230&lt;=Quals!$H$3), OR(AND(K230&gt;=S230,P230&gt;=Quals!$F$3,P230&lt;=Quals!$H$3))))), MATCH((B230&amp;C230),Autos!C:C,0)),"Q",""),"")</f>
        <v/>
      </c>
      <c r="U230" s="1" t="str">
        <f>IF(AND(T230 = "Q", IF(ISNA(VLOOKUP((B230&amp;C230),Autos!C:C,1,FALSE)), "Not in Auto",)),"Check", "No need")</f>
        <v>No need</v>
      </c>
    </row>
    <row r="231" spans="1:21" x14ac:dyDescent="0.2">
      <c r="A231" t="str">
        <f t="shared" si="9"/>
        <v>Joe BURGESS1500m</v>
      </c>
      <c r="B231" t="s">
        <v>738</v>
      </c>
      <c r="C231" s="6" t="s">
        <v>28</v>
      </c>
      <c r="D231" s="6">
        <v>35426</v>
      </c>
      <c r="E231">
        <v>978</v>
      </c>
      <c r="F231" s="2">
        <v>28</v>
      </c>
      <c r="G231">
        <v>1008</v>
      </c>
      <c r="H231">
        <v>983</v>
      </c>
      <c r="I231">
        <v>979</v>
      </c>
      <c r="J231">
        <v>955</v>
      </c>
      <c r="K231">
        <v>947</v>
      </c>
      <c r="L231" s="6">
        <v>44273</v>
      </c>
      <c r="M231" s="6">
        <v>44590</v>
      </c>
      <c r="N231" s="6">
        <v>44581</v>
      </c>
      <c r="O231" s="6">
        <v>44610</v>
      </c>
      <c r="P231" s="58">
        <v>44611</v>
      </c>
      <c r="Q231" s="40">
        <f t="shared" si="10"/>
        <v>289</v>
      </c>
      <c r="R231" s="2">
        <f t="shared" si="11"/>
        <v>1008</v>
      </c>
      <c r="S231" s="2">
        <f>VLOOKUP(C231,Quals!$A$2:$C$23,3,FALSE)</f>
        <v>1175</v>
      </c>
      <c r="T231" s="2" t="str">
        <f>_xlfn.IFNA(IF(OR(AND(G231&gt;=S231,L231&gt;=Quals!$F$3,L231&lt;=Quals!$H$3), OR(AND(H231&gt;=S231,M231&gt;=Quals!$F$3,M231&lt;=Quals!$H$3), OR(AND(I231&gt;=S231,N231&gt;=Quals!$F$3,N231&lt;=Quals!$H$3), OR(AND(J231&gt;=S231,O231&gt;=Quals!$F$3,O231&lt;=Quals!$H$3), OR(AND(K231&gt;=S231,P231&gt;=Quals!$F$3,P231&lt;=Quals!$H$3))))), MATCH((B231&amp;C231),Autos!C:C,0)),"Q",""),"")</f>
        <v/>
      </c>
      <c r="U231" s="1" t="str">
        <f>IF(AND(T231 = "Q", IF(ISNA(VLOOKUP((B231&amp;C231),Autos!C:C,1,FALSE)), "Not in Auto",)),"Check", "No need")</f>
        <v>No need</v>
      </c>
    </row>
    <row r="232" spans="1:21" x14ac:dyDescent="0.2">
      <c r="A232" t="str">
        <f t="shared" si="9"/>
        <v>Luke BURROWS1500m</v>
      </c>
      <c r="B232" t="s">
        <v>948</v>
      </c>
      <c r="C232" s="6" t="s">
        <v>28</v>
      </c>
      <c r="D232" s="6">
        <v>36760</v>
      </c>
      <c r="E232">
        <v>976</v>
      </c>
      <c r="F232" s="2">
        <v>29</v>
      </c>
      <c r="G232">
        <v>996</v>
      </c>
      <c r="H232">
        <v>965</v>
      </c>
      <c r="I232">
        <v>967</v>
      </c>
      <c r="J232">
        <v>951</v>
      </c>
      <c r="K232">
        <v>930</v>
      </c>
      <c r="L232" s="6">
        <v>44603</v>
      </c>
      <c r="M232" s="6">
        <v>44505</v>
      </c>
      <c r="N232" s="6">
        <v>44281</v>
      </c>
      <c r="O232" s="6">
        <v>44611</v>
      </c>
      <c r="P232" s="58">
        <v>44482</v>
      </c>
      <c r="Q232" s="40">
        <f t="shared" si="10"/>
        <v>294</v>
      </c>
      <c r="R232" s="2">
        <f t="shared" si="11"/>
        <v>996</v>
      </c>
      <c r="S232" s="2">
        <f>VLOOKUP(C232,Quals!$A$2:$C$23,3,FALSE)</f>
        <v>1175</v>
      </c>
      <c r="T232" s="2" t="str">
        <f>_xlfn.IFNA(IF(OR(AND(G232&gt;=S232,L232&gt;=Quals!$F$3,L232&lt;=Quals!$H$3), OR(AND(H232&gt;=S232,M232&gt;=Quals!$F$3,M232&lt;=Quals!$H$3), OR(AND(I232&gt;=S232,N232&gt;=Quals!$F$3,N232&lt;=Quals!$H$3), OR(AND(J232&gt;=S232,O232&gt;=Quals!$F$3,O232&lt;=Quals!$H$3), OR(AND(K232&gt;=S232,P232&gt;=Quals!$F$3,P232&lt;=Quals!$H$3))))), MATCH((B232&amp;C232),Autos!C:C,0)),"Q",""),"")</f>
        <v/>
      </c>
      <c r="U232" s="1" t="str">
        <f>IF(AND(T232 = "Q", IF(ISNA(VLOOKUP((B232&amp;C232),Autos!C:C,1,FALSE)), "Not in Auto",)),"Check", "No need")</f>
        <v>No need</v>
      </c>
    </row>
    <row r="233" spans="1:21" x14ac:dyDescent="0.2">
      <c r="A233" t="str">
        <f t="shared" si="9"/>
        <v>Sam WILLIAMS1500m</v>
      </c>
      <c r="B233" t="s">
        <v>705</v>
      </c>
      <c r="C233" s="6" t="s">
        <v>28</v>
      </c>
      <c r="D233" s="6">
        <v>36727</v>
      </c>
      <c r="E233">
        <v>974</v>
      </c>
      <c r="F233" s="2">
        <v>30</v>
      </c>
      <c r="G233">
        <v>999</v>
      </c>
      <c r="H233">
        <v>1027</v>
      </c>
      <c r="I233">
        <v>977</v>
      </c>
      <c r="J233">
        <v>964</v>
      </c>
      <c r="K233">
        <v>861</v>
      </c>
      <c r="L233" s="6">
        <v>44266</v>
      </c>
      <c r="M233" s="6">
        <v>44287</v>
      </c>
      <c r="N233" s="6">
        <v>44307</v>
      </c>
      <c r="O233" s="6">
        <v>44302</v>
      </c>
      <c r="P233" s="58">
        <v>44583</v>
      </c>
      <c r="Q233" s="40">
        <f t="shared" si="10"/>
        <v>303</v>
      </c>
      <c r="R233" s="2">
        <f t="shared" si="11"/>
        <v>1027</v>
      </c>
      <c r="S233" s="2">
        <f>VLOOKUP(C233,Quals!$A$2:$C$23,3,FALSE)</f>
        <v>1175</v>
      </c>
      <c r="T233" s="2" t="str">
        <f>_xlfn.IFNA(IF(OR(AND(G233&gt;=S233,L233&gt;=Quals!$F$3,L233&lt;=Quals!$H$3), OR(AND(H233&gt;=S233,M233&gt;=Quals!$F$3,M233&lt;=Quals!$H$3), OR(AND(I233&gt;=S233,N233&gt;=Quals!$F$3,N233&lt;=Quals!$H$3), OR(AND(J233&gt;=S233,O233&gt;=Quals!$F$3,O233&lt;=Quals!$H$3), OR(AND(K233&gt;=S233,P233&gt;=Quals!$F$3,P233&lt;=Quals!$H$3))))), MATCH((B233&amp;C233),Autos!C:C,0)),"Q",""),"")</f>
        <v/>
      </c>
      <c r="U233" s="1" t="str">
        <f>IF(AND(T233 = "Q", IF(ISNA(VLOOKUP((B233&amp;C233),Autos!C:C,1,FALSE)), "Not in Auto",)),"Check", "No need")</f>
        <v>No need</v>
      </c>
    </row>
    <row r="234" spans="1:21" x14ac:dyDescent="0.2">
      <c r="A234" t="str">
        <f t="shared" si="9"/>
        <v>Joseph RYAN1500m</v>
      </c>
      <c r="B234" t="s">
        <v>739</v>
      </c>
      <c r="C234" s="6" t="s">
        <v>28</v>
      </c>
      <c r="D234" s="6">
        <v>34728</v>
      </c>
      <c r="E234">
        <v>974</v>
      </c>
      <c r="F234" s="2">
        <v>31</v>
      </c>
      <c r="G234">
        <v>985</v>
      </c>
      <c r="H234">
        <v>968</v>
      </c>
      <c r="I234">
        <v>970</v>
      </c>
      <c r="J234">
        <v>953</v>
      </c>
      <c r="K234">
        <v>949</v>
      </c>
      <c r="L234" s="6">
        <v>44261</v>
      </c>
      <c r="M234" s="6">
        <v>44597</v>
      </c>
      <c r="N234" s="6">
        <v>44282</v>
      </c>
      <c r="O234" s="6">
        <v>44587</v>
      </c>
      <c r="P234" s="58">
        <v>44548</v>
      </c>
      <c r="Q234" s="40">
        <f t="shared" si="10"/>
        <v>303</v>
      </c>
      <c r="R234" s="2">
        <f t="shared" si="11"/>
        <v>985</v>
      </c>
      <c r="S234" s="2">
        <f>VLOOKUP(C234,Quals!$A$2:$C$23,3,FALSE)</f>
        <v>1175</v>
      </c>
      <c r="T234" s="2" t="str">
        <f>_xlfn.IFNA(IF(OR(AND(G234&gt;=S234,L234&gt;=Quals!$F$3,L234&lt;=Quals!$H$3), OR(AND(H234&gt;=S234,M234&gt;=Quals!$F$3,M234&lt;=Quals!$H$3), OR(AND(I234&gt;=S234,N234&gt;=Quals!$F$3,N234&lt;=Quals!$H$3), OR(AND(J234&gt;=S234,O234&gt;=Quals!$F$3,O234&lt;=Quals!$H$3), OR(AND(K234&gt;=S234,P234&gt;=Quals!$F$3,P234&lt;=Quals!$H$3))))), MATCH((B234&amp;C234),Autos!C:C,0)),"Q",""),"")</f>
        <v/>
      </c>
      <c r="U234" s="1" t="str">
        <f>IF(AND(T234 = "Q", IF(ISNA(VLOOKUP((B234&amp;C234),Autos!C:C,1,FALSE)), "Not in Auto",)),"Check", "No need")</f>
        <v>No need</v>
      </c>
    </row>
    <row r="235" spans="1:21" x14ac:dyDescent="0.2">
      <c r="A235" t="str">
        <f t="shared" si="9"/>
        <v>Williams LEWIS1500m</v>
      </c>
      <c r="B235" t="s">
        <v>1001</v>
      </c>
      <c r="C235" s="6" t="s">
        <v>28</v>
      </c>
      <c r="D235" s="6">
        <v>36793</v>
      </c>
      <c r="E235">
        <v>965</v>
      </c>
      <c r="F235" s="2">
        <v>32</v>
      </c>
      <c r="G235">
        <v>997</v>
      </c>
      <c r="H235">
        <v>970</v>
      </c>
      <c r="I235">
        <v>945</v>
      </c>
      <c r="J235">
        <v>947</v>
      </c>
      <c r="K235">
        <v>920</v>
      </c>
      <c r="L235" s="6">
        <v>44546</v>
      </c>
      <c r="M235" s="6">
        <v>44587</v>
      </c>
      <c r="N235" s="6">
        <v>44611</v>
      </c>
      <c r="O235" s="6">
        <v>44581</v>
      </c>
      <c r="P235" s="58">
        <v>44610</v>
      </c>
      <c r="Q235" s="40">
        <f t="shared" si="10"/>
        <v>323</v>
      </c>
      <c r="R235" s="2">
        <f t="shared" si="11"/>
        <v>997</v>
      </c>
      <c r="S235" s="2">
        <f>VLOOKUP(C235,Quals!$A$2:$C$23,3,FALSE)</f>
        <v>1175</v>
      </c>
      <c r="T235" s="2" t="str">
        <f>_xlfn.IFNA(IF(OR(AND(G235&gt;=S235,L235&gt;=Quals!$F$3,L235&lt;=Quals!$H$3), OR(AND(H235&gt;=S235,M235&gt;=Quals!$F$3,M235&lt;=Quals!$H$3), OR(AND(I235&gt;=S235,N235&gt;=Quals!$F$3,N235&lt;=Quals!$H$3), OR(AND(J235&gt;=S235,O235&gt;=Quals!$F$3,O235&lt;=Quals!$H$3), OR(AND(K235&gt;=S235,P235&gt;=Quals!$F$3,P235&lt;=Quals!$H$3))))), MATCH((B235&amp;C235),Autos!C:C,0)),"Q",""),"")</f>
        <v/>
      </c>
      <c r="U235" s="1" t="str">
        <f>IF(AND(T235 = "Q", IF(ISNA(VLOOKUP((B235&amp;C235),Autos!C:C,1,FALSE)), "Not in Auto",)),"Check", "No need")</f>
        <v>No need</v>
      </c>
    </row>
    <row r="236" spans="1:21" x14ac:dyDescent="0.2">
      <c r="A236" t="str">
        <f t="shared" si="9"/>
        <v>Kang NYOAK1500m</v>
      </c>
      <c r="B236" t="s">
        <v>699</v>
      </c>
      <c r="C236" s="7" t="s">
        <v>28</v>
      </c>
      <c r="D236" s="6">
        <v>36590</v>
      </c>
      <c r="E236">
        <v>964</v>
      </c>
      <c r="F236" s="2">
        <v>33</v>
      </c>
      <c r="G236">
        <v>1039</v>
      </c>
      <c r="H236">
        <v>980</v>
      </c>
      <c r="I236">
        <v>959</v>
      </c>
      <c r="J236">
        <v>950</v>
      </c>
      <c r="K236">
        <v>896</v>
      </c>
      <c r="L236" s="6">
        <v>44316</v>
      </c>
      <c r="M236" s="6">
        <v>44289</v>
      </c>
      <c r="N236" s="6">
        <v>44296</v>
      </c>
      <c r="O236" s="6">
        <v>44330</v>
      </c>
      <c r="P236" s="58">
        <v>44274</v>
      </c>
      <c r="Q236" s="40">
        <f t="shared" si="10"/>
        <v>325</v>
      </c>
      <c r="R236" s="2">
        <f t="shared" si="11"/>
        <v>1039</v>
      </c>
      <c r="S236" s="2">
        <f>VLOOKUP(C236,Quals!$A$2:$C$23,3,FALSE)</f>
        <v>1175</v>
      </c>
      <c r="T236" s="2" t="str">
        <f>_xlfn.IFNA(IF(OR(AND(G236&gt;=S236,L236&gt;=Quals!$F$3,L236&lt;=Quals!$H$3), OR(AND(H236&gt;=S236,M236&gt;=Quals!$F$3,M236&lt;=Quals!$H$3), OR(AND(I236&gt;=S236,N236&gt;=Quals!$F$3,N236&lt;=Quals!$H$3), OR(AND(J236&gt;=S236,O236&gt;=Quals!$F$3,O236&lt;=Quals!$H$3), OR(AND(K236&gt;=S236,P236&gt;=Quals!$F$3,P236&lt;=Quals!$H$3))))), MATCH((B236&amp;C236),Autos!C:C,0)),"Q",""),"")</f>
        <v/>
      </c>
      <c r="U236" s="1" t="str">
        <f>IF(AND(T236 = "Q", IF(ISNA(VLOOKUP((B236&amp;C236),Autos!C:C,1,FALSE)), "Not in Auto",)),"Check", "No need")</f>
        <v>No need</v>
      </c>
    </row>
    <row r="237" spans="1:21" x14ac:dyDescent="0.2">
      <c r="A237" t="str">
        <f t="shared" si="9"/>
        <v>Ethan MCMINIMEE1500m</v>
      </c>
      <c r="B237" t="s">
        <v>741</v>
      </c>
      <c r="C237" s="6" t="s">
        <v>28</v>
      </c>
      <c r="D237" s="6">
        <v>44612</v>
      </c>
      <c r="E237">
        <v>962</v>
      </c>
      <c r="F237" s="2">
        <v>34</v>
      </c>
      <c r="G237">
        <v>1036</v>
      </c>
      <c r="H237">
        <v>983</v>
      </c>
      <c r="I237">
        <v>964</v>
      </c>
      <c r="J237">
        <v>922</v>
      </c>
      <c r="K237">
        <v>885</v>
      </c>
      <c r="L237" s="6">
        <v>44287</v>
      </c>
      <c r="M237" s="6">
        <v>44299</v>
      </c>
      <c r="N237" s="6">
        <v>44273</v>
      </c>
      <c r="O237" s="6">
        <v>44268</v>
      </c>
      <c r="P237" s="58">
        <v>44298</v>
      </c>
      <c r="Q237" s="40">
        <f t="shared" si="10"/>
        <v>332</v>
      </c>
      <c r="R237" s="2">
        <f t="shared" si="11"/>
        <v>1036</v>
      </c>
      <c r="S237" s="2">
        <f>VLOOKUP(C237,Quals!$A$2:$C$23,3,FALSE)</f>
        <v>1175</v>
      </c>
      <c r="T237" s="2" t="str">
        <f>_xlfn.IFNA(IF(OR(AND(G237&gt;=S237,L237&gt;=Quals!$F$3,L237&lt;=Quals!$H$3), OR(AND(H237&gt;=S237,M237&gt;=Quals!$F$3,M237&lt;=Quals!$H$3), OR(AND(I237&gt;=S237,N237&gt;=Quals!$F$3,N237&lt;=Quals!$H$3), OR(AND(J237&gt;=S237,O237&gt;=Quals!$F$3,O237&lt;=Quals!$H$3), OR(AND(K237&gt;=S237,P237&gt;=Quals!$F$3,P237&lt;=Quals!$H$3))))), MATCH((B237&amp;C237),Autos!C:C,0)),"Q",""),"")</f>
        <v/>
      </c>
      <c r="U237" s="1" t="str">
        <f>IF(AND(T237 = "Q", IF(ISNA(VLOOKUP((B237&amp;C237),Autos!C:C,1,FALSE)), "Not in Auto",)),"Check", "No need")</f>
        <v>No need</v>
      </c>
    </row>
    <row r="238" spans="1:21" x14ac:dyDescent="0.2">
      <c r="A238" t="str">
        <f t="shared" si="9"/>
        <v>Douglas BUCKERIDGE1500m</v>
      </c>
      <c r="B238" t="s">
        <v>742</v>
      </c>
      <c r="C238" s="6" t="s">
        <v>28</v>
      </c>
      <c r="D238" s="6">
        <v>37903</v>
      </c>
      <c r="E238">
        <v>962</v>
      </c>
      <c r="F238" s="2">
        <v>35</v>
      </c>
      <c r="G238">
        <v>1001</v>
      </c>
      <c r="H238">
        <v>968</v>
      </c>
      <c r="I238">
        <v>954</v>
      </c>
      <c r="J238">
        <v>958</v>
      </c>
      <c r="K238">
        <v>923</v>
      </c>
      <c r="L238" s="6">
        <v>44273</v>
      </c>
      <c r="M238" s="6">
        <v>44581</v>
      </c>
      <c r="N238" s="6">
        <v>44610</v>
      </c>
      <c r="O238" s="6">
        <v>44546</v>
      </c>
      <c r="P238" s="58">
        <v>44299</v>
      </c>
      <c r="Q238" s="40">
        <f t="shared" si="10"/>
        <v>332</v>
      </c>
      <c r="R238" s="2">
        <f t="shared" si="11"/>
        <v>1001</v>
      </c>
      <c r="S238" s="2">
        <f>VLOOKUP(C238,Quals!$A$2:$C$23,3,FALSE)</f>
        <v>1175</v>
      </c>
      <c r="T238" s="2" t="str">
        <f>_xlfn.IFNA(IF(OR(AND(G238&gt;=S238,L238&gt;=Quals!$F$3,L238&lt;=Quals!$H$3), OR(AND(H238&gt;=S238,M238&gt;=Quals!$F$3,M238&lt;=Quals!$H$3), OR(AND(I238&gt;=S238,N238&gt;=Quals!$F$3,N238&lt;=Quals!$H$3), OR(AND(J238&gt;=S238,O238&gt;=Quals!$F$3,O238&lt;=Quals!$H$3), OR(AND(K238&gt;=S238,P238&gt;=Quals!$F$3,P238&lt;=Quals!$H$3))))), MATCH((B238&amp;C238),Autos!C:C,0)),"Q",""),"")</f>
        <v/>
      </c>
      <c r="U238" s="1" t="str">
        <f>IF(AND(T238 = "Q", IF(ISNA(VLOOKUP((B238&amp;C238),Autos!C:C,1,FALSE)), "Not in Auto",)),"Check", "No need")</f>
        <v>No need</v>
      </c>
    </row>
    <row r="239" spans="1:21" x14ac:dyDescent="0.2">
      <c r="A239" t="str">
        <f t="shared" si="9"/>
        <v>Tom DAVIES1500m</v>
      </c>
      <c r="B239" t="s">
        <v>1002</v>
      </c>
      <c r="C239" s="6" t="s">
        <v>28</v>
      </c>
      <c r="E239">
        <v>960</v>
      </c>
      <c r="F239" s="2">
        <v>36</v>
      </c>
      <c r="G239">
        <v>1004</v>
      </c>
      <c r="H239">
        <v>984</v>
      </c>
      <c r="I239">
        <v>946</v>
      </c>
      <c r="J239">
        <v>934</v>
      </c>
      <c r="K239">
        <v>906</v>
      </c>
      <c r="L239" s="6">
        <v>44611</v>
      </c>
      <c r="M239" s="6">
        <v>44548</v>
      </c>
      <c r="N239" s="6">
        <v>44307</v>
      </c>
      <c r="O239" s="6">
        <v>44587</v>
      </c>
      <c r="P239" s="58">
        <v>44610</v>
      </c>
      <c r="Q239" s="40">
        <f t="shared" si="10"/>
        <v>341</v>
      </c>
      <c r="R239" s="2">
        <f t="shared" si="11"/>
        <v>1004</v>
      </c>
      <c r="S239" s="2">
        <f>VLOOKUP(C239,Quals!$A$2:$C$23,3,FALSE)</f>
        <v>1175</v>
      </c>
      <c r="T239" s="2" t="str">
        <f>_xlfn.IFNA(IF(OR(AND(G239&gt;=S239,L239&gt;=Quals!$F$3,L239&lt;=Quals!$H$3), OR(AND(H239&gt;=S239,M239&gt;=Quals!$F$3,M239&lt;=Quals!$H$3), OR(AND(I239&gt;=S239,N239&gt;=Quals!$F$3,N239&lt;=Quals!$H$3), OR(AND(J239&gt;=S239,O239&gt;=Quals!$F$3,O239&lt;=Quals!$H$3), OR(AND(K239&gt;=S239,P239&gt;=Quals!$F$3,P239&lt;=Quals!$H$3))))), MATCH((B239&amp;C239),Autos!C:C,0)),"Q",""),"")</f>
        <v/>
      </c>
      <c r="U239" s="1" t="str">
        <f>IF(AND(T239 = "Q", IF(ISNA(VLOOKUP((B239&amp;C239),Autos!C:C,1,FALSE)), "Not in Auto",)),"Check", "No need")</f>
        <v>No need</v>
      </c>
    </row>
    <row r="240" spans="1:21" x14ac:dyDescent="0.2">
      <c r="A240" t="str">
        <f t="shared" si="9"/>
        <v>Edward BEISCHER1500m</v>
      </c>
      <c r="B240" t="s">
        <v>740</v>
      </c>
      <c r="C240" s="6" t="s">
        <v>28</v>
      </c>
      <c r="D240" s="6">
        <v>36173</v>
      </c>
      <c r="E240">
        <v>957</v>
      </c>
      <c r="F240" s="2">
        <v>37</v>
      </c>
      <c r="G240">
        <v>1006</v>
      </c>
      <c r="H240">
        <v>941</v>
      </c>
      <c r="I240">
        <v>950</v>
      </c>
      <c r="J240">
        <v>947</v>
      </c>
      <c r="K240">
        <v>900</v>
      </c>
      <c r="L240" s="6">
        <v>44546</v>
      </c>
      <c r="M240" s="6">
        <v>44587</v>
      </c>
      <c r="N240" s="6">
        <v>44600</v>
      </c>
      <c r="O240" s="6">
        <v>44273</v>
      </c>
      <c r="P240" s="58">
        <v>44611</v>
      </c>
      <c r="Q240" s="40">
        <f t="shared" si="10"/>
        <v>347</v>
      </c>
      <c r="R240" s="2">
        <f t="shared" si="11"/>
        <v>1006</v>
      </c>
      <c r="S240" s="2">
        <f>VLOOKUP(C240,Quals!$A$2:$C$23,3,FALSE)</f>
        <v>1175</v>
      </c>
      <c r="T240" s="2" t="str">
        <f>_xlfn.IFNA(IF(OR(AND(G240&gt;=S240,L240&gt;=Quals!$F$3,L240&lt;=Quals!$H$3), OR(AND(H240&gt;=S240,M240&gt;=Quals!$F$3,M240&lt;=Quals!$H$3), OR(AND(I240&gt;=S240,N240&gt;=Quals!$F$3,N240&lt;=Quals!$H$3), OR(AND(J240&gt;=S240,O240&gt;=Quals!$F$3,O240&lt;=Quals!$H$3), OR(AND(K240&gt;=S240,P240&gt;=Quals!$F$3,P240&lt;=Quals!$H$3))))), MATCH((B240&amp;C240),Autos!C:C,0)),"Q",""),"")</f>
        <v/>
      </c>
      <c r="U240" s="1" t="str">
        <f>IF(AND(T240 = "Q", IF(ISNA(VLOOKUP((B240&amp;C240),Autos!C:C,1,FALSE)), "Not in Auto",)),"Check", "No need")</f>
        <v>No need</v>
      </c>
    </row>
    <row r="241" spans="1:21" x14ac:dyDescent="0.2">
      <c r="A241" t="str">
        <f t="shared" si="9"/>
        <v>Cameron MYERS1500m</v>
      </c>
      <c r="B241" t="s">
        <v>1003</v>
      </c>
      <c r="C241" s="6" t="s">
        <v>28</v>
      </c>
      <c r="E241">
        <v>952</v>
      </c>
      <c r="F241" s="2">
        <v>38</v>
      </c>
      <c r="G241">
        <v>1024</v>
      </c>
      <c r="H241">
        <v>1001</v>
      </c>
      <c r="I241">
        <v>951</v>
      </c>
      <c r="J241">
        <v>923</v>
      </c>
      <c r="K241">
        <v>804</v>
      </c>
      <c r="L241" s="6">
        <v>44611</v>
      </c>
      <c r="M241" s="6">
        <v>44590</v>
      </c>
      <c r="N241" s="6">
        <v>44610</v>
      </c>
      <c r="O241" s="6">
        <v>44286</v>
      </c>
      <c r="P241" s="58">
        <v>44298</v>
      </c>
      <c r="Q241" s="40">
        <f t="shared" si="10"/>
        <v>360</v>
      </c>
      <c r="R241" s="2">
        <f t="shared" si="11"/>
        <v>1024</v>
      </c>
      <c r="S241" s="2">
        <f>VLOOKUP(C241,Quals!$A$2:$C$23,3,FALSE)</f>
        <v>1175</v>
      </c>
      <c r="T241" s="2" t="str">
        <f>_xlfn.IFNA(IF(OR(AND(G241&gt;=S241,L241&gt;=Quals!$F$3,L241&lt;=Quals!$H$3), OR(AND(H241&gt;=S241,M241&gt;=Quals!$F$3,M241&lt;=Quals!$H$3), OR(AND(I241&gt;=S241,N241&gt;=Quals!$F$3,N241&lt;=Quals!$H$3), OR(AND(J241&gt;=S241,O241&gt;=Quals!$F$3,O241&lt;=Quals!$H$3), OR(AND(K241&gt;=S241,P241&gt;=Quals!$F$3,P241&lt;=Quals!$H$3))))), MATCH((B241&amp;C241),Autos!C:C,0)),"Q",""),"")</f>
        <v/>
      </c>
      <c r="U241" s="1" t="str">
        <f>IF(AND(T241 = "Q", IF(ISNA(VLOOKUP((B241&amp;C241),Autos!C:C,1,FALSE)), "Not in Auto",)),"Check", "No need")</f>
        <v>No need</v>
      </c>
    </row>
    <row r="242" spans="1:21" x14ac:dyDescent="0.2">
      <c r="A242" t="str">
        <f t="shared" si="9"/>
        <v>Jordan MCLENNAN1500m</v>
      </c>
      <c r="B242" t="s">
        <v>949</v>
      </c>
      <c r="C242" s="7" t="s">
        <v>28</v>
      </c>
      <c r="D242" s="6">
        <v>35045</v>
      </c>
      <c r="E242">
        <v>951</v>
      </c>
      <c r="F242" s="2">
        <v>39</v>
      </c>
      <c r="G242">
        <v>988</v>
      </c>
      <c r="H242">
        <v>937</v>
      </c>
      <c r="I242">
        <v>940</v>
      </c>
      <c r="J242">
        <v>939</v>
      </c>
      <c r="K242">
        <v>913</v>
      </c>
      <c r="L242" s="6">
        <v>44268</v>
      </c>
      <c r="M242" s="6">
        <v>44586</v>
      </c>
      <c r="N242" s="6">
        <v>44489</v>
      </c>
      <c r="O242" s="6">
        <v>44302</v>
      </c>
      <c r="P242" s="58">
        <v>44604</v>
      </c>
      <c r="Q242" s="40">
        <f t="shared" si="10"/>
        <v>365</v>
      </c>
      <c r="R242" s="2">
        <f t="shared" si="11"/>
        <v>988</v>
      </c>
      <c r="S242" s="2">
        <f>VLOOKUP(C242,Quals!$A$2:$C$23,3,FALSE)</f>
        <v>1175</v>
      </c>
      <c r="T242" s="2" t="str">
        <f>_xlfn.IFNA(IF(OR(AND(G242&gt;=S242,L242&gt;=Quals!$F$3,L242&lt;=Quals!$H$3), OR(AND(H242&gt;=S242,M242&gt;=Quals!$F$3,M242&lt;=Quals!$H$3), OR(AND(I242&gt;=S242,N242&gt;=Quals!$F$3,N242&lt;=Quals!$H$3), OR(AND(J242&gt;=S242,O242&gt;=Quals!$F$3,O242&lt;=Quals!$H$3), OR(AND(K242&gt;=S242,P242&gt;=Quals!$F$3,P242&lt;=Quals!$H$3))))), MATCH((B242&amp;C242),Autos!C:C,0)),"Q",""),"")</f>
        <v/>
      </c>
      <c r="U242" s="1" t="str">
        <f>IF(AND(T242 = "Q", IF(ISNA(VLOOKUP((B242&amp;C242),Autos!C:C,1,FALSE)), "Not in Auto",)),"Check", "No need")</f>
        <v>No need</v>
      </c>
    </row>
    <row r="243" spans="1:21" x14ac:dyDescent="0.2">
      <c r="A243" t="str">
        <f t="shared" si="9"/>
        <v>Harrison MARTINENKO1500m</v>
      </c>
      <c r="B243" t="s">
        <v>745</v>
      </c>
      <c r="C243" s="6" t="s">
        <v>28</v>
      </c>
      <c r="D243" s="6">
        <v>44581</v>
      </c>
      <c r="E243">
        <v>950</v>
      </c>
      <c r="F243" s="2">
        <v>40</v>
      </c>
      <c r="G243">
        <v>965</v>
      </c>
      <c r="H243">
        <v>955</v>
      </c>
      <c r="I243">
        <v>958</v>
      </c>
      <c r="J243">
        <v>921</v>
      </c>
      <c r="K243">
        <v>931</v>
      </c>
      <c r="L243" s="6">
        <v>44295</v>
      </c>
      <c r="M243" s="6">
        <v>44610</v>
      </c>
      <c r="N243" s="6">
        <v>44318</v>
      </c>
      <c r="O243" s="6">
        <v>44281</v>
      </c>
      <c r="P243" s="58">
        <v>44597</v>
      </c>
      <c r="Q243" s="40">
        <f t="shared" si="10"/>
        <v>369</v>
      </c>
      <c r="R243" s="2">
        <f t="shared" si="11"/>
        <v>965</v>
      </c>
      <c r="S243" s="2">
        <f>VLOOKUP(C243,Quals!$A$2:$C$23,3,FALSE)</f>
        <v>1175</v>
      </c>
      <c r="T243" s="2" t="str">
        <f>_xlfn.IFNA(IF(OR(AND(G243&gt;=S243,L243&gt;=Quals!$F$3,L243&lt;=Quals!$H$3), OR(AND(H243&gt;=S243,M243&gt;=Quals!$F$3,M243&lt;=Quals!$H$3), OR(AND(I243&gt;=S243,N243&gt;=Quals!$F$3,N243&lt;=Quals!$H$3), OR(AND(J243&gt;=S243,O243&gt;=Quals!$F$3,O243&lt;=Quals!$H$3), OR(AND(K243&gt;=S243,P243&gt;=Quals!$F$3,P243&lt;=Quals!$H$3))))), MATCH((B243&amp;C243),Autos!C:C,0)),"Q",""),"")</f>
        <v/>
      </c>
      <c r="U243" s="1" t="str">
        <f>IF(AND(T243 = "Q", IF(ISNA(VLOOKUP((B243&amp;C243),Autos!C:C,1,FALSE)), "Not in Auto",)),"Check", "No need")</f>
        <v>No need</v>
      </c>
    </row>
    <row r="244" spans="1:21" x14ac:dyDescent="0.2">
      <c r="A244" t="str">
        <f t="shared" si="9"/>
        <v>Ben GIBSON1500m</v>
      </c>
      <c r="B244" t="s">
        <v>1004</v>
      </c>
      <c r="C244" s="6" t="s">
        <v>28</v>
      </c>
      <c r="D244" s="6">
        <v>36711</v>
      </c>
      <c r="E244">
        <v>949</v>
      </c>
      <c r="F244" s="2">
        <v>41</v>
      </c>
      <c r="G244">
        <v>984</v>
      </c>
      <c r="H244">
        <v>975</v>
      </c>
      <c r="I244">
        <v>959</v>
      </c>
      <c r="J244">
        <v>921</v>
      </c>
      <c r="K244">
        <v>888</v>
      </c>
      <c r="L244" s="6">
        <v>44282</v>
      </c>
      <c r="M244" s="6">
        <v>44261</v>
      </c>
      <c r="N244" s="6">
        <v>44268</v>
      </c>
      <c r="O244" s="6">
        <v>44610</v>
      </c>
      <c r="P244" s="58">
        <v>44611</v>
      </c>
      <c r="Q244" s="40">
        <f t="shared" si="10"/>
        <v>370</v>
      </c>
      <c r="R244" s="2">
        <f t="shared" si="11"/>
        <v>984</v>
      </c>
      <c r="S244" s="2">
        <f>VLOOKUP(C244,Quals!$A$2:$C$23,3,FALSE)</f>
        <v>1175</v>
      </c>
      <c r="T244" s="2" t="str">
        <f>_xlfn.IFNA(IF(OR(AND(G244&gt;=S244,L244&gt;=Quals!$F$3,L244&lt;=Quals!$H$3), OR(AND(H244&gt;=S244,M244&gt;=Quals!$F$3,M244&lt;=Quals!$H$3), OR(AND(I244&gt;=S244,N244&gt;=Quals!$F$3,N244&lt;=Quals!$H$3), OR(AND(J244&gt;=S244,O244&gt;=Quals!$F$3,O244&lt;=Quals!$H$3), OR(AND(K244&gt;=S244,P244&gt;=Quals!$F$3,P244&lt;=Quals!$H$3))))), MATCH((B244&amp;C244),Autos!C:C,0)),"Q",""),"")</f>
        <v/>
      </c>
      <c r="U244" s="1" t="str">
        <f>IF(AND(T244 = "Q", IF(ISNA(VLOOKUP((B244&amp;C244),Autos!C:C,1,FALSE)), "Not in Auto",)),"Check", "No need")</f>
        <v>No need</v>
      </c>
    </row>
    <row r="245" spans="1:21" x14ac:dyDescent="0.2">
      <c r="A245" t="str">
        <f t="shared" si="9"/>
        <v>Tom BOWERS1500m</v>
      </c>
      <c r="B245" t="s">
        <v>746</v>
      </c>
      <c r="C245" s="6" t="s">
        <v>28</v>
      </c>
      <c r="D245" s="6">
        <v>44612</v>
      </c>
      <c r="E245">
        <v>938</v>
      </c>
      <c r="F245" s="2">
        <v>42</v>
      </c>
      <c r="G245">
        <v>976</v>
      </c>
      <c r="H245">
        <v>940</v>
      </c>
      <c r="I245">
        <v>930</v>
      </c>
      <c r="J245">
        <v>926</v>
      </c>
      <c r="K245">
        <v>920</v>
      </c>
      <c r="L245" s="6">
        <v>44546</v>
      </c>
      <c r="M245" s="6">
        <v>44587</v>
      </c>
      <c r="N245" s="6">
        <v>44600</v>
      </c>
      <c r="O245" s="6">
        <v>44273</v>
      </c>
      <c r="P245" s="58">
        <v>44610</v>
      </c>
      <c r="Q245" s="40">
        <f t="shared" si="10"/>
        <v>407</v>
      </c>
      <c r="R245" s="2">
        <f t="shared" si="11"/>
        <v>976</v>
      </c>
      <c r="S245" s="2">
        <f>VLOOKUP(C245,Quals!$A$2:$C$23,3,FALSE)</f>
        <v>1175</v>
      </c>
      <c r="T245" s="2" t="str">
        <f>_xlfn.IFNA(IF(OR(AND(G245&gt;=S245,L245&gt;=Quals!$F$3,L245&lt;=Quals!$H$3), OR(AND(H245&gt;=S245,M245&gt;=Quals!$F$3,M245&lt;=Quals!$H$3), OR(AND(I245&gt;=S245,N245&gt;=Quals!$F$3,N245&lt;=Quals!$H$3), OR(AND(J245&gt;=S245,O245&gt;=Quals!$F$3,O245&lt;=Quals!$H$3), OR(AND(K245&gt;=S245,P245&gt;=Quals!$F$3,P245&lt;=Quals!$H$3))))), MATCH((B245&amp;C245),Autos!C:C,0)),"Q",""),"")</f>
        <v/>
      </c>
      <c r="U245" s="1" t="str">
        <f>IF(AND(T245 = "Q", IF(ISNA(VLOOKUP((B245&amp;C245),Autos!C:C,1,FALSE)), "Not in Auto",)),"Check", "No need")</f>
        <v>No need</v>
      </c>
    </row>
    <row r="246" spans="1:21" x14ac:dyDescent="0.2">
      <c r="A246" t="str">
        <f t="shared" si="9"/>
        <v>Patrick CANTLON1500m</v>
      </c>
      <c r="B246" t="s">
        <v>1005</v>
      </c>
      <c r="C246" s="6" t="s">
        <v>28</v>
      </c>
      <c r="D246" s="6">
        <v>44640</v>
      </c>
      <c r="E246">
        <v>937</v>
      </c>
      <c r="F246" s="2">
        <v>43</v>
      </c>
      <c r="G246">
        <v>1036</v>
      </c>
      <c r="H246">
        <v>954</v>
      </c>
      <c r="I246">
        <v>921</v>
      </c>
      <c r="J246">
        <v>877</v>
      </c>
      <c r="K246">
        <v>876</v>
      </c>
      <c r="L246" s="6">
        <v>44611</v>
      </c>
      <c r="M246" s="6">
        <v>44299</v>
      </c>
      <c r="N246" s="6">
        <v>44298</v>
      </c>
      <c r="O246" s="6">
        <v>44260</v>
      </c>
      <c r="P246" s="58">
        <v>44610</v>
      </c>
      <c r="Q246" s="40">
        <f t="shared" si="10"/>
        <v>410</v>
      </c>
      <c r="R246" s="2">
        <f t="shared" si="11"/>
        <v>1036</v>
      </c>
      <c r="S246" s="2">
        <f>VLOOKUP(C246,Quals!$A$2:$C$23,3,FALSE)</f>
        <v>1175</v>
      </c>
      <c r="T246" s="2" t="str">
        <f>_xlfn.IFNA(IF(OR(AND(G246&gt;=S246,L246&gt;=Quals!$F$3,L246&lt;=Quals!$H$3), OR(AND(H246&gt;=S246,M246&gt;=Quals!$F$3,M246&lt;=Quals!$H$3), OR(AND(I246&gt;=S246,N246&gt;=Quals!$F$3,N246&lt;=Quals!$H$3), OR(AND(J246&gt;=S246,O246&gt;=Quals!$F$3,O246&lt;=Quals!$H$3), OR(AND(K246&gt;=S246,P246&gt;=Quals!$F$3,P246&lt;=Quals!$H$3))))), MATCH((B246&amp;C246),Autos!C:C,0)),"Q",""),"")</f>
        <v/>
      </c>
      <c r="U246" s="1" t="str">
        <f>IF(AND(T246 = "Q", IF(ISNA(VLOOKUP((B246&amp;C246),Autos!C:C,1,FALSE)), "Not in Auto",)),"Check", "No need")</f>
        <v>No need</v>
      </c>
    </row>
    <row r="247" spans="1:21" x14ac:dyDescent="0.2">
      <c r="A247" t="str">
        <f t="shared" si="9"/>
        <v>Callum BURNS1500m</v>
      </c>
      <c r="B247" t="s">
        <v>744</v>
      </c>
      <c r="C247" s="6" t="s">
        <v>28</v>
      </c>
      <c r="D247" s="6">
        <v>2000</v>
      </c>
      <c r="E247">
        <v>936</v>
      </c>
      <c r="F247" s="2">
        <v>44</v>
      </c>
      <c r="G247">
        <v>959</v>
      </c>
      <c r="H247">
        <v>940</v>
      </c>
      <c r="I247">
        <v>937</v>
      </c>
      <c r="J247">
        <v>917</v>
      </c>
      <c r="K247">
        <v>911</v>
      </c>
      <c r="L247" s="6">
        <v>44286</v>
      </c>
      <c r="M247" s="6">
        <v>44261</v>
      </c>
      <c r="N247" s="6">
        <v>44260</v>
      </c>
      <c r="O247" s="6">
        <v>44279</v>
      </c>
      <c r="P247" s="58">
        <v>44590</v>
      </c>
      <c r="Q247" s="40">
        <f t="shared" si="10"/>
        <v>412</v>
      </c>
      <c r="R247" s="2">
        <f t="shared" si="11"/>
        <v>959</v>
      </c>
      <c r="S247" s="2">
        <f>VLOOKUP(C247,Quals!$A$2:$C$23,3,FALSE)</f>
        <v>1175</v>
      </c>
      <c r="T247" s="2" t="str">
        <f>_xlfn.IFNA(IF(OR(AND(G247&gt;=S247,L247&gt;=Quals!$F$3,L247&lt;=Quals!$H$3), OR(AND(H247&gt;=S247,M247&gt;=Quals!$F$3,M247&lt;=Quals!$H$3), OR(AND(I247&gt;=S247,N247&gt;=Quals!$F$3,N247&lt;=Quals!$H$3), OR(AND(J247&gt;=S247,O247&gt;=Quals!$F$3,O247&lt;=Quals!$H$3), OR(AND(K247&gt;=S247,P247&gt;=Quals!$F$3,P247&lt;=Quals!$H$3))))), MATCH((B247&amp;C247),Autos!C:C,0)),"Q",""),"")</f>
        <v/>
      </c>
      <c r="U247" s="1" t="str">
        <f>IF(AND(T247 = "Q", IF(ISNA(VLOOKUP((B247&amp;C247),Autos!C:C,1,FALSE)), "Not in Auto",)),"Check", "No need")</f>
        <v>No need</v>
      </c>
    </row>
    <row r="248" spans="1:21" x14ac:dyDescent="0.2">
      <c r="A248" t="str">
        <f t="shared" si="9"/>
        <v>Tim LOGAN1500m</v>
      </c>
      <c r="B248" t="s">
        <v>743</v>
      </c>
      <c r="C248" s="6" t="s">
        <v>28</v>
      </c>
      <c r="D248" s="6">
        <v>35074</v>
      </c>
      <c r="E248">
        <v>933</v>
      </c>
      <c r="F248" s="2">
        <v>45</v>
      </c>
      <c r="G248">
        <v>1007</v>
      </c>
      <c r="H248">
        <v>966</v>
      </c>
      <c r="I248">
        <v>957</v>
      </c>
      <c r="J248">
        <v>917</v>
      </c>
      <c r="K248">
        <v>819</v>
      </c>
      <c r="L248" s="6">
        <v>44273</v>
      </c>
      <c r="M248" s="6">
        <v>44266</v>
      </c>
      <c r="N248" s="6">
        <v>44260</v>
      </c>
      <c r="O248" s="6">
        <v>44261</v>
      </c>
      <c r="P248" s="58">
        <v>44395</v>
      </c>
      <c r="Q248" s="40">
        <f t="shared" si="10"/>
        <v>425</v>
      </c>
      <c r="R248" s="2">
        <f t="shared" si="11"/>
        <v>1007</v>
      </c>
      <c r="S248" s="2">
        <f>VLOOKUP(C248,Quals!$A$2:$C$23,3,FALSE)</f>
        <v>1175</v>
      </c>
      <c r="T248" s="2" t="str">
        <f>_xlfn.IFNA(IF(OR(AND(G248&gt;=S248,L248&gt;=Quals!$F$3,L248&lt;=Quals!$H$3), OR(AND(H248&gt;=S248,M248&gt;=Quals!$F$3,M248&lt;=Quals!$H$3), OR(AND(I248&gt;=S248,N248&gt;=Quals!$F$3,N248&lt;=Quals!$H$3), OR(AND(J248&gt;=S248,O248&gt;=Quals!$F$3,O248&lt;=Quals!$H$3), OR(AND(K248&gt;=S248,P248&gt;=Quals!$F$3,P248&lt;=Quals!$H$3))))), MATCH((B248&amp;C248),Autos!C:C,0)),"Q",""),"")</f>
        <v/>
      </c>
      <c r="U248" s="1" t="str">
        <f>IF(AND(T248 = "Q", IF(ISNA(VLOOKUP((B248&amp;C248),Autos!C:C,1,FALSE)), "Not in Auto",)),"Check", "No need")</f>
        <v>No need</v>
      </c>
    </row>
    <row r="249" spans="1:21" x14ac:dyDescent="0.2">
      <c r="A249" t="str">
        <f t="shared" si="9"/>
        <v>Hamish HART1500m</v>
      </c>
      <c r="B249" t="s">
        <v>1006</v>
      </c>
      <c r="C249" s="6" t="s">
        <v>28</v>
      </c>
      <c r="D249" s="6">
        <v>44671</v>
      </c>
      <c r="E249">
        <v>933</v>
      </c>
      <c r="F249" s="2">
        <v>46</v>
      </c>
      <c r="G249">
        <v>976</v>
      </c>
      <c r="H249">
        <v>945</v>
      </c>
      <c r="I249">
        <v>944</v>
      </c>
      <c r="J249">
        <v>942</v>
      </c>
      <c r="K249">
        <v>853</v>
      </c>
      <c r="L249" s="6">
        <v>44611</v>
      </c>
      <c r="M249" s="6">
        <v>44597</v>
      </c>
      <c r="N249" s="6">
        <v>44548</v>
      </c>
      <c r="O249" s="6">
        <v>44610</v>
      </c>
      <c r="P249" s="58">
        <v>44282</v>
      </c>
      <c r="Q249" s="40">
        <f t="shared" si="10"/>
        <v>425</v>
      </c>
      <c r="R249" s="2">
        <f t="shared" si="11"/>
        <v>976</v>
      </c>
      <c r="S249" s="2">
        <f>VLOOKUP(C249,Quals!$A$2:$C$23,3,FALSE)</f>
        <v>1175</v>
      </c>
      <c r="T249" s="2" t="str">
        <f>_xlfn.IFNA(IF(OR(AND(G249&gt;=S249,L249&gt;=Quals!$F$3,L249&lt;=Quals!$H$3), OR(AND(H249&gt;=S249,M249&gt;=Quals!$F$3,M249&lt;=Quals!$H$3), OR(AND(I249&gt;=S249,N249&gt;=Quals!$F$3,N249&lt;=Quals!$H$3), OR(AND(J249&gt;=S249,O249&gt;=Quals!$F$3,O249&lt;=Quals!$H$3), OR(AND(K249&gt;=S249,P249&gt;=Quals!$F$3,P249&lt;=Quals!$H$3))))), MATCH((B249&amp;C249),Autos!C:C,0)),"Q",""),"")</f>
        <v/>
      </c>
      <c r="U249" s="1" t="str">
        <f>IF(AND(T249 = "Q", IF(ISNA(VLOOKUP((B249&amp;C249),Autos!C:C,1,FALSE)), "Not in Auto",)),"Check", "No need")</f>
        <v>No need</v>
      </c>
    </row>
    <row r="250" spans="1:21" x14ac:dyDescent="0.2">
      <c r="A250" t="str">
        <f t="shared" si="9"/>
        <v>Ben BUCKINGHAM3000msc</v>
      </c>
      <c r="B250" t="s">
        <v>747</v>
      </c>
      <c r="C250" s="6" t="s">
        <v>34</v>
      </c>
      <c r="D250" s="6">
        <v>33550</v>
      </c>
      <c r="E250">
        <v>1211</v>
      </c>
      <c r="F250" s="2">
        <v>1</v>
      </c>
      <c r="G250">
        <v>1074</v>
      </c>
      <c r="H250">
        <v>1147</v>
      </c>
      <c r="I250">
        <v>1134</v>
      </c>
      <c r="L250" s="6">
        <v>43643</v>
      </c>
      <c r="M250" s="6">
        <v>44355</v>
      </c>
      <c r="N250" s="6">
        <v>44282</v>
      </c>
      <c r="O250" s="6"/>
      <c r="P250" s="58"/>
      <c r="Q250" s="40">
        <f t="shared" si="10"/>
        <v>17</v>
      </c>
      <c r="R250" s="2">
        <f t="shared" si="11"/>
        <v>1147</v>
      </c>
      <c r="S250" s="2">
        <f>VLOOKUP(C250,Quals!$A$2:$C$23,3,FALSE)</f>
        <v>1158</v>
      </c>
      <c r="T250" s="2" t="str">
        <f>_xlfn.IFNA(IF(OR(AND(G250&gt;=S250,L250&gt;=Quals!$F$3,L250&lt;=Quals!$H$3), OR(AND(H250&gt;=S250,M250&gt;=Quals!$F$3,M250&lt;=Quals!$H$3), OR(AND(I250&gt;=S250,N250&gt;=Quals!$F$3,N250&lt;=Quals!$H$3), OR(AND(J250&gt;=S250,O250&gt;=Quals!$F$3,O250&lt;=Quals!$H$3), OR(AND(K250&gt;=S250,P250&gt;=Quals!$F$3,P250&lt;=Quals!$H$3))))), MATCH((B250&amp;C250),Autos!C:C,0)),"Q",""),"")</f>
        <v>Q</v>
      </c>
      <c r="U250" s="1" t="str">
        <f>IF(AND(T250 = "Q", IF(ISNA(VLOOKUP((B250&amp;C250),Autos!C:C,1,FALSE)), "Not in Auto",)),"Check", "No need")</f>
        <v>No need</v>
      </c>
    </row>
    <row r="251" spans="1:21" x14ac:dyDescent="0.2">
      <c r="A251" t="str">
        <f t="shared" si="9"/>
        <v>Matthew CLARKE3000msc</v>
      </c>
      <c r="B251" t="s">
        <v>748</v>
      </c>
      <c r="C251" s="6" t="s">
        <v>34</v>
      </c>
      <c r="D251" s="6">
        <v>34818</v>
      </c>
      <c r="E251">
        <v>1178</v>
      </c>
      <c r="F251" s="2">
        <v>2</v>
      </c>
      <c r="G251">
        <v>1155</v>
      </c>
      <c r="H251">
        <v>1056</v>
      </c>
      <c r="I251">
        <v>1157</v>
      </c>
      <c r="L251" s="6">
        <v>44365</v>
      </c>
      <c r="M251" s="6">
        <v>43643</v>
      </c>
      <c r="N251" s="6">
        <v>44372</v>
      </c>
      <c r="O251" s="6"/>
      <c r="P251" s="58"/>
      <c r="Q251" s="40">
        <f t="shared" si="10"/>
        <v>31</v>
      </c>
      <c r="R251" s="2">
        <f t="shared" si="11"/>
        <v>1157</v>
      </c>
      <c r="S251" s="2">
        <f>VLOOKUP(C251,Quals!$A$2:$C$23,3,FALSE)</f>
        <v>1158</v>
      </c>
      <c r="T251" s="2" t="str">
        <f>_xlfn.IFNA(IF(OR(AND(G251&gt;=S251,L251&gt;=Quals!$F$3,L251&lt;=Quals!$H$3), OR(AND(H251&gt;=S251,M251&gt;=Quals!$F$3,M251&lt;=Quals!$H$3), OR(AND(I251&gt;=S251,N251&gt;=Quals!$F$3,N251&lt;=Quals!$H$3), OR(AND(J251&gt;=S251,O251&gt;=Quals!$F$3,O251&lt;=Quals!$H$3), OR(AND(K251&gt;=S251,P251&gt;=Quals!$F$3,P251&lt;=Quals!$H$3))))), MATCH((B251&amp;C251),Autos!C:C,0)),"Q",""),"")</f>
        <v/>
      </c>
      <c r="U251" s="1" t="str">
        <f>IF(AND(T251 = "Q", IF(ISNA(VLOOKUP((B251&amp;C251),Autos!C:C,1,FALSE)), "Not in Auto",)),"Check", "No need")</f>
        <v>No need</v>
      </c>
    </row>
    <row r="252" spans="1:21" x14ac:dyDescent="0.2">
      <c r="A252" t="str">
        <f t="shared" si="9"/>
        <v>James NIPPERESS3000msc</v>
      </c>
      <c r="B252" t="s">
        <v>749</v>
      </c>
      <c r="C252" s="6" t="s">
        <v>34</v>
      </c>
      <c r="D252" s="6">
        <v>33014</v>
      </c>
      <c r="E252">
        <v>1176</v>
      </c>
      <c r="F252" s="2">
        <v>3</v>
      </c>
      <c r="G252">
        <v>1122</v>
      </c>
      <c r="H252">
        <v>1113</v>
      </c>
      <c r="I252">
        <v>1120</v>
      </c>
      <c r="L252" s="6">
        <v>44304</v>
      </c>
      <c r="M252" s="6">
        <v>44282</v>
      </c>
      <c r="N252" s="6">
        <v>44355</v>
      </c>
      <c r="O252" s="6"/>
      <c r="P252" s="58"/>
      <c r="Q252" s="40">
        <f t="shared" si="10"/>
        <v>32</v>
      </c>
      <c r="R252" s="2">
        <f t="shared" si="11"/>
        <v>1122</v>
      </c>
      <c r="S252" s="2">
        <f>VLOOKUP(C252,Quals!$A$2:$C$23,3,FALSE)</f>
        <v>1158</v>
      </c>
      <c r="T252" s="2" t="str">
        <f>_xlfn.IFNA(IF(OR(AND(G252&gt;=S252,L252&gt;=Quals!$F$3,L252&lt;=Quals!$H$3), OR(AND(H252&gt;=S252,M252&gt;=Quals!$F$3,M252&lt;=Quals!$H$3), OR(AND(I252&gt;=S252,N252&gt;=Quals!$F$3,N252&lt;=Quals!$H$3), OR(AND(J252&gt;=S252,O252&gt;=Quals!$F$3,O252&lt;=Quals!$H$3), OR(AND(K252&gt;=S252,P252&gt;=Quals!$F$3,P252&lt;=Quals!$H$3))))), MATCH((B252&amp;C252),Autos!C:C,0)),"Q",""),"")</f>
        <v/>
      </c>
      <c r="U252" s="1" t="str">
        <f>IF(AND(T252 = "Q", IF(ISNA(VLOOKUP((B252&amp;C252),Autos!C:C,1,FALSE)), "Not in Auto",)),"Check", "No need")</f>
        <v>No need</v>
      </c>
    </row>
    <row r="253" spans="1:21" x14ac:dyDescent="0.2">
      <c r="A253" t="str">
        <f t="shared" si="9"/>
        <v>Edward TRIPPAS3000msc</v>
      </c>
      <c r="B253" t="s">
        <v>750</v>
      </c>
      <c r="C253" s="6" t="s">
        <v>34</v>
      </c>
      <c r="D253" s="6">
        <v>36060</v>
      </c>
      <c r="E253">
        <v>1162</v>
      </c>
      <c r="F253" s="2">
        <v>4</v>
      </c>
      <c r="G253">
        <v>1168</v>
      </c>
      <c r="H253">
        <v>1117</v>
      </c>
      <c r="I253">
        <v>1139</v>
      </c>
      <c r="L253" s="6">
        <v>44376</v>
      </c>
      <c r="M253" s="6">
        <v>44304</v>
      </c>
      <c r="N253" s="6">
        <v>44344</v>
      </c>
      <c r="O253" s="6"/>
      <c r="P253" s="58"/>
      <c r="Q253" s="40">
        <f t="shared" si="10"/>
        <v>36</v>
      </c>
      <c r="R253" s="2">
        <f t="shared" si="11"/>
        <v>1168</v>
      </c>
      <c r="S253" s="2">
        <f>VLOOKUP(C253,Quals!$A$2:$C$23,3,FALSE)</f>
        <v>1158</v>
      </c>
      <c r="T253" s="2" t="str">
        <f>_xlfn.IFNA(IF(OR(AND(G253&gt;=S253,L253&gt;=Quals!$F$3,L253&lt;=Quals!$H$3), OR(AND(H253&gt;=S253,M253&gt;=Quals!$F$3,M253&lt;=Quals!$H$3), OR(AND(I253&gt;=S253,N253&gt;=Quals!$F$3,N253&lt;=Quals!$H$3), OR(AND(J253&gt;=S253,O253&gt;=Quals!$F$3,O253&lt;=Quals!$H$3), OR(AND(K253&gt;=S253,P253&gt;=Quals!$F$3,P253&lt;=Quals!$H$3))))), MATCH((B253&amp;C253),Autos!C:C,0)),"Q",""),"")</f>
        <v/>
      </c>
      <c r="U253" s="1" t="str">
        <f>IF(AND(T253 = "Q", IF(ISNA(VLOOKUP((B253&amp;C253),Autos!C:C,1,FALSE)), "Not in Auto",)),"Check", "No need")</f>
        <v>No need</v>
      </c>
    </row>
    <row r="254" spans="1:21" x14ac:dyDescent="0.2">
      <c r="A254" t="str">
        <f t="shared" si="9"/>
        <v>Max STEVENS3000msc</v>
      </c>
      <c r="B254" t="s">
        <v>751</v>
      </c>
      <c r="C254" s="6" t="s">
        <v>34</v>
      </c>
      <c r="D254" s="6">
        <v>34654</v>
      </c>
      <c r="E254">
        <v>1112</v>
      </c>
      <c r="F254" s="2">
        <v>5</v>
      </c>
      <c r="G254">
        <v>1065</v>
      </c>
      <c r="H254">
        <v>1064</v>
      </c>
      <c r="I254">
        <v>1020</v>
      </c>
      <c r="L254" s="6">
        <v>43643</v>
      </c>
      <c r="M254" s="6">
        <v>44365</v>
      </c>
      <c r="N254" s="6">
        <v>44604</v>
      </c>
      <c r="O254" s="6"/>
      <c r="P254" s="58"/>
      <c r="Q254" s="40">
        <f t="shared" si="10"/>
        <v>63</v>
      </c>
      <c r="R254" s="2">
        <f t="shared" si="11"/>
        <v>1065</v>
      </c>
      <c r="S254" s="2">
        <f>VLOOKUP(C254,Quals!$A$2:$C$23,3,FALSE)</f>
        <v>1158</v>
      </c>
      <c r="T254" s="2" t="str">
        <f>_xlfn.IFNA(IF(OR(AND(G254&gt;=S254,L254&gt;=Quals!$F$3,L254&lt;=Quals!$H$3), OR(AND(H254&gt;=S254,M254&gt;=Quals!$F$3,M254&lt;=Quals!$H$3), OR(AND(I254&gt;=S254,N254&gt;=Quals!$F$3,N254&lt;=Quals!$H$3), OR(AND(J254&gt;=S254,O254&gt;=Quals!$F$3,O254&lt;=Quals!$H$3), OR(AND(K254&gt;=S254,P254&gt;=Quals!$F$3,P254&lt;=Quals!$H$3))))), MATCH((B254&amp;C254),Autos!C:C,0)),"Q",""),"")</f>
        <v/>
      </c>
      <c r="U254" s="1" t="str">
        <f>IF(AND(T254 = "Q", IF(ISNA(VLOOKUP((B254&amp;C254),Autos!C:C,1,FALSE)), "Not in Auto",)),"Check", "No need")</f>
        <v>No need</v>
      </c>
    </row>
    <row r="255" spans="1:21" x14ac:dyDescent="0.2">
      <c r="A255" t="str">
        <f t="shared" si="9"/>
        <v>Ky ROBINSON3000msc</v>
      </c>
      <c r="B255" t="s">
        <v>752</v>
      </c>
      <c r="C255" s="6" t="s">
        <v>34</v>
      </c>
      <c r="D255" s="6">
        <v>44612</v>
      </c>
      <c r="E255">
        <v>1102</v>
      </c>
      <c r="F255" s="2">
        <v>6</v>
      </c>
      <c r="G255">
        <v>1113</v>
      </c>
      <c r="H255">
        <v>1095</v>
      </c>
      <c r="I255">
        <v>1077</v>
      </c>
      <c r="L255" s="6">
        <v>44358</v>
      </c>
      <c r="M255" s="6">
        <v>44356</v>
      </c>
      <c r="N255" s="6">
        <v>44345</v>
      </c>
      <c r="O255" s="6"/>
      <c r="P255" s="58"/>
      <c r="Q255" s="40">
        <f t="shared" si="10"/>
        <v>73</v>
      </c>
      <c r="R255" s="2">
        <f t="shared" si="11"/>
        <v>1113</v>
      </c>
      <c r="S255" s="2">
        <f>VLOOKUP(C255,Quals!$A$2:$C$23,3,FALSE)</f>
        <v>1158</v>
      </c>
      <c r="T255" s="2" t="str">
        <f>_xlfn.IFNA(IF(OR(AND(G255&gt;=S255,L255&gt;=Quals!$F$3,L255&lt;=Quals!$H$3), OR(AND(H255&gt;=S255,M255&gt;=Quals!$F$3,M255&lt;=Quals!$H$3), OR(AND(I255&gt;=S255,N255&gt;=Quals!$F$3,N255&lt;=Quals!$H$3), OR(AND(J255&gt;=S255,O255&gt;=Quals!$F$3,O255&lt;=Quals!$H$3), OR(AND(K255&gt;=S255,P255&gt;=Quals!$F$3,P255&lt;=Quals!$H$3))))), MATCH((B255&amp;C255),Autos!C:C,0)),"Q",""),"")</f>
        <v/>
      </c>
      <c r="U255" s="1" t="str">
        <f>IF(AND(T255 = "Q", IF(ISNA(VLOOKUP((B255&amp;C255),Autos!C:C,1,FALSE)), "Not in Auto",)),"Check", "No need")</f>
        <v>No need</v>
      </c>
    </row>
    <row r="256" spans="1:21" x14ac:dyDescent="0.2">
      <c r="A256" t="str">
        <f t="shared" si="9"/>
        <v>Joe BURGESS3000msc</v>
      </c>
      <c r="B256" t="s">
        <v>738</v>
      </c>
      <c r="C256" s="6" t="s">
        <v>34</v>
      </c>
      <c r="D256" s="6">
        <v>35426</v>
      </c>
      <c r="E256">
        <v>1057</v>
      </c>
      <c r="F256" s="2">
        <v>7</v>
      </c>
      <c r="G256">
        <v>1038</v>
      </c>
      <c r="H256">
        <v>1037</v>
      </c>
      <c r="I256">
        <v>996</v>
      </c>
      <c r="L256" s="6">
        <v>44304</v>
      </c>
      <c r="M256" s="6">
        <v>44282</v>
      </c>
      <c r="N256" s="6">
        <v>44604</v>
      </c>
      <c r="O256" s="6"/>
      <c r="P256" s="58"/>
      <c r="Q256" s="40">
        <f t="shared" si="10"/>
        <v>129</v>
      </c>
      <c r="R256" s="2">
        <f t="shared" si="11"/>
        <v>1038</v>
      </c>
      <c r="S256" s="2">
        <f>VLOOKUP(C256,Quals!$A$2:$C$23,3,FALSE)</f>
        <v>1158</v>
      </c>
      <c r="T256" s="2" t="str">
        <f>_xlfn.IFNA(IF(OR(AND(G256&gt;=S256,L256&gt;=Quals!$F$3,L256&lt;=Quals!$H$3), OR(AND(H256&gt;=S256,M256&gt;=Quals!$F$3,M256&lt;=Quals!$H$3), OR(AND(I256&gt;=S256,N256&gt;=Quals!$F$3,N256&lt;=Quals!$H$3), OR(AND(J256&gt;=S256,O256&gt;=Quals!$F$3,O256&lt;=Quals!$H$3), OR(AND(K256&gt;=S256,P256&gt;=Quals!$F$3,P256&lt;=Quals!$H$3))))), MATCH((B256&amp;C256),Autos!C:C,0)),"Q",""),"")</f>
        <v/>
      </c>
      <c r="U256" s="1" t="str">
        <f>IF(AND(T256 = "Q", IF(ISNA(VLOOKUP((B256&amp;C256),Autos!C:C,1,FALSE)), "Not in Auto",)),"Check", "No need")</f>
        <v>No need</v>
      </c>
    </row>
    <row r="257" spans="1:21" x14ac:dyDescent="0.2">
      <c r="A257" t="str">
        <f t="shared" si="9"/>
        <v>Aidan HOBBS3000msc</v>
      </c>
      <c r="B257" t="s">
        <v>753</v>
      </c>
      <c r="C257" s="6" t="s">
        <v>34</v>
      </c>
      <c r="D257" s="6">
        <v>31691</v>
      </c>
      <c r="E257">
        <v>1049</v>
      </c>
      <c r="F257" s="2">
        <v>8</v>
      </c>
      <c r="G257">
        <v>1035</v>
      </c>
      <c r="H257">
        <v>1034</v>
      </c>
      <c r="I257">
        <v>988</v>
      </c>
      <c r="L257" s="6">
        <v>44304</v>
      </c>
      <c r="M257" s="6">
        <v>44282</v>
      </c>
      <c r="N257" s="6">
        <v>44266</v>
      </c>
      <c r="O257" s="6"/>
      <c r="P257" s="58"/>
      <c r="Q257" s="40">
        <f t="shared" si="10"/>
        <v>145</v>
      </c>
      <c r="R257" s="2">
        <f t="shared" si="11"/>
        <v>1035</v>
      </c>
      <c r="S257" s="2">
        <f>VLOOKUP(C257,Quals!$A$2:$C$23,3,FALSE)</f>
        <v>1158</v>
      </c>
      <c r="T257" s="2" t="str">
        <f>_xlfn.IFNA(IF(OR(AND(G257&gt;=S257,L257&gt;=Quals!$F$3,L257&lt;=Quals!$H$3), OR(AND(H257&gt;=S257,M257&gt;=Quals!$F$3,M257&lt;=Quals!$H$3), OR(AND(I257&gt;=S257,N257&gt;=Quals!$F$3,N257&lt;=Quals!$H$3), OR(AND(J257&gt;=S257,O257&gt;=Quals!$F$3,O257&lt;=Quals!$H$3), OR(AND(K257&gt;=S257,P257&gt;=Quals!$F$3,P257&lt;=Quals!$H$3))))), MATCH((B257&amp;C257),Autos!C:C,0)),"Q",""),"")</f>
        <v/>
      </c>
      <c r="U257" s="1" t="str">
        <f>IF(AND(T257 = "Q", IF(ISNA(VLOOKUP((B257&amp;C257),Autos!C:C,1,FALSE)), "Not in Auto",)),"Check", "No need")</f>
        <v>No need</v>
      </c>
    </row>
    <row r="258" spans="1:21" x14ac:dyDescent="0.2">
      <c r="A258" t="str">
        <f t="shared" ref="A258:A321" si="12">B258&amp;C258</f>
        <v>Harvey CHILCOTT3000msc</v>
      </c>
      <c r="B258" t="s">
        <v>754</v>
      </c>
      <c r="C258" s="7" t="s">
        <v>34</v>
      </c>
      <c r="D258" s="6">
        <v>36609</v>
      </c>
      <c r="E258">
        <v>992</v>
      </c>
      <c r="F258" s="2">
        <v>9</v>
      </c>
      <c r="G258">
        <v>1011</v>
      </c>
      <c r="H258">
        <v>976</v>
      </c>
      <c r="I258">
        <v>983</v>
      </c>
      <c r="L258" s="6">
        <v>44331</v>
      </c>
      <c r="M258" s="6">
        <v>44289</v>
      </c>
      <c r="N258" s="6">
        <v>44316</v>
      </c>
      <c r="O258" s="6"/>
      <c r="P258" s="58"/>
      <c r="Q258" s="40">
        <f t="shared" ref="Q258:Q321" si="13">RANK(E258,$E$2:$E$484)</f>
        <v>253</v>
      </c>
      <c r="R258" s="2">
        <f t="shared" ref="R258:R321" si="14">LARGE(G258:K258,1)</f>
        <v>1011</v>
      </c>
      <c r="S258" s="2">
        <f>VLOOKUP(C258,Quals!$A$2:$C$23,3,FALSE)</f>
        <v>1158</v>
      </c>
      <c r="T258" s="2" t="str">
        <f>_xlfn.IFNA(IF(OR(AND(G258&gt;=S258,L258&gt;=Quals!$F$3,L258&lt;=Quals!$H$3), OR(AND(H258&gt;=S258,M258&gt;=Quals!$F$3,M258&lt;=Quals!$H$3), OR(AND(I258&gt;=S258,N258&gt;=Quals!$F$3,N258&lt;=Quals!$H$3), OR(AND(J258&gt;=S258,O258&gt;=Quals!$F$3,O258&lt;=Quals!$H$3), OR(AND(K258&gt;=S258,P258&gt;=Quals!$F$3,P258&lt;=Quals!$H$3))))), MATCH((B258&amp;C258),Autos!C:C,0)),"Q",""),"")</f>
        <v/>
      </c>
      <c r="U258" s="1" t="str">
        <f>IF(AND(T258 = "Q", IF(ISNA(VLOOKUP((B258&amp;C258),Autos!C:C,1,FALSE)), "Not in Auto",)),"Check", "No need")</f>
        <v>No need</v>
      </c>
    </row>
    <row r="259" spans="1:21" x14ac:dyDescent="0.2">
      <c r="A259" t="str">
        <f t="shared" si="12"/>
        <v>Christopher DALE3000msc</v>
      </c>
      <c r="B259" t="s">
        <v>755</v>
      </c>
      <c r="C259" s="6" t="s">
        <v>34</v>
      </c>
      <c r="D259" s="6">
        <v>33601</v>
      </c>
      <c r="E259">
        <v>979</v>
      </c>
      <c r="F259" s="2">
        <v>10</v>
      </c>
      <c r="G259">
        <v>978</v>
      </c>
      <c r="H259">
        <v>975</v>
      </c>
      <c r="I259">
        <v>934</v>
      </c>
      <c r="L259" s="6">
        <v>44612</v>
      </c>
      <c r="M259" s="6">
        <v>44304</v>
      </c>
      <c r="N259" s="6">
        <v>44282</v>
      </c>
      <c r="O259" s="6"/>
      <c r="P259" s="58"/>
      <c r="Q259" s="40">
        <f t="shared" si="13"/>
        <v>286</v>
      </c>
      <c r="R259" s="2">
        <f t="shared" si="14"/>
        <v>978</v>
      </c>
      <c r="S259" s="2">
        <f>VLOOKUP(C259,Quals!$A$2:$C$23,3,FALSE)</f>
        <v>1158</v>
      </c>
      <c r="T259" s="2" t="str">
        <f>_xlfn.IFNA(IF(OR(AND(G259&gt;=S259,L259&gt;=Quals!$F$3,L259&lt;=Quals!$H$3), OR(AND(H259&gt;=S259,M259&gt;=Quals!$F$3,M259&lt;=Quals!$H$3), OR(AND(I259&gt;=S259,N259&gt;=Quals!$F$3,N259&lt;=Quals!$H$3), OR(AND(J259&gt;=S259,O259&gt;=Quals!$F$3,O259&lt;=Quals!$H$3), OR(AND(K259&gt;=S259,P259&gt;=Quals!$F$3,P259&lt;=Quals!$H$3))))), MATCH((B259&amp;C259),Autos!C:C,0)),"Q",""),"")</f>
        <v/>
      </c>
      <c r="U259" s="1" t="str">
        <f>IF(AND(T259 = "Q", IF(ISNA(VLOOKUP((B259&amp;C259),Autos!C:C,1,FALSE)), "Not in Auto",)),"Check", "No need")</f>
        <v>No need</v>
      </c>
    </row>
    <row r="260" spans="1:21" x14ac:dyDescent="0.2">
      <c r="A260" t="str">
        <f t="shared" si="12"/>
        <v>Ben DREW3000msc</v>
      </c>
      <c r="B260" t="s">
        <v>756</v>
      </c>
      <c r="C260" s="6" t="s">
        <v>34</v>
      </c>
      <c r="D260" s="6">
        <v>35557</v>
      </c>
      <c r="E260">
        <v>954</v>
      </c>
      <c r="F260" s="2">
        <v>11</v>
      </c>
      <c r="G260">
        <v>969</v>
      </c>
      <c r="H260">
        <v>929</v>
      </c>
      <c r="I260">
        <v>934</v>
      </c>
      <c r="L260" s="6">
        <v>44331</v>
      </c>
      <c r="M260" s="6">
        <v>44289</v>
      </c>
      <c r="N260" s="6">
        <v>44316</v>
      </c>
      <c r="O260" s="6"/>
      <c r="P260" s="58"/>
      <c r="Q260" s="40">
        <f t="shared" si="13"/>
        <v>357</v>
      </c>
      <c r="R260" s="2">
        <f t="shared" si="14"/>
        <v>969</v>
      </c>
      <c r="S260" s="2">
        <f>VLOOKUP(C260,Quals!$A$2:$C$23,3,FALSE)</f>
        <v>1158</v>
      </c>
      <c r="T260" s="2" t="str">
        <f>_xlfn.IFNA(IF(OR(AND(G260&gt;=S260,L260&gt;=Quals!$F$3,L260&lt;=Quals!$H$3), OR(AND(H260&gt;=S260,M260&gt;=Quals!$F$3,M260&lt;=Quals!$H$3), OR(AND(I260&gt;=S260,N260&gt;=Quals!$F$3,N260&lt;=Quals!$H$3), OR(AND(J260&gt;=S260,O260&gt;=Quals!$F$3,O260&lt;=Quals!$H$3), OR(AND(K260&gt;=S260,P260&gt;=Quals!$F$3,P260&lt;=Quals!$H$3))))), MATCH((B260&amp;C260),Autos!C:C,0)),"Q",""),"")</f>
        <v/>
      </c>
      <c r="U260" s="1" t="str">
        <f>IF(AND(T260 = "Q", IF(ISNA(VLOOKUP((B260&amp;C260),Autos!C:C,1,FALSE)), "Not in Auto",)),"Check", "No need")</f>
        <v>No need</v>
      </c>
    </row>
    <row r="261" spans="1:21" x14ac:dyDescent="0.2">
      <c r="A261" t="str">
        <f t="shared" si="12"/>
        <v>Will ATKINSON3000msc</v>
      </c>
      <c r="B261" t="s">
        <v>757</v>
      </c>
      <c r="C261" s="6" t="s">
        <v>34</v>
      </c>
      <c r="D261" s="6">
        <v>36211</v>
      </c>
      <c r="E261">
        <v>949</v>
      </c>
      <c r="F261" s="2">
        <v>12</v>
      </c>
      <c r="G261">
        <v>946</v>
      </c>
      <c r="H261">
        <v>933</v>
      </c>
      <c r="I261">
        <v>934</v>
      </c>
      <c r="L261" s="6">
        <v>44308</v>
      </c>
      <c r="M261" s="6">
        <v>44262</v>
      </c>
      <c r="N261" s="6">
        <v>44252</v>
      </c>
      <c r="O261" s="6"/>
      <c r="P261" s="58"/>
      <c r="Q261" s="40">
        <f t="shared" si="13"/>
        <v>370</v>
      </c>
      <c r="R261" s="2">
        <f t="shared" si="14"/>
        <v>946</v>
      </c>
      <c r="S261" s="2">
        <f>VLOOKUP(C261,Quals!$A$2:$C$23,3,FALSE)</f>
        <v>1158</v>
      </c>
      <c r="T261" s="2" t="str">
        <f>_xlfn.IFNA(IF(OR(AND(G261&gt;=S261,L261&gt;=Quals!$F$3,L261&lt;=Quals!$H$3), OR(AND(H261&gt;=S261,M261&gt;=Quals!$F$3,M261&lt;=Quals!$H$3), OR(AND(I261&gt;=S261,N261&gt;=Quals!$F$3,N261&lt;=Quals!$H$3), OR(AND(J261&gt;=S261,O261&gt;=Quals!$F$3,O261&lt;=Quals!$H$3), OR(AND(K261&gt;=S261,P261&gt;=Quals!$F$3,P261&lt;=Quals!$H$3))))), MATCH((B261&amp;C261),Autos!C:C,0)),"Q",""),"")</f>
        <v/>
      </c>
      <c r="U261" s="1" t="str">
        <f>IF(AND(T261 = "Q", IF(ISNA(VLOOKUP((B261&amp;C261),Autos!C:C,1,FALSE)), "Not in Auto",)),"Check", "No need")</f>
        <v>No need</v>
      </c>
    </row>
    <row r="262" spans="1:21" x14ac:dyDescent="0.2">
      <c r="A262" t="str">
        <f t="shared" si="12"/>
        <v>Stewart MCSWEYN5000m</v>
      </c>
      <c r="B262" t="s">
        <v>715</v>
      </c>
      <c r="C262" s="6" t="s">
        <v>29</v>
      </c>
      <c r="D262" s="6">
        <v>34851</v>
      </c>
      <c r="E262">
        <v>1261</v>
      </c>
      <c r="F262" s="2">
        <v>1</v>
      </c>
      <c r="G262">
        <v>1246</v>
      </c>
      <c r="H262">
        <v>1188</v>
      </c>
      <c r="I262">
        <v>1137</v>
      </c>
      <c r="L262" s="6">
        <v>44390</v>
      </c>
      <c r="M262" s="6">
        <v>44257</v>
      </c>
      <c r="N262" s="6">
        <v>44357</v>
      </c>
      <c r="O262" s="6"/>
      <c r="P262" s="58"/>
      <c r="Q262" s="40">
        <f t="shared" si="13"/>
        <v>9</v>
      </c>
      <c r="R262" s="2">
        <f t="shared" si="14"/>
        <v>1246</v>
      </c>
      <c r="S262" s="2">
        <f>VLOOKUP(C262,Quals!$A$2:$C$23,3,FALSE)</f>
        <v>1161</v>
      </c>
      <c r="T262" s="2" t="str">
        <f>_xlfn.IFNA(IF(OR(AND(G262&gt;=S262,L262&gt;=Quals!$F$3,L262&lt;=Quals!$H$3), OR(AND(H262&gt;=S262,M262&gt;=Quals!$F$3,M262&lt;=Quals!$H$3), OR(AND(I262&gt;=S262,N262&gt;=Quals!$F$3,N262&lt;=Quals!$H$3), OR(AND(J262&gt;=S262,O262&gt;=Quals!$F$3,O262&lt;=Quals!$H$3), OR(AND(K262&gt;=S262,P262&gt;=Quals!$F$3,P262&lt;=Quals!$H$3))))), MATCH((B262&amp;C262),Autos!C:C,0)),"Q",""),"")</f>
        <v>Q</v>
      </c>
      <c r="U262" s="1" t="str">
        <f>IF(AND(T262 = "Q", IF(ISNA(VLOOKUP((B262&amp;C262),Autos!C:C,1,FALSE)), "Not in Auto",)),"Check", "No need")</f>
        <v>No need</v>
      </c>
    </row>
    <row r="263" spans="1:21" x14ac:dyDescent="0.2">
      <c r="A263" t="str">
        <f t="shared" si="12"/>
        <v>Matthew RAMSDEN5000m</v>
      </c>
      <c r="B263" t="s">
        <v>718</v>
      </c>
      <c r="C263" s="6" t="s">
        <v>29</v>
      </c>
      <c r="D263" s="6">
        <v>35634</v>
      </c>
      <c r="E263">
        <v>1214</v>
      </c>
      <c r="F263" s="2">
        <v>2</v>
      </c>
      <c r="G263">
        <v>1203</v>
      </c>
      <c r="H263">
        <v>1102</v>
      </c>
      <c r="I263">
        <v>1127</v>
      </c>
      <c r="L263" s="6">
        <v>44390</v>
      </c>
      <c r="M263" s="6">
        <v>44268</v>
      </c>
      <c r="N263" s="6">
        <v>44376</v>
      </c>
      <c r="O263" s="6"/>
      <c r="P263" s="58"/>
      <c r="Q263" s="40">
        <f t="shared" si="13"/>
        <v>12</v>
      </c>
      <c r="R263" s="2">
        <f t="shared" si="14"/>
        <v>1203</v>
      </c>
      <c r="S263" s="2">
        <f>VLOOKUP(C263,Quals!$A$2:$C$23,3,FALSE)</f>
        <v>1161</v>
      </c>
      <c r="T263" s="2" t="str">
        <f>_xlfn.IFNA(IF(OR(AND(G263&gt;=S263,L263&gt;=Quals!$F$3,L263&lt;=Quals!$H$3), OR(AND(H263&gt;=S263,M263&gt;=Quals!$F$3,M263&lt;=Quals!$H$3), OR(AND(I263&gt;=S263,N263&gt;=Quals!$F$3,N263&lt;=Quals!$H$3), OR(AND(J263&gt;=S263,O263&gt;=Quals!$F$3,O263&lt;=Quals!$H$3), OR(AND(K263&gt;=S263,P263&gt;=Quals!$F$3,P263&lt;=Quals!$H$3))))), MATCH((B263&amp;C263),Autos!C:C,0)),"Q",""),"")</f>
        <v>Q</v>
      </c>
      <c r="U263" s="1" t="str">
        <f>IF(AND(T263 = "Q", IF(ISNA(VLOOKUP((B263&amp;C263),Autos!C:C,1,FALSE)), "Not in Auto",)),"Check", "No need")</f>
        <v>No need</v>
      </c>
    </row>
    <row r="264" spans="1:21" x14ac:dyDescent="0.2">
      <c r="A264" t="str">
        <f t="shared" si="12"/>
        <v>Morgan MCDONALD5000m</v>
      </c>
      <c r="B264" t="s">
        <v>758</v>
      </c>
      <c r="C264" s="6" t="s">
        <v>29</v>
      </c>
      <c r="D264" s="6">
        <v>35178</v>
      </c>
      <c r="E264">
        <v>1207</v>
      </c>
      <c r="F264" s="2">
        <v>3</v>
      </c>
      <c r="G264">
        <v>1128</v>
      </c>
      <c r="H264">
        <v>1132</v>
      </c>
      <c r="I264">
        <v>1160</v>
      </c>
      <c r="L264" s="6">
        <v>44339</v>
      </c>
      <c r="M264" s="6">
        <v>44309</v>
      </c>
      <c r="N264" s="6">
        <v>44359</v>
      </c>
      <c r="O264" s="6"/>
      <c r="P264" s="58"/>
      <c r="Q264" s="40">
        <f t="shared" si="13"/>
        <v>19</v>
      </c>
      <c r="R264" s="2">
        <f t="shared" si="14"/>
        <v>1160</v>
      </c>
      <c r="S264" s="2">
        <f>VLOOKUP(C264,Quals!$A$2:$C$23,3,FALSE)</f>
        <v>1161</v>
      </c>
      <c r="T264" s="2" t="str">
        <f>_xlfn.IFNA(IF(OR(AND(G264&gt;=S264,L264&gt;=Quals!$F$3,L264&lt;=Quals!$H$3), OR(AND(H264&gt;=S264,M264&gt;=Quals!$F$3,M264&lt;=Quals!$H$3), OR(AND(I264&gt;=S264,N264&gt;=Quals!$F$3,N264&lt;=Quals!$H$3), OR(AND(J264&gt;=S264,O264&gt;=Quals!$F$3,O264&lt;=Quals!$H$3), OR(AND(K264&gt;=S264,P264&gt;=Quals!$F$3,P264&lt;=Quals!$H$3))))), MATCH((B264&amp;C264),Autos!C:C,0)),"Q",""),"")</f>
        <v/>
      </c>
      <c r="U264" s="1" t="str">
        <f>IF(AND(T264 = "Q", IF(ISNA(VLOOKUP((B264&amp;C264),Autos!C:C,1,FALSE)), "Not in Auto",)),"Check", "No need")</f>
        <v>No need</v>
      </c>
    </row>
    <row r="265" spans="1:21" x14ac:dyDescent="0.2">
      <c r="A265" t="str">
        <f t="shared" si="12"/>
        <v>David MCNEILL5000m</v>
      </c>
      <c r="B265" t="s">
        <v>759</v>
      </c>
      <c r="C265" s="6" t="s">
        <v>29</v>
      </c>
      <c r="D265" s="6">
        <v>31691</v>
      </c>
      <c r="E265">
        <v>1199</v>
      </c>
      <c r="F265" s="2">
        <v>4</v>
      </c>
      <c r="G265">
        <v>1180</v>
      </c>
      <c r="H265">
        <v>1163</v>
      </c>
      <c r="I265">
        <v>1158</v>
      </c>
      <c r="L265" s="6">
        <v>44378</v>
      </c>
      <c r="M265" s="6">
        <v>44327</v>
      </c>
      <c r="N265" s="6">
        <v>44359</v>
      </c>
      <c r="O265" s="6"/>
      <c r="P265" s="58"/>
      <c r="Q265" s="40">
        <f t="shared" si="13"/>
        <v>24</v>
      </c>
      <c r="R265" s="2">
        <f t="shared" si="14"/>
        <v>1180</v>
      </c>
      <c r="S265" s="2">
        <f>VLOOKUP(C265,Quals!$A$2:$C$23,3,FALSE)</f>
        <v>1161</v>
      </c>
      <c r="T265" s="2" t="str">
        <f>_xlfn.IFNA(IF(OR(AND(G265&gt;=S265,L265&gt;=Quals!$F$3,L265&lt;=Quals!$H$3), OR(AND(H265&gt;=S265,M265&gt;=Quals!$F$3,M265&lt;=Quals!$H$3), OR(AND(I265&gt;=S265,N265&gt;=Quals!$F$3,N265&lt;=Quals!$H$3), OR(AND(J265&gt;=S265,O265&gt;=Quals!$F$3,O265&lt;=Quals!$H$3), OR(AND(K265&gt;=S265,P265&gt;=Quals!$F$3,P265&lt;=Quals!$H$3))))), MATCH((B265&amp;C265),Autos!C:C,0)),"Q",""),"")</f>
        <v>Q</v>
      </c>
      <c r="U265" s="1" t="str">
        <f>IF(AND(T265 = "Q", IF(ISNA(VLOOKUP((B265&amp;C265),Autos!C:C,1,FALSE)), "Not in Auto",)),"Check", "No need")</f>
        <v>No need</v>
      </c>
    </row>
    <row r="266" spans="1:21" x14ac:dyDescent="0.2">
      <c r="A266" t="str">
        <f t="shared" si="12"/>
        <v>Ryan GREGSON5000m</v>
      </c>
      <c r="B266" t="s">
        <v>720</v>
      </c>
      <c r="C266" s="6" t="s">
        <v>29</v>
      </c>
      <c r="D266" s="6">
        <v>32989</v>
      </c>
      <c r="E266">
        <v>1101</v>
      </c>
      <c r="F266" s="2">
        <v>5</v>
      </c>
      <c r="G266">
        <v>1098</v>
      </c>
      <c r="H266">
        <v>1053</v>
      </c>
      <c r="I266">
        <v>1090</v>
      </c>
      <c r="L266" s="6">
        <v>44315</v>
      </c>
      <c r="M266" s="6">
        <v>44268</v>
      </c>
      <c r="N266" s="6">
        <v>44257</v>
      </c>
      <c r="O266" s="6"/>
      <c r="P266" s="58"/>
      <c r="Q266" s="40">
        <f t="shared" si="13"/>
        <v>75</v>
      </c>
      <c r="R266" s="2">
        <f t="shared" si="14"/>
        <v>1098</v>
      </c>
      <c r="S266" s="2">
        <f>VLOOKUP(C266,Quals!$A$2:$C$23,3,FALSE)</f>
        <v>1161</v>
      </c>
      <c r="T266" s="2" t="str">
        <f>_xlfn.IFNA(IF(OR(AND(G266&gt;=S266,L266&gt;=Quals!$F$3,L266&lt;=Quals!$H$3), OR(AND(H266&gt;=S266,M266&gt;=Quals!$F$3,M266&lt;=Quals!$H$3), OR(AND(I266&gt;=S266,N266&gt;=Quals!$F$3,N266&lt;=Quals!$H$3), OR(AND(J266&gt;=S266,O266&gt;=Quals!$F$3,O266&lt;=Quals!$H$3), OR(AND(K266&gt;=S266,P266&gt;=Quals!$F$3,P266&lt;=Quals!$H$3))))), MATCH((B266&amp;C266),Autos!C:C,0)),"Q",""),"")</f>
        <v/>
      </c>
      <c r="U266" s="1" t="str">
        <f>IF(AND(T266 = "Q", IF(ISNA(VLOOKUP((B266&amp;C266),Autos!C:C,1,FALSE)), "Not in Auto",)),"Check", "No need")</f>
        <v>No need</v>
      </c>
    </row>
    <row r="267" spans="1:21" x14ac:dyDescent="0.2">
      <c r="A267" t="str">
        <f t="shared" si="12"/>
        <v>Ky ROBINSON5000m</v>
      </c>
      <c r="B267" t="s">
        <v>752</v>
      </c>
      <c r="C267" s="6" t="s">
        <v>29</v>
      </c>
      <c r="D267" s="6">
        <v>44612</v>
      </c>
      <c r="E267">
        <v>1089</v>
      </c>
      <c r="F267" s="2">
        <v>6</v>
      </c>
      <c r="G267">
        <v>1131</v>
      </c>
      <c r="H267">
        <v>1097</v>
      </c>
      <c r="I267">
        <v>1028</v>
      </c>
      <c r="L267" s="6">
        <v>44603</v>
      </c>
      <c r="M267" s="6">
        <v>44590</v>
      </c>
      <c r="N267" s="6">
        <v>44288</v>
      </c>
      <c r="O267" s="6"/>
      <c r="P267" s="58"/>
      <c r="Q267" s="40">
        <f t="shared" si="13"/>
        <v>81</v>
      </c>
      <c r="R267" s="2">
        <f t="shared" si="14"/>
        <v>1131</v>
      </c>
      <c r="S267" s="2">
        <f>VLOOKUP(C267,Quals!$A$2:$C$23,3,FALSE)</f>
        <v>1161</v>
      </c>
      <c r="T267" s="2" t="str">
        <f>_xlfn.IFNA(IF(OR(AND(G267&gt;=S267,L267&gt;=Quals!$F$3,L267&lt;=Quals!$H$3), OR(AND(H267&gt;=S267,M267&gt;=Quals!$F$3,M267&lt;=Quals!$H$3), OR(AND(I267&gt;=S267,N267&gt;=Quals!$F$3,N267&lt;=Quals!$H$3), OR(AND(J267&gt;=S267,O267&gt;=Quals!$F$3,O267&lt;=Quals!$H$3), OR(AND(K267&gt;=S267,P267&gt;=Quals!$F$3,P267&lt;=Quals!$H$3))))), MATCH((B267&amp;C267),Autos!C:C,0)),"Q",""),"")</f>
        <v/>
      </c>
      <c r="U267" s="1" t="str">
        <f>IF(AND(T267 = "Q", IF(ISNA(VLOOKUP((B267&amp;C267),Autos!C:C,1,FALSE)), "Not in Auto",)),"Check", "No need")</f>
        <v>No need</v>
      </c>
    </row>
    <row r="268" spans="1:21" x14ac:dyDescent="0.2">
      <c r="A268" t="str">
        <f t="shared" si="12"/>
        <v>Jack BRUCE5000m</v>
      </c>
      <c r="B268" t="s">
        <v>783</v>
      </c>
      <c r="C268" s="7" t="s">
        <v>29</v>
      </c>
      <c r="D268" s="6">
        <v>34577</v>
      </c>
      <c r="E268">
        <v>1086</v>
      </c>
      <c r="F268" s="2">
        <v>7</v>
      </c>
      <c r="G268">
        <v>1104</v>
      </c>
      <c r="H268">
        <v>1075</v>
      </c>
      <c r="I268">
        <v>1014</v>
      </c>
      <c r="L268" s="6">
        <v>44315</v>
      </c>
      <c r="M268" s="6">
        <v>44604</v>
      </c>
      <c r="N268" s="6">
        <v>44327</v>
      </c>
      <c r="O268" s="6"/>
      <c r="P268" s="58"/>
      <c r="Q268" s="40">
        <f t="shared" si="13"/>
        <v>84</v>
      </c>
      <c r="R268" s="2">
        <f t="shared" si="14"/>
        <v>1104</v>
      </c>
      <c r="S268" s="2">
        <f>VLOOKUP(C268,Quals!$A$2:$C$23,3,FALSE)</f>
        <v>1161</v>
      </c>
      <c r="T268" s="2" t="str">
        <f>_xlfn.IFNA(IF(OR(AND(G268&gt;=S268,L268&gt;=Quals!$F$3,L268&lt;=Quals!$H$3), OR(AND(H268&gt;=S268,M268&gt;=Quals!$F$3,M268&lt;=Quals!$H$3), OR(AND(I268&gt;=S268,N268&gt;=Quals!$F$3,N268&lt;=Quals!$H$3), OR(AND(J268&gt;=S268,O268&gt;=Quals!$F$3,O268&lt;=Quals!$H$3), OR(AND(K268&gt;=S268,P268&gt;=Quals!$F$3,P268&lt;=Quals!$H$3))))), MATCH((B268&amp;C268),Autos!C:C,0)),"Q",""),"")</f>
        <v/>
      </c>
      <c r="U268" s="1" t="str">
        <f>IF(AND(T268 = "Q", IF(ISNA(VLOOKUP((B268&amp;C268),Autos!C:C,1,FALSE)), "Not in Auto",)),"Check", "No need")</f>
        <v>No need</v>
      </c>
    </row>
    <row r="269" spans="1:21" x14ac:dyDescent="0.2">
      <c r="A269" t="str">
        <f t="shared" si="12"/>
        <v>Zachary FACIONI5000m</v>
      </c>
      <c r="B269" t="s">
        <v>760</v>
      </c>
      <c r="C269" s="6" t="s">
        <v>29</v>
      </c>
      <c r="D269" s="6">
        <v>36253</v>
      </c>
      <c r="E269">
        <v>1083</v>
      </c>
      <c r="F269" s="2">
        <v>8</v>
      </c>
      <c r="G269">
        <v>1099</v>
      </c>
      <c r="H269">
        <v>1084</v>
      </c>
      <c r="I269">
        <v>1048</v>
      </c>
      <c r="L269" s="6">
        <v>44331</v>
      </c>
      <c r="M269" s="6">
        <v>44302</v>
      </c>
      <c r="N269" s="6">
        <v>44344</v>
      </c>
      <c r="O269" s="6"/>
      <c r="P269" s="58"/>
      <c r="Q269" s="40">
        <f t="shared" si="13"/>
        <v>90</v>
      </c>
      <c r="R269" s="2">
        <f t="shared" si="14"/>
        <v>1099</v>
      </c>
      <c r="S269" s="2">
        <f>VLOOKUP(C269,Quals!$A$2:$C$23,3,FALSE)</f>
        <v>1161</v>
      </c>
      <c r="T269" s="2" t="str">
        <f>_xlfn.IFNA(IF(OR(AND(G269&gt;=S269,L269&gt;=Quals!$F$3,L269&lt;=Quals!$H$3), OR(AND(H269&gt;=S269,M269&gt;=Quals!$F$3,M269&lt;=Quals!$H$3), OR(AND(I269&gt;=S269,N269&gt;=Quals!$F$3,N269&lt;=Quals!$H$3), OR(AND(J269&gt;=S269,O269&gt;=Quals!$F$3,O269&lt;=Quals!$H$3), OR(AND(K269&gt;=S269,P269&gt;=Quals!$F$3,P269&lt;=Quals!$H$3))))), MATCH((B269&amp;C269),Autos!C:C,0)),"Q",""),"")</f>
        <v/>
      </c>
      <c r="U269" s="1" t="str">
        <f>IF(AND(T269 = "Q", IF(ISNA(VLOOKUP((B269&amp;C269),Autos!C:C,1,FALSE)), "Not in Auto",)),"Check", "No need")</f>
        <v>No need</v>
      </c>
    </row>
    <row r="270" spans="1:21" x14ac:dyDescent="0.2">
      <c r="A270" t="str">
        <f t="shared" si="12"/>
        <v>Jude THOMAS5000m</v>
      </c>
      <c r="B270" t="s">
        <v>762</v>
      </c>
      <c r="C270" s="6" t="s">
        <v>29</v>
      </c>
      <c r="D270" s="6">
        <v>37332</v>
      </c>
      <c r="E270">
        <v>1079</v>
      </c>
      <c r="F270" s="2">
        <v>9</v>
      </c>
      <c r="G270">
        <v>1103</v>
      </c>
      <c r="H270">
        <v>1049</v>
      </c>
      <c r="I270">
        <v>1022</v>
      </c>
      <c r="L270" s="6">
        <v>44315</v>
      </c>
      <c r="M270" s="6">
        <v>44604</v>
      </c>
      <c r="N270" s="6">
        <v>44268</v>
      </c>
      <c r="O270" s="6"/>
      <c r="P270" s="58"/>
      <c r="Q270" s="40">
        <f t="shared" si="13"/>
        <v>99</v>
      </c>
      <c r="R270" s="2">
        <f t="shared" si="14"/>
        <v>1103</v>
      </c>
      <c r="S270" s="2">
        <f>VLOOKUP(C270,Quals!$A$2:$C$23,3,FALSE)</f>
        <v>1161</v>
      </c>
      <c r="T270" s="2" t="str">
        <f>_xlfn.IFNA(IF(OR(AND(G270&gt;=S270,L270&gt;=Quals!$F$3,L270&lt;=Quals!$H$3), OR(AND(H270&gt;=S270,M270&gt;=Quals!$F$3,M270&lt;=Quals!$H$3), OR(AND(I270&gt;=S270,N270&gt;=Quals!$F$3,N270&lt;=Quals!$H$3), OR(AND(J270&gt;=S270,O270&gt;=Quals!$F$3,O270&lt;=Quals!$H$3), OR(AND(K270&gt;=S270,P270&gt;=Quals!$F$3,P270&lt;=Quals!$H$3))))), MATCH((B270&amp;C270),Autos!C:C,0)),"Q",""),"")</f>
        <v/>
      </c>
      <c r="U270" s="1" t="str">
        <f>IF(AND(T270 = "Q", IF(ISNA(VLOOKUP((B270&amp;C270),Autos!C:C,1,FALSE)), "Not in Auto",)),"Check", "No need")</f>
        <v>No need</v>
      </c>
    </row>
    <row r="271" spans="1:21" x14ac:dyDescent="0.2">
      <c r="A271" t="str">
        <f t="shared" si="12"/>
        <v>Andrew BUCHANAN5000m</v>
      </c>
      <c r="B271" t="s">
        <v>761</v>
      </c>
      <c r="C271" s="6" t="s">
        <v>29</v>
      </c>
      <c r="D271" s="6">
        <v>33338</v>
      </c>
      <c r="E271">
        <v>1070</v>
      </c>
      <c r="F271" s="2">
        <v>10</v>
      </c>
      <c r="G271">
        <v>1080</v>
      </c>
      <c r="H271">
        <v>1060</v>
      </c>
      <c r="I271">
        <v>936</v>
      </c>
      <c r="L271" s="6">
        <v>44315</v>
      </c>
      <c r="M271" s="6">
        <v>44257</v>
      </c>
      <c r="N271" s="6">
        <v>43641</v>
      </c>
      <c r="O271" s="6"/>
      <c r="P271" s="58"/>
      <c r="Q271" s="40">
        <f t="shared" si="13"/>
        <v>109</v>
      </c>
      <c r="R271" s="2">
        <f t="shared" si="14"/>
        <v>1080</v>
      </c>
      <c r="S271" s="2">
        <f>VLOOKUP(C271,Quals!$A$2:$C$23,3,FALSE)</f>
        <v>1161</v>
      </c>
      <c r="T271" s="2" t="str">
        <f>_xlfn.IFNA(IF(OR(AND(G271&gt;=S271,L271&gt;=Quals!$F$3,L271&lt;=Quals!$H$3), OR(AND(H271&gt;=S271,M271&gt;=Quals!$F$3,M271&lt;=Quals!$H$3), OR(AND(I271&gt;=S271,N271&gt;=Quals!$F$3,N271&lt;=Quals!$H$3), OR(AND(J271&gt;=S271,O271&gt;=Quals!$F$3,O271&lt;=Quals!$H$3), OR(AND(K271&gt;=S271,P271&gt;=Quals!$F$3,P271&lt;=Quals!$H$3))))), MATCH((B271&amp;C271),Autos!C:C,0)),"Q",""),"")</f>
        <v/>
      </c>
      <c r="U271" s="1" t="str">
        <f>IF(AND(T271 = "Q", IF(ISNA(VLOOKUP((B271&amp;C271),Autos!C:C,1,FALSE)), "Not in Auto",)),"Check", "No need")</f>
        <v>No need</v>
      </c>
    </row>
    <row r="272" spans="1:21" x14ac:dyDescent="0.2">
      <c r="A272" t="str">
        <f t="shared" si="12"/>
        <v>Isaac HEYNE5000m</v>
      </c>
      <c r="B272" t="s">
        <v>764</v>
      </c>
      <c r="C272" s="7" t="s">
        <v>29</v>
      </c>
      <c r="D272" s="6">
        <v>36549</v>
      </c>
      <c r="E272">
        <v>1069</v>
      </c>
      <c r="F272" s="2">
        <v>11</v>
      </c>
      <c r="G272">
        <v>1070</v>
      </c>
      <c r="H272">
        <v>1062</v>
      </c>
      <c r="I272">
        <v>1051</v>
      </c>
      <c r="L272" s="6">
        <v>44604</v>
      </c>
      <c r="M272" s="6">
        <v>44315</v>
      </c>
      <c r="N272" s="6">
        <v>44527</v>
      </c>
      <c r="O272" s="6"/>
      <c r="P272" s="58"/>
      <c r="Q272" s="40">
        <f t="shared" si="13"/>
        <v>111</v>
      </c>
      <c r="R272" s="2">
        <f t="shared" si="14"/>
        <v>1070</v>
      </c>
      <c r="S272" s="2">
        <f>VLOOKUP(C272,Quals!$A$2:$C$23,3,FALSE)</f>
        <v>1161</v>
      </c>
      <c r="T272" s="2" t="str">
        <f>_xlfn.IFNA(IF(OR(AND(G272&gt;=S272,L272&gt;=Quals!$F$3,L272&lt;=Quals!$H$3), OR(AND(H272&gt;=S272,M272&gt;=Quals!$F$3,M272&lt;=Quals!$H$3), OR(AND(I272&gt;=S272,N272&gt;=Quals!$F$3,N272&lt;=Quals!$H$3), OR(AND(J272&gt;=S272,O272&gt;=Quals!$F$3,O272&lt;=Quals!$H$3), OR(AND(K272&gt;=S272,P272&gt;=Quals!$F$3,P272&lt;=Quals!$H$3))))), MATCH((B272&amp;C272),Autos!C:C,0)),"Q",""),"")</f>
        <v/>
      </c>
      <c r="U272" s="1" t="str">
        <f>IF(AND(T272 = "Q", IF(ISNA(VLOOKUP((B272&amp;C272),Autos!C:C,1,FALSE)), "Not in Auto",)),"Check", "No need")</f>
        <v>No need</v>
      </c>
    </row>
    <row r="273" spans="1:21" x14ac:dyDescent="0.2">
      <c r="A273" t="str">
        <f t="shared" si="12"/>
        <v>Andre WARING5000m</v>
      </c>
      <c r="B273" t="s">
        <v>726</v>
      </c>
      <c r="C273" s="6" t="s">
        <v>29</v>
      </c>
      <c r="D273" s="6">
        <v>34199</v>
      </c>
      <c r="E273">
        <v>1065</v>
      </c>
      <c r="F273" s="2">
        <v>12</v>
      </c>
      <c r="G273">
        <v>1080</v>
      </c>
      <c r="H273">
        <v>1048</v>
      </c>
      <c r="I273">
        <v>1046</v>
      </c>
      <c r="L273" s="6">
        <v>44315</v>
      </c>
      <c r="M273" s="6">
        <v>44604</v>
      </c>
      <c r="N273" s="6">
        <v>44257</v>
      </c>
      <c r="O273" s="6"/>
      <c r="P273" s="58"/>
      <c r="Q273" s="40">
        <f t="shared" si="13"/>
        <v>117</v>
      </c>
      <c r="R273" s="2">
        <f t="shared" si="14"/>
        <v>1080</v>
      </c>
      <c r="S273" s="2">
        <f>VLOOKUP(C273,Quals!$A$2:$C$23,3,FALSE)</f>
        <v>1161</v>
      </c>
      <c r="T273" s="2" t="str">
        <f>_xlfn.IFNA(IF(OR(AND(G273&gt;=S273,L273&gt;=Quals!$F$3,L273&lt;=Quals!$H$3), OR(AND(H273&gt;=S273,M273&gt;=Quals!$F$3,M273&lt;=Quals!$H$3), OR(AND(I273&gt;=S273,N273&gt;=Quals!$F$3,N273&lt;=Quals!$H$3), OR(AND(J273&gt;=S273,O273&gt;=Quals!$F$3,O273&lt;=Quals!$H$3), OR(AND(K273&gt;=S273,P273&gt;=Quals!$F$3,P273&lt;=Quals!$H$3))))), MATCH((B273&amp;C273),Autos!C:C,0)),"Q",""),"")</f>
        <v/>
      </c>
      <c r="U273" s="1" t="str">
        <f>IF(AND(T273 = "Q", IF(ISNA(VLOOKUP((B273&amp;C273),Autos!C:C,1,FALSE)), "Not in Auto",)),"Check", "No need")</f>
        <v>No need</v>
      </c>
    </row>
    <row r="274" spans="1:21" x14ac:dyDescent="0.2">
      <c r="A274" t="str">
        <f t="shared" si="12"/>
        <v>Matthew CLARKE5000m</v>
      </c>
      <c r="B274" t="s">
        <v>748</v>
      </c>
      <c r="C274" s="6" t="s">
        <v>29</v>
      </c>
      <c r="D274" s="6">
        <v>34818</v>
      </c>
      <c r="E274">
        <v>1051</v>
      </c>
      <c r="F274" s="2">
        <v>13</v>
      </c>
      <c r="G274">
        <v>1066</v>
      </c>
      <c r="H274">
        <v>1054</v>
      </c>
      <c r="I274">
        <v>1008</v>
      </c>
      <c r="L274" s="6">
        <v>44527</v>
      </c>
      <c r="M274" s="6">
        <v>44604</v>
      </c>
      <c r="N274" s="6">
        <v>44268</v>
      </c>
      <c r="O274" s="6"/>
      <c r="P274" s="58"/>
      <c r="Q274" s="40">
        <f t="shared" si="13"/>
        <v>138</v>
      </c>
      <c r="R274" s="2">
        <f t="shared" si="14"/>
        <v>1066</v>
      </c>
      <c r="S274" s="2">
        <f>VLOOKUP(C274,Quals!$A$2:$C$23,3,FALSE)</f>
        <v>1161</v>
      </c>
      <c r="T274" s="2" t="str">
        <f>_xlfn.IFNA(IF(OR(AND(G274&gt;=S274,L274&gt;=Quals!$F$3,L274&lt;=Quals!$H$3), OR(AND(H274&gt;=S274,M274&gt;=Quals!$F$3,M274&lt;=Quals!$H$3), OR(AND(I274&gt;=S274,N274&gt;=Quals!$F$3,N274&lt;=Quals!$H$3), OR(AND(J274&gt;=S274,O274&gt;=Quals!$F$3,O274&lt;=Quals!$H$3), OR(AND(K274&gt;=S274,P274&gt;=Quals!$F$3,P274&lt;=Quals!$H$3))))), MATCH((B274&amp;C274),Autos!C:C,0)),"Q",""),"")</f>
        <v/>
      </c>
      <c r="U274" s="1" t="str">
        <f>IF(AND(T274 = "Q", IF(ISNA(VLOOKUP((B274&amp;C274),Autos!C:C,1,FALSE)), "Not in Auto",)),"Check", "No need")</f>
        <v>No need</v>
      </c>
    </row>
    <row r="275" spans="1:21" x14ac:dyDescent="0.2">
      <c r="A275" t="str">
        <f t="shared" si="12"/>
        <v>Haftu STRINTZOS5000m</v>
      </c>
      <c r="B275" t="s">
        <v>763</v>
      </c>
      <c r="C275" s="6" t="s">
        <v>29</v>
      </c>
      <c r="D275" s="6">
        <v>1999</v>
      </c>
      <c r="E275">
        <v>1051</v>
      </c>
      <c r="F275" s="2">
        <v>14</v>
      </c>
      <c r="G275">
        <v>1073</v>
      </c>
      <c r="H275">
        <v>1042</v>
      </c>
      <c r="I275">
        <v>1032</v>
      </c>
      <c r="L275" s="6">
        <v>44590</v>
      </c>
      <c r="M275" s="6">
        <v>44280</v>
      </c>
      <c r="N275" s="6">
        <v>44603</v>
      </c>
      <c r="O275" s="6"/>
      <c r="P275" s="58"/>
      <c r="Q275" s="40">
        <f t="shared" si="13"/>
        <v>138</v>
      </c>
      <c r="R275" s="2">
        <f t="shared" si="14"/>
        <v>1073</v>
      </c>
      <c r="S275" s="2">
        <f>VLOOKUP(C275,Quals!$A$2:$C$23,3,FALSE)</f>
        <v>1161</v>
      </c>
      <c r="T275" s="2" t="str">
        <f>_xlfn.IFNA(IF(OR(AND(G275&gt;=S275,L275&gt;=Quals!$F$3,L275&lt;=Quals!$H$3), OR(AND(H275&gt;=S275,M275&gt;=Quals!$F$3,M275&lt;=Quals!$H$3), OR(AND(I275&gt;=S275,N275&gt;=Quals!$F$3,N275&lt;=Quals!$H$3), OR(AND(J275&gt;=S275,O275&gt;=Quals!$F$3,O275&lt;=Quals!$H$3), OR(AND(K275&gt;=S275,P275&gt;=Quals!$F$3,P275&lt;=Quals!$H$3))))), MATCH((B275&amp;C275),Autos!C:C,0)),"Q",""),"")</f>
        <v/>
      </c>
      <c r="U275" s="1" t="str">
        <f>IF(AND(T275 = "Q", IF(ISNA(VLOOKUP((B275&amp;C275),Autos!C:C,1,FALSE)), "Not in Auto",)),"Check", "No need")</f>
        <v>No need</v>
      </c>
    </row>
    <row r="276" spans="1:21" x14ac:dyDescent="0.2">
      <c r="A276" t="str">
        <f t="shared" si="12"/>
        <v>Ben BUCKINGHAM5000m</v>
      </c>
      <c r="B276" t="s">
        <v>747</v>
      </c>
      <c r="C276" s="6" t="s">
        <v>29</v>
      </c>
      <c r="D276" s="6">
        <v>33550</v>
      </c>
      <c r="E276">
        <v>1047</v>
      </c>
      <c r="F276" s="2">
        <v>15</v>
      </c>
      <c r="G276">
        <v>1116</v>
      </c>
      <c r="H276">
        <v>1067</v>
      </c>
      <c r="I276">
        <v>932</v>
      </c>
      <c r="L276" s="6">
        <v>44391</v>
      </c>
      <c r="M276" s="6">
        <v>44257</v>
      </c>
      <c r="N276" s="6">
        <v>44268</v>
      </c>
      <c r="O276" s="6"/>
      <c r="P276" s="58"/>
      <c r="Q276" s="40">
        <f t="shared" si="13"/>
        <v>148</v>
      </c>
      <c r="R276" s="2">
        <f t="shared" si="14"/>
        <v>1116</v>
      </c>
      <c r="S276" s="2">
        <f>VLOOKUP(C276,Quals!$A$2:$C$23,3,FALSE)</f>
        <v>1161</v>
      </c>
      <c r="T276" s="2" t="str">
        <f>_xlfn.IFNA(IF(OR(AND(G276&gt;=S276,L276&gt;=Quals!$F$3,L276&lt;=Quals!$H$3), OR(AND(H276&gt;=S276,M276&gt;=Quals!$F$3,M276&lt;=Quals!$H$3), OR(AND(I276&gt;=S276,N276&gt;=Quals!$F$3,N276&lt;=Quals!$H$3), OR(AND(J276&gt;=S276,O276&gt;=Quals!$F$3,O276&lt;=Quals!$H$3), OR(AND(K276&gt;=S276,P276&gt;=Quals!$F$3,P276&lt;=Quals!$H$3))))), MATCH((B276&amp;C276),Autos!C:C,0)),"Q",""),"")</f>
        <v/>
      </c>
      <c r="U276" s="1" t="str">
        <f>IF(AND(T276 = "Q", IF(ISNA(VLOOKUP((B276&amp;C276),Autos!C:C,1,FALSE)), "Not in Auto",)),"Check", "No need")</f>
        <v>No need</v>
      </c>
    </row>
    <row r="277" spans="1:21" x14ac:dyDescent="0.2">
      <c r="A277" t="str">
        <f t="shared" si="12"/>
        <v>Adrian POTTER5000m</v>
      </c>
      <c r="B277" t="s">
        <v>768</v>
      </c>
      <c r="C277" s="6" t="s">
        <v>29</v>
      </c>
      <c r="D277" s="6">
        <v>34767</v>
      </c>
      <c r="E277">
        <v>1044</v>
      </c>
      <c r="F277" s="2">
        <v>16</v>
      </c>
      <c r="G277">
        <v>1070</v>
      </c>
      <c r="H277">
        <v>1046</v>
      </c>
      <c r="I277">
        <v>1008</v>
      </c>
      <c r="L277" s="6">
        <v>44315</v>
      </c>
      <c r="M277" s="6">
        <v>44604</v>
      </c>
      <c r="N277" s="6">
        <v>44268</v>
      </c>
      <c r="O277" s="6"/>
      <c r="P277" s="58"/>
      <c r="Q277" s="40">
        <f t="shared" si="13"/>
        <v>150</v>
      </c>
      <c r="R277" s="2">
        <f t="shared" si="14"/>
        <v>1070</v>
      </c>
      <c r="S277" s="2">
        <f>VLOOKUP(C277,Quals!$A$2:$C$23,3,FALSE)</f>
        <v>1161</v>
      </c>
      <c r="T277" s="2" t="str">
        <f>_xlfn.IFNA(IF(OR(AND(G277&gt;=S277,L277&gt;=Quals!$F$3,L277&lt;=Quals!$H$3), OR(AND(H277&gt;=S277,M277&gt;=Quals!$F$3,M277&lt;=Quals!$H$3), OR(AND(I277&gt;=S277,N277&gt;=Quals!$F$3,N277&lt;=Quals!$H$3), OR(AND(J277&gt;=S277,O277&gt;=Quals!$F$3,O277&lt;=Quals!$H$3), OR(AND(K277&gt;=S277,P277&gt;=Quals!$F$3,P277&lt;=Quals!$H$3))))), MATCH((B277&amp;C277),Autos!C:C,0)),"Q",""),"")</f>
        <v/>
      </c>
      <c r="U277" s="1" t="str">
        <f>IF(AND(T277 = "Q", IF(ISNA(VLOOKUP((B277&amp;C277),Autos!C:C,1,FALSE)), "Not in Auto",)),"Check", "No need")</f>
        <v>No need</v>
      </c>
    </row>
    <row r="278" spans="1:21" x14ac:dyDescent="0.2">
      <c r="A278" t="str">
        <f t="shared" si="12"/>
        <v>Joshua PHILLIPS5000m</v>
      </c>
      <c r="B278" t="s">
        <v>765</v>
      </c>
      <c r="C278" s="6" t="s">
        <v>29</v>
      </c>
      <c r="D278" s="6">
        <v>36279</v>
      </c>
      <c r="E278">
        <v>1041</v>
      </c>
      <c r="F278" s="2">
        <v>17</v>
      </c>
      <c r="G278">
        <v>1081</v>
      </c>
      <c r="H278">
        <v>1037</v>
      </c>
      <c r="I278">
        <v>1007</v>
      </c>
      <c r="L278" s="6">
        <v>44590</v>
      </c>
      <c r="M278" s="6">
        <v>44280</v>
      </c>
      <c r="N278" s="6">
        <v>44344</v>
      </c>
      <c r="O278" s="6"/>
      <c r="P278" s="58"/>
      <c r="Q278" s="40">
        <f t="shared" si="13"/>
        <v>157</v>
      </c>
      <c r="R278" s="2">
        <f t="shared" si="14"/>
        <v>1081</v>
      </c>
      <c r="S278" s="2">
        <f>VLOOKUP(C278,Quals!$A$2:$C$23,3,FALSE)</f>
        <v>1161</v>
      </c>
      <c r="T278" s="2" t="str">
        <f>_xlfn.IFNA(IF(OR(AND(G278&gt;=S278,L278&gt;=Quals!$F$3,L278&lt;=Quals!$H$3), OR(AND(H278&gt;=S278,M278&gt;=Quals!$F$3,M278&lt;=Quals!$H$3), OR(AND(I278&gt;=S278,N278&gt;=Quals!$F$3,N278&lt;=Quals!$H$3), OR(AND(J278&gt;=S278,O278&gt;=Quals!$F$3,O278&lt;=Quals!$H$3), OR(AND(K278&gt;=S278,P278&gt;=Quals!$F$3,P278&lt;=Quals!$H$3))))), MATCH((B278&amp;C278),Autos!C:C,0)),"Q",""),"")</f>
        <v/>
      </c>
      <c r="U278" s="1" t="str">
        <f>IF(AND(T278 = "Q", IF(ISNA(VLOOKUP((B278&amp;C278),Autos!C:C,1,FALSE)), "Not in Auto",)),"Check", "No need")</f>
        <v>No need</v>
      </c>
    </row>
    <row r="279" spans="1:21" x14ac:dyDescent="0.2">
      <c r="A279" t="str">
        <f t="shared" si="12"/>
        <v>Liam ADAMS5000m</v>
      </c>
      <c r="B279" t="s">
        <v>784</v>
      </c>
      <c r="C279" s="7" t="s">
        <v>29</v>
      </c>
      <c r="D279" s="6">
        <v>31659</v>
      </c>
      <c r="E279">
        <v>1037</v>
      </c>
      <c r="F279" s="2">
        <v>18</v>
      </c>
      <c r="G279">
        <v>1046</v>
      </c>
      <c r="H279">
        <v>1044</v>
      </c>
      <c r="I279">
        <v>1021</v>
      </c>
      <c r="L279" s="6">
        <v>44257</v>
      </c>
      <c r="M279" s="6">
        <v>44604</v>
      </c>
      <c r="N279" s="6">
        <v>44268</v>
      </c>
      <c r="O279" s="6"/>
      <c r="P279" s="58"/>
      <c r="Q279" s="40">
        <f t="shared" si="13"/>
        <v>163</v>
      </c>
      <c r="R279" s="2">
        <f t="shared" si="14"/>
        <v>1046</v>
      </c>
      <c r="S279" s="2">
        <f>VLOOKUP(C279,Quals!$A$2:$C$23,3,FALSE)</f>
        <v>1161</v>
      </c>
      <c r="T279" s="2" t="str">
        <f>_xlfn.IFNA(IF(OR(AND(G279&gt;=S279,L279&gt;=Quals!$F$3,L279&lt;=Quals!$H$3), OR(AND(H279&gt;=S279,M279&gt;=Quals!$F$3,M279&lt;=Quals!$H$3), OR(AND(I279&gt;=S279,N279&gt;=Quals!$F$3,N279&lt;=Quals!$H$3), OR(AND(J279&gt;=S279,O279&gt;=Quals!$F$3,O279&lt;=Quals!$H$3), OR(AND(K279&gt;=S279,P279&gt;=Quals!$F$3,P279&lt;=Quals!$H$3))))), MATCH((B279&amp;C279),Autos!C:C,0)),"Q",""),"")</f>
        <v/>
      </c>
      <c r="U279" s="1" t="str">
        <f>IF(AND(T279 = "Q", IF(ISNA(VLOOKUP((B279&amp;C279),Autos!C:C,1,FALSE)), "Not in Auto",)),"Check", "No need")</f>
        <v>No need</v>
      </c>
    </row>
    <row r="280" spans="1:21" x14ac:dyDescent="0.2">
      <c r="A280" t="str">
        <f t="shared" si="12"/>
        <v>Riley COCKS5000m</v>
      </c>
      <c r="B280" t="s">
        <v>787</v>
      </c>
      <c r="C280" s="6" t="s">
        <v>29</v>
      </c>
      <c r="D280" s="6">
        <v>35060</v>
      </c>
      <c r="E280">
        <v>1031</v>
      </c>
      <c r="F280" s="2">
        <v>19</v>
      </c>
      <c r="G280">
        <v>1032</v>
      </c>
      <c r="H280">
        <v>1047</v>
      </c>
      <c r="I280">
        <v>986</v>
      </c>
      <c r="L280" s="6">
        <v>44268</v>
      </c>
      <c r="M280" s="6">
        <v>44604</v>
      </c>
      <c r="N280" s="6">
        <v>44595</v>
      </c>
      <c r="O280" s="6"/>
      <c r="P280" s="58"/>
      <c r="Q280" s="40">
        <f t="shared" si="13"/>
        <v>178</v>
      </c>
      <c r="R280" s="2">
        <f t="shared" si="14"/>
        <v>1047</v>
      </c>
      <c r="S280" s="2">
        <f>VLOOKUP(C280,Quals!$A$2:$C$23,3,FALSE)</f>
        <v>1161</v>
      </c>
      <c r="T280" s="2" t="str">
        <f>_xlfn.IFNA(IF(OR(AND(G280&gt;=S280,L280&gt;=Quals!$F$3,L280&lt;=Quals!$H$3), OR(AND(H280&gt;=S280,M280&gt;=Quals!$F$3,M280&lt;=Quals!$H$3), OR(AND(I280&gt;=S280,N280&gt;=Quals!$F$3,N280&lt;=Quals!$H$3), OR(AND(J280&gt;=S280,O280&gt;=Quals!$F$3,O280&lt;=Quals!$H$3), OR(AND(K280&gt;=S280,P280&gt;=Quals!$F$3,P280&lt;=Quals!$H$3))))), MATCH((B280&amp;C280),Autos!C:C,0)),"Q",""),"")</f>
        <v/>
      </c>
      <c r="U280" s="1" t="str">
        <f>IF(AND(T280 = "Q", IF(ISNA(VLOOKUP((B280&amp;C280),Autos!C:C,1,FALSE)), "Not in Auto",)),"Check", "No need")</f>
        <v>No need</v>
      </c>
    </row>
    <row r="281" spans="1:21" x14ac:dyDescent="0.2">
      <c r="A281" t="str">
        <f t="shared" si="12"/>
        <v>Daniel CANALA5000m</v>
      </c>
      <c r="B281" t="s">
        <v>766</v>
      </c>
      <c r="C281" s="6" t="s">
        <v>29</v>
      </c>
      <c r="D281" s="6">
        <v>35349</v>
      </c>
      <c r="E281">
        <v>1028</v>
      </c>
      <c r="F281" s="2">
        <v>20</v>
      </c>
      <c r="G281">
        <v>1057</v>
      </c>
      <c r="H281">
        <v>1021</v>
      </c>
      <c r="I281">
        <v>902</v>
      </c>
      <c r="L281" s="6">
        <v>44315</v>
      </c>
      <c r="M281" s="6">
        <v>44257</v>
      </c>
      <c r="N281" s="6">
        <v>43641</v>
      </c>
      <c r="O281" s="6"/>
      <c r="P281" s="58"/>
      <c r="Q281" s="40">
        <f t="shared" si="13"/>
        <v>184</v>
      </c>
      <c r="R281" s="2">
        <f t="shared" si="14"/>
        <v>1057</v>
      </c>
      <c r="S281" s="2">
        <f>VLOOKUP(C281,Quals!$A$2:$C$23,3,FALSE)</f>
        <v>1161</v>
      </c>
      <c r="T281" s="2" t="str">
        <f>_xlfn.IFNA(IF(OR(AND(G281&gt;=S281,L281&gt;=Quals!$F$3,L281&lt;=Quals!$H$3), OR(AND(H281&gt;=S281,M281&gt;=Quals!$F$3,M281&lt;=Quals!$H$3), OR(AND(I281&gt;=S281,N281&gt;=Quals!$F$3,N281&lt;=Quals!$H$3), OR(AND(J281&gt;=S281,O281&gt;=Quals!$F$3,O281&lt;=Quals!$H$3), OR(AND(K281&gt;=S281,P281&gt;=Quals!$F$3,P281&lt;=Quals!$H$3))))), MATCH((B281&amp;C281),Autos!C:C,0)),"Q",""),"")</f>
        <v/>
      </c>
      <c r="U281" s="1" t="str">
        <f>IF(AND(T281 = "Q", IF(ISNA(VLOOKUP((B281&amp;C281),Autos!C:C,1,FALSE)), "Not in Auto",)),"Check", "No need")</f>
        <v>No need</v>
      </c>
    </row>
    <row r="282" spans="1:21" x14ac:dyDescent="0.2">
      <c r="A282" t="str">
        <f t="shared" si="12"/>
        <v>Kieren TALL5000m</v>
      </c>
      <c r="B282" t="s">
        <v>767</v>
      </c>
      <c r="C282" s="6" t="s">
        <v>29</v>
      </c>
      <c r="D282" s="6">
        <v>36047</v>
      </c>
      <c r="E282">
        <v>1025</v>
      </c>
      <c r="F282" s="2">
        <v>21</v>
      </c>
      <c r="G282">
        <v>1023</v>
      </c>
      <c r="H282">
        <v>1031</v>
      </c>
      <c r="I282">
        <v>1009</v>
      </c>
      <c r="L282" s="6">
        <v>44513</v>
      </c>
      <c r="M282" s="6">
        <v>44257</v>
      </c>
      <c r="N282" s="6">
        <v>44268</v>
      </c>
      <c r="O282" s="6"/>
      <c r="P282" s="58"/>
      <c r="Q282" s="40">
        <f t="shared" si="13"/>
        <v>192</v>
      </c>
      <c r="R282" s="2">
        <f t="shared" si="14"/>
        <v>1031</v>
      </c>
      <c r="S282" s="2">
        <f>VLOOKUP(C282,Quals!$A$2:$C$23,3,FALSE)</f>
        <v>1161</v>
      </c>
      <c r="T282" s="2" t="str">
        <f>_xlfn.IFNA(IF(OR(AND(G282&gt;=S282,L282&gt;=Quals!$F$3,L282&lt;=Quals!$H$3), OR(AND(H282&gt;=S282,M282&gt;=Quals!$F$3,M282&lt;=Quals!$H$3), OR(AND(I282&gt;=S282,N282&gt;=Quals!$F$3,N282&lt;=Quals!$H$3), OR(AND(J282&gt;=S282,O282&gt;=Quals!$F$3,O282&lt;=Quals!$H$3), OR(AND(K282&gt;=S282,P282&gt;=Quals!$F$3,P282&lt;=Quals!$H$3))))), MATCH((B282&amp;C282),Autos!C:C,0)),"Q",""),"")</f>
        <v/>
      </c>
      <c r="U282" s="1" t="str">
        <f>IF(AND(T282 = "Q", IF(ISNA(VLOOKUP((B282&amp;C282),Autos!C:C,1,FALSE)), "Not in Auto",)),"Check", "No need")</f>
        <v>No need</v>
      </c>
    </row>
    <row r="283" spans="1:21" x14ac:dyDescent="0.2">
      <c r="A283" t="str">
        <f t="shared" si="12"/>
        <v>Jaryd CLIFFORD5000m</v>
      </c>
      <c r="B283" t="s">
        <v>727</v>
      </c>
      <c r="C283" s="6" t="s">
        <v>29</v>
      </c>
      <c r="D283" s="6">
        <v>36346</v>
      </c>
      <c r="E283">
        <v>1001</v>
      </c>
      <c r="F283" s="2">
        <v>22</v>
      </c>
      <c r="G283">
        <v>1012</v>
      </c>
      <c r="H283">
        <v>983</v>
      </c>
      <c r="I283">
        <v>968</v>
      </c>
      <c r="L283" s="6">
        <v>44595</v>
      </c>
      <c r="M283" s="6">
        <v>44365</v>
      </c>
      <c r="N283" s="6">
        <v>44257</v>
      </c>
      <c r="O283" s="6"/>
      <c r="P283" s="58"/>
      <c r="Q283" s="40">
        <f t="shared" si="13"/>
        <v>237</v>
      </c>
      <c r="R283" s="2">
        <f t="shared" si="14"/>
        <v>1012</v>
      </c>
      <c r="S283" s="2">
        <f>VLOOKUP(C283,Quals!$A$2:$C$23,3,FALSE)</f>
        <v>1161</v>
      </c>
      <c r="T283" s="2" t="str">
        <f>_xlfn.IFNA(IF(OR(AND(G283&gt;=S283,L283&gt;=Quals!$F$3,L283&lt;=Quals!$H$3), OR(AND(H283&gt;=S283,M283&gt;=Quals!$F$3,M283&lt;=Quals!$H$3), OR(AND(I283&gt;=S283,N283&gt;=Quals!$F$3,N283&lt;=Quals!$H$3), OR(AND(J283&gt;=S283,O283&gt;=Quals!$F$3,O283&lt;=Quals!$H$3), OR(AND(K283&gt;=S283,P283&gt;=Quals!$F$3,P283&lt;=Quals!$H$3))))), MATCH((B283&amp;C283),Autos!C:C,0)),"Q",""),"")</f>
        <v/>
      </c>
      <c r="U283" s="1" t="str">
        <f>IF(AND(T283 = "Q", IF(ISNA(VLOOKUP((B283&amp;C283),Autos!C:C,1,FALSE)), "Not in Auto",)),"Check", "No need")</f>
        <v>No need</v>
      </c>
    </row>
    <row r="284" spans="1:21" x14ac:dyDescent="0.2">
      <c r="A284" t="str">
        <f t="shared" si="12"/>
        <v>Liam CASHIN5000m</v>
      </c>
      <c r="B284" t="s">
        <v>733</v>
      </c>
      <c r="C284" s="6" t="s">
        <v>29</v>
      </c>
      <c r="D284" s="6">
        <v>35709</v>
      </c>
      <c r="E284">
        <v>999</v>
      </c>
      <c r="F284" s="2">
        <v>23</v>
      </c>
      <c r="G284">
        <v>1062</v>
      </c>
      <c r="H284">
        <v>996</v>
      </c>
      <c r="I284">
        <v>927</v>
      </c>
      <c r="L284" s="6">
        <v>44287</v>
      </c>
      <c r="M284" s="6">
        <v>44537</v>
      </c>
      <c r="N284" s="6">
        <v>44257</v>
      </c>
      <c r="O284" s="6"/>
      <c r="P284" s="58"/>
      <c r="Q284" s="40">
        <f t="shared" si="13"/>
        <v>242</v>
      </c>
      <c r="R284" s="2">
        <f t="shared" si="14"/>
        <v>1062</v>
      </c>
      <c r="S284" s="2">
        <f>VLOOKUP(C284,Quals!$A$2:$C$23,3,FALSE)</f>
        <v>1161</v>
      </c>
      <c r="T284" s="2" t="str">
        <f>_xlfn.IFNA(IF(OR(AND(G284&gt;=S284,L284&gt;=Quals!$F$3,L284&lt;=Quals!$H$3), OR(AND(H284&gt;=S284,M284&gt;=Quals!$F$3,M284&lt;=Quals!$H$3), OR(AND(I284&gt;=S284,N284&gt;=Quals!$F$3,N284&lt;=Quals!$H$3), OR(AND(J284&gt;=S284,O284&gt;=Quals!$F$3,O284&lt;=Quals!$H$3), OR(AND(K284&gt;=S284,P284&gt;=Quals!$F$3,P284&lt;=Quals!$H$3))))), MATCH((B284&amp;C284),Autos!C:C,0)),"Q",""),"")</f>
        <v/>
      </c>
      <c r="U284" s="1" t="str">
        <f>IF(AND(T284 = "Q", IF(ISNA(VLOOKUP((B284&amp;C284),Autos!C:C,1,FALSE)), "Not in Auto",)),"Check", "No need")</f>
        <v>No need</v>
      </c>
    </row>
    <row r="285" spans="1:21" x14ac:dyDescent="0.2">
      <c r="A285" t="str">
        <f t="shared" si="12"/>
        <v>Tim VINCENT5000m</v>
      </c>
      <c r="B285" t="s">
        <v>770</v>
      </c>
      <c r="C285" s="7" t="s">
        <v>29</v>
      </c>
      <c r="D285" s="6">
        <v>36044</v>
      </c>
      <c r="E285">
        <v>995</v>
      </c>
      <c r="F285" s="2">
        <v>24</v>
      </c>
      <c r="G285">
        <v>1034</v>
      </c>
      <c r="H285">
        <v>988</v>
      </c>
      <c r="I285">
        <v>963</v>
      </c>
      <c r="L285" s="6">
        <v>44604</v>
      </c>
      <c r="M285" s="6">
        <v>44268</v>
      </c>
      <c r="N285" s="6">
        <v>44499</v>
      </c>
      <c r="O285" s="6"/>
      <c r="P285" s="58"/>
      <c r="Q285" s="40">
        <f t="shared" si="13"/>
        <v>247</v>
      </c>
      <c r="R285" s="2">
        <f t="shared" si="14"/>
        <v>1034</v>
      </c>
      <c r="S285" s="2">
        <f>VLOOKUP(C285,Quals!$A$2:$C$23,3,FALSE)</f>
        <v>1161</v>
      </c>
      <c r="T285" s="2" t="str">
        <f>_xlfn.IFNA(IF(OR(AND(G285&gt;=S285,L285&gt;=Quals!$F$3,L285&lt;=Quals!$H$3), OR(AND(H285&gt;=S285,M285&gt;=Quals!$F$3,M285&lt;=Quals!$H$3), OR(AND(I285&gt;=S285,N285&gt;=Quals!$F$3,N285&lt;=Quals!$H$3), OR(AND(J285&gt;=S285,O285&gt;=Quals!$F$3,O285&lt;=Quals!$H$3), OR(AND(K285&gt;=S285,P285&gt;=Quals!$F$3,P285&lt;=Quals!$H$3))))), MATCH((B285&amp;C285),Autos!C:C,0)),"Q",""),"")</f>
        <v/>
      </c>
      <c r="U285" s="1" t="str">
        <f>IF(AND(T285 = "Q", IF(ISNA(VLOOKUP((B285&amp;C285),Autos!C:C,1,FALSE)), "Not in Auto",)),"Check", "No need")</f>
        <v>No need</v>
      </c>
    </row>
    <row r="286" spans="1:21" x14ac:dyDescent="0.2">
      <c r="A286" t="str">
        <f t="shared" si="12"/>
        <v>Ben CHAMBERLAIN5000m</v>
      </c>
      <c r="B286" t="s">
        <v>769</v>
      </c>
      <c r="C286" s="7" t="s">
        <v>29</v>
      </c>
      <c r="D286" s="6">
        <v>35891</v>
      </c>
      <c r="E286">
        <v>995</v>
      </c>
      <c r="F286" s="2">
        <v>25</v>
      </c>
      <c r="G286">
        <v>1016</v>
      </c>
      <c r="H286">
        <v>978</v>
      </c>
      <c r="I286">
        <v>964</v>
      </c>
      <c r="L286" s="6">
        <v>44491</v>
      </c>
      <c r="M286" s="6">
        <v>44596</v>
      </c>
      <c r="N286" s="6">
        <v>44251</v>
      </c>
      <c r="O286" s="6"/>
      <c r="P286" s="58"/>
      <c r="Q286" s="40">
        <f t="shared" si="13"/>
        <v>247</v>
      </c>
      <c r="R286" s="2">
        <f t="shared" si="14"/>
        <v>1016</v>
      </c>
      <c r="S286" s="2">
        <f>VLOOKUP(C286,Quals!$A$2:$C$23,3,FALSE)</f>
        <v>1161</v>
      </c>
      <c r="T286" s="2" t="str">
        <f>_xlfn.IFNA(IF(OR(AND(G286&gt;=S286,L286&gt;=Quals!$F$3,L286&lt;=Quals!$H$3), OR(AND(H286&gt;=S286,M286&gt;=Quals!$F$3,M286&lt;=Quals!$H$3), OR(AND(I286&gt;=S286,N286&gt;=Quals!$F$3,N286&lt;=Quals!$H$3), OR(AND(J286&gt;=S286,O286&gt;=Quals!$F$3,O286&lt;=Quals!$H$3), OR(AND(K286&gt;=S286,P286&gt;=Quals!$F$3,P286&lt;=Quals!$H$3))))), MATCH((B286&amp;C286),Autos!C:C,0)),"Q",""),"")</f>
        <v/>
      </c>
      <c r="U286" s="1" t="str">
        <f>IF(AND(T286 = "Q", IF(ISNA(VLOOKUP((B286&amp;C286),Autos!C:C,1,FALSE)), "Not in Auto",)),"Check", "No need")</f>
        <v>No need</v>
      </c>
    </row>
    <row r="287" spans="1:21" x14ac:dyDescent="0.2">
      <c r="A287" t="str">
        <f t="shared" si="12"/>
        <v>Max STEVENS5000m</v>
      </c>
      <c r="B287" t="s">
        <v>751</v>
      </c>
      <c r="C287" s="6" t="s">
        <v>29</v>
      </c>
      <c r="D287" s="6">
        <v>34654</v>
      </c>
      <c r="E287">
        <v>992</v>
      </c>
      <c r="F287" s="2">
        <v>26</v>
      </c>
      <c r="G287">
        <v>1030</v>
      </c>
      <c r="H287">
        <v>999</v>
      </c>
      <c r="I287">
        <v>940</v>
      </c>
      <c r="L287" s="6">
        <v>44527</v>
      </c>
      <c r="M287" s="6">
        <v>44257</v>
      </c>
      <c r="N287" s="6">
        <v>44458</v>
      </c>
      <c r="O287" s="6"/>
      <c r="P287" s="58"/>
      <c r="Q287" s="40">
        <f t="shared" si="13"/>
        <v>253</v>
      </c>
      <c r="R287" s="2">
        <f t="shared" si="14"/>
        <v>1030</v>
      </c>
      <c r="S287" s="2">
        <f>VLOOKUP(C287,Quals!$A$2:$C$23,3,FALSE)</f>
        <v>1161</v>
      </c>
      <c r="T287" s="2" t="str">
        <f>_xlfn.IFNA(IF(OR(AND(G287&gt;=S287,L287&gt;=Quals!$F$3,L287&lt;=Quals!$H$3), OR(AND(H287&gt;=S287,M287&gt;=Quals!$F$3,M287&lt;=Quals!$H$3), OR(AND(I287&gt;=S287,N287&gt;=Quals!$F$3,N287&lt;=Quals!$H$3), OR(AND(J287&gt;=S287,O287&gt;=Quals!$F$3,O287&lt;=Quals!$H$3), OR(AND(K287&gt;=S287,P287&gt;=Quals!$F$3,P287&lt;=Quals!$H$3))))), MATCH((B287&amp;C287),Autos!C:C,0)),"Q",""),"")</f>
        <v/>
      </c>
      <c r="U287" s="1" t="str">
        <f>IF(AND(T287 = "Q", IF(ISNA(VLOOKUP((B287&amp;C287),Autos!C:C,1,FALSE)), "Not in Auto",)),"Check", "No need")</f>
        <v>No need</v>
      </c>
    </row>
    <row r="288" spans="1:21" x14ac:dyDescent="0.2">
      <c r="A288" t="str">
        <f t="shared" si="12"/>
        <v>Matthew SCARR5000m</v>
      </c>
      <c r="B288" t="s">
        <v>735</v>
      </c>
      <c r="C288" s="6" t="s">
        <v>29</v>
      </c>
      <c r="D288" s="6">
        <v>36010</v>
      </c>
      <c r="E288">
        <v>981</v>
      </c>
      <c r="F288" s="2">
        <v>27</v>
      </c>
      <c r="G288">
        <v>1000</v>
      </c>
      <c r="H288">
        <v>992</v>
      </c>
      <c r="I288">
        <v>952</v>
      </c>
      <c r="L288" s="6">
        <v>44302</v>
      </c>
      <c r="M288" s="6">
        <v>44280</v>
      </c>
      <c r="N288" s="6">
        <v>44255</v>
      </c>
      <c r="O288" s="6"/>
      <c r="P288" s="58"/>
      <c r="Q288" s="40">
        <f t="shared" si="13"/>
        <v>279</v>
      </c>
      <c r="R288" s="2">
        <f t="shared" si="14"/>
        <v>1000</v>
      </c>
      <c r="S288" s="2">
        <f>VLOOKUP(C288,Quals!$A$2:$C$23,3,FALSE)</f>
        <v>1161</v>
      </c>
      <c r="T288" s="2" t="str">
        <f>_xlfn.IFNA(IF(OR(AND(G288&gt;=S288,L288&gt;=Quals!$F$3,L288&lt;=Quals!$H$3), OR(AND(H288&gt;=S288,M288&gt;=Quals!$F$3,M288&lt;=Quals!$H$3), OR(AND(I288&gt;=S288,N288&gt;=Quals!$F$3,N288&lt;=Quals!$H$3), OR(AND(J288&gt;=S288,O288&gt;=Quals!$F$3,O288&lt;=Quals!$H$3), OR(AND(K288&gt;=S288,P288&gt;=Quals!$F$3,P288&lt;=Quals!$H$3))))), MATCH((B288&amp;C288),Autos!C:C,0)),"Q",""),"")</f>
        <v/>
      </c>
      <c r="U288" s="1" t="str">
        <f>IF(AND(T288 = "Q", IF(ISNA(VLOOKUP((B288&amp;C288),Autos!C:C,1,FALSE)), "Not in Auto",)),"Check", "No need")</f>
        <v>No need</v>
      </c>
    </row>
    <row r="289" spans="1:21" x14ac:dyDescent="0.2">
      <c r="A289" t="str">
        <f t="shared" si="12"/>
        <v>Kieren PERKINS5000m</v>
      </c>
      <c r="B289" t="s">
        <v>774</v>
      </c>
      <c r="C289" s="6" t="s">
        <v>29</v>
      </c>
      <c r="D289" s="6">
        <v>33862</v>
      </c>
      <c r="E289">
        <v>980</v>
      </c>
      <c r="F289" s="2">
        <v>28</v>
      </c>
      <c r="G289">
        <v>1001</v>
      </c>
      <c r="H289">
        <v>976</v>
      </c>
      <c r="I289">
        <v>950</v>
      </c>
      <c r="L289" s="6">
        <v>44604</v>
      </c>
      <c r="M289" s="6">
        <v>44597</v>
      </c>
      <c r="N289" s="6">
        <v>44513</v>
      </c>
      <c r="O289" s="6"/>
      <c r="P289" s="58"/>
      <c r="Q289" s="40">
        <f t="shared" si="13"/>
        <v>283</v>
      </c>
      <c r="R289" s="2">
        <f t="shared" si="14"/>
        <v>1001</v>
      </c>
      <c r="S289" s="2">
        <f>VLOOKUP(C289,Quals!$A$2:$C$23,3,FALSE)</f>
        <v>1161</v>
      </c>
      <c r="T289" s="2" t="str">
        <f>_xlfn.IFNA(IF(OR(AND(G289&gt;=S289,L289&gt;=Quals!$F$3,L289&lt;=Quals!$H$3), OR(AND(H289&gt;=S289,M289&gt;=Quals!$F$3,M289&lt;=Quals!$H$3), OR(AND(I289&gt;=S289,N289&gt;=Quals!$F$3,N289&lt;=Quals!$H$3), OR(AND(J289&gt;=S289,O289&gt;=Quals!$F$3,O289&lt;=Quals!$H$3), OR(AND(K289&gt;=S289,P289&gt;=Quals!$F$3,P289&lt;=Quals!$H$3))))), MATCH((B289&amp;C289),Autos!C:C,0)),"Q",""),"")</f>
        <v/>
      </c>
      <c r="U289" s="1" t="str">
        <f>IF(AND(T289 = "Q", IF(ISNA(VLOOKUP((B289&amp;C289),Autos!C:C,1,FALSE)), "Not in Auto",)),"Check", "No need")</f>
        <v>No need</v>
      </c>
    </row>
    <row r="290" spans="1:21" x14ac:dyDescent="0.2">
      <c r="A290" t="str">
        <f t="shared" si="12"/>
        <v>Matt SMITH5000m</v>
      </c>
      <c r="B290" t="s">
        <v>771</v>
      </c>
      <c r="C290" s="6" t="s">
        <v>29</v>
      </c>
      <c r="D290" s="6">
        <v>35273</v>
      </c>
      <c r="E290">
        <v>975</v>
      </c>
      <c r="F290" s="2">
        <v>29</v>
      </c>
      <c r="G290">
        <v>977</v>
      </c>
      <c r="H290">
        <v>982</v>
      </c>
      <c r="I290">
        <v>940</v>
      </c>
      <c r="L290" s="6">
        <v>44267</v>
      </c>
      <c r="M290" s="6">
        <v>44596</v>
      </c>
      <c r="N290" s="6">
        <v>44251</v>
      </c>
      <c r="O290" s="6"/>
      <c r="P290" s="58"/>
      <c r="Q290" s="40">
        <f t="shared" si="13"/>
        <v>302</v>
      </c>
      <c r="R290" s="2">
        <f t="shared" si="14"/>
        <v>982</v>
      </c>
      <c r="S290" s="2">
        <f>VLOOKUP(C290,Quals!$A$2:$C$23,3,FALSE)</f>
        <v>1161</v>
      </c>
      <c r="T290" s="2" t="str">
        <f>_xlfn.IFNA(IF(OR(AND(G290&gt;=S290,L290&gt;=Quals!$F$3,L290&lt;=Quals!$H$3), OR(AND(H290&gt;=S290,M290&gt;=Quals!$F$3,M290&lt;=Quals!$H$3), OR(AND(I290&gt;=S290,N290&gt;=Quals!$F$3,N290&lt;=Quals!$H$3), OR(AND(J290&gt;=S290,O290&gt;=Quals!$F$3,O290&lt;=Quals!$H$3), OR(AND(K290&gt;=S290,P290&gt;=Quals!$F$3,P290&lt;=Quals!$H$3))))), MATCH((B290&amp;C290),Autos!C:C,0)),"Q",""),"")</f>
        <v/>
      </c>
      <c r="U290" s="1" t="str">
        <f>IF(AND(T290 = "Q", IF(ISNA(VLOOKUP((B290&amp;C290),Autos!C:C,1,FALSE)), "Not in Auto",)),"Check", "No need")</f>
        <v>No need</v>
      </c>
    </row>
    <row r="291" spans="1:21" x14ac:dyDescent="0.2">
      <c r="A291" t="str">
        <f t="shared" si="12"/>
        <v>Timothy LEFROY5000m</v>
      </c>
      <c r="B291" t="s">
        <v>772</v>
      </c>
      <c r="C291" s="6" t="s">
        <v>29</v>
      </c>
      <c r="D291" s="6">
        <v>1992</v>
      </c>
      <c r="E291">
        <v>968</v>
      </c>
      <c r="F291" s="2">
        <v>30</v>
      </c>
      <c r="G291">
        <v>986</v>
      </c>
      <c r="H291">
        <v>971</v>
      </c>
      <c r="I291">
        <v>948</v>
      </c>
      <c r="L291" s="6">
        <v>44359</v>
      </c>
      <c r="M291" s="6">
        <v>44394</v>
      </c>
      <c r="N291" s="6">
        <v>44401</v>
      </c>
      <c r="O291" s="6"/>
      <c r="P291" s="58"/>
      <c r="Q291" s="40">
        <f t="shared" si="13"/>
        <v>317</v>
      </c>
      <c r="R291" s="2">
        <f t="shared" si="14"/>
        <v>986</v>
      </c>
      <c r="S291" s="2">
        <f>VLOOKUP(C291,Quals!$A$2:$C$23,3,FALSE)</f>
        <v>1161</v>
      </c>
      <c r="T291" s="2" t="str">
        <f>_xlfn.IFNA(IF(OR(AND(G291&gt;=S291,L291&gt;=Quals!$F$3,L291&lt;=Quals!$H$3), OR(AND(H291&gt;=S291,M291&gt;=Quals!$F$3,M291&lt;=Quals!$H$3), OR(AND(I291&gt;=S291,N291&gt;=Quals!$F$3,N291&lt;=Quals!$H$3), OR(AND(J291&gt;=S291,O291&gt;=Quals!$F$3,O291&lt;=Quals!$H$3), OR(AND(K291&gt;=S291,P291&gt;=Quals!$F$3,P291&lt;=Quals!$H$3))))), MATCH((B291&amp;C291),Autos!C:C,0)),"Q",""),"")</f>
        <v/>
      </c>
      <c r="U291" s="1" t="str">
        <f>IF(AND(T291 = "Q", IF(ISNA(VLOOKUP((B291&amp;C291),Autos!C:C,1,FALSE)), "Not in Auto",)),"Check", "No need")</f>
        <v>No need</v>
      </c>
    </row>
    <row r="292" spans="1:21" x14ac:dyDescent="0.2">
      <c r="A292" t="str">
        <f t="shared" si="12"/>
        <v>Sam CLIFFORD5000m</v>
      </c>
      <c r="B292" t="s">
        <v>773</v>
      </c>
      <c r="C292" s="6" t="s">
        <v>29</v>
      </c>
      <c r="D292" s="6">
        <v>37387</v>
      </c>
      <c r="E292">
        <v>964</v>
      </c>
      <c r="F292" s="2">
        <v>31</v>
      </c>
      <c r="G292">
        <v>1015</v>
      </c>
      <c r="H292">
        <v>925</v>
      </c>
      <c r="I292">
        <v>924</v>
      </c>
      <c r="L292" s="6">
        <v>44587</v>
      </c>
      <c r="M292" s="6">
        <v>44610</v>
      </c>
      <c r="N292" s="6">
        <v>44527</v>
      </c>
      <c r="O292" s="6"/>
      <c r="P292" s="58"/>
      <c r="Q292" s="40">
        <f t="shared" si="13"/>
        <v>325</v>
      </c>
      <c r="R292" s="2">
        <f t="shared" si="14"/>
        <v>1015</v>
      </c>
      <c r="S292" s="2">
        <f>VLOOKUP(C292,Quals!$A$2:$C$23,3,FALSE)</f>
        <v>1161</v>
      </c>
      <c r="T292" s="2" t="str">
        <f>_xlfn.IFNA(IF(OR(AND(G292&gt;=S292,L292&gt;=Quals!$F$3,L292&lt;=Quals!$H$3), OR(AND(H292&gt;=S292,M292&gt;=Quals!$F$3,M292&lt;=Quals!$H$3), OR(AND(I292&gt;=S292,N292&gt;=Quals!$F$3,N292&lt;=Quals!$H$3), OR(AND(J292&gt;=S292,O292&gt;=Quals!$F$3,O292&lt;=Quals!$H$3), OR(AND(K292&gt;=S292,P292&gt;=Quals!$F$3,P292&lt;=Quals!$H$3))))), MATCH((B292&amp;C292),Autos!C:C,0)),"Q",""),"")</f>
        <v/>
      </c>
      <c r="U292" s="1" t="str">
        <f>IF(AND(T292 = "Q", IF(ISNA(VLOOKUP((B292&amp;C292),Autos!C:C,1,FALSE)), "Not in Auto",)),"Check", "No need")</f>
        <v>No need</v>
      </c>
    </row>
    <row r="293" spans="1:21" x14ac:dyDescent="0.2">
      <c r="A293" t="str">
        <f t="shared" si="12"/>
        <v>Charles SPROTT5000m</v>
      </c>
      <c r="B293" t="s">
        <v>950</v>
      </c>
      <c r="C293" s="6" t="s">
        <v>29</v>
      </c>
      <c r="D293" s="6">
        <v>44640</v>
      </c>
      <c r="E293">
        <v>964</v>
      </c>
      <c r="F293" s="2">
        <v>32</v>
      </c>
      <c r="G293">
        <v>989</v>
      </c>
      <c r="H293">
        <v>979</v>
      </c>
      <c r="I293">
        <v>905</v>
      </c>
      <c r="L293" s="6">
        <v>44597</v>
      </c>
      <c r="M293" s="6">
        <v>44604</v>
      </c>
      <c r="N293" s="6">
        <v>44583</v>
      </c>
      <c r="O293" s="6"/>
      <c r="P293" s="58"/>
      <c r="Q293" s="40">
        <f t="shared" si="13"/>
        <v>325</v>
      </c>
      <c r="R293" s="2">
        <f t="shared" si="14"/>
        <v>989</v>
      </c>
      <c r="S293" s="2">
        <f>VLOOKUP(C293,Quals!$A$2:$C$23,3,FALSE)</f>
        <v>1161</v>
      </c>
      <c r="T293" s="2" t="str">
        <f>_xlfn.IFNA(IF(OR(AND(G293&gt;=S293,L293&gt;=Quals!$F$3,L293&lt;=Quals!$H$3), OR(AND(H293&gt;=S293,M293&gt;=Quals!$F$3,M293&lt;=Quals!$H$3), OR(AND(I293&gt;=S293,N293&gt;=Quals!$F$3,N293&lt;=Quals!$H$3), OR(AND(J293&gt;=S293,O293&gt;=Quals!$F$3,O293&lt;=Quals!$H$3), OR(AND(K293&gt;=S293,P293&gt;=Quals!$F$3,P293&lt;=Quals!$H$3))))), MATCH((B293&amp;C293),Autos!C:C,0)),"Q",""),"")</f>
        <v/>
      </c>
      <c r="U293" s="1" t="str">
        <f>IF(AND(T293 = "Q", IF(ISNA(VLOOKUP((B293&amp;C293),Autos!C:C,1,FALSE)), "Not in Auto",)),"Check", "No need")</f>
        <v>No need</v>
      </c>
    </row>
    <row r="294" spans="1:21" x14ac:dyDescent="0.2">
      <c r="A294" t="str">
        <f t="shared" si="12"/>
        <v>Harry NORMAN5000m</v>
      </c>
      <c r="B294" t="s">
        <v>951</v>
      </c>
      <c r="C294" s="6" t="s">
        <v>29</v>
      </c>
      <c r="D294" s="6">
        <v>44581</v>
      </c>
      <c r="E294">
        <v>961</v>
      </c>
      <c r="F294" s="2">
        <v>33</v>
      </c>
      <c r="G294">
        <v>992</v>
      </c>
      <c r="H294">
        <v>967</v>
      </c>
      <c r="I294">
        <v>925</v>
      </c>
      <c r="L294" s="6">
        <v>44525</v>
      </c>
      <c r="M294" s="6">
        <v>44604</v>
      </c>
      <c r="N294" s="6">
        <v>44537</v>
      </c>
      <c r="O294" s="6"/>
      <c r="P294" s="58"/>
      <c r="Q294" s="40">
        <f t="shared" si="13"/>
        <v>335</v>
      </c>
      <c r="R294" s="2">
        <f t="shared" si="14"/>
        <v>992</v>
      </c>
      <c r="S294" s="2">
        <f>VLOOKUP(C294,Quals!$A$2:$C$23,3,FALSE)</f>
        <v>1161</v>
      </c>
      <c r="T294" s="2" t="str">
        <f>_xlfn.IFNA(IF(OR(AND(G294&gt;=S294,L294&gt;=Quals!$F$3,L294&lt;=Quals!$H$3), OR(AND(H294&gt;=S294,M294&gt;=Quals!$F$3,M294&lt;=Quals!$H$3), OR(AND(I294&gt;=S294,N294&gt;=Quals!$F$3,N294&lt;=Quals!$H$3), OR(AND(J294&gt;=S294,O294&gt;=Quals!$F$3,O294&lt;=Quals!$H$3), OR(AND(K294&gt;=S294,P294&gt;=Quals!$F$3,P294&lt;=Quals!$H$3))))), MATCH((B294&amp;C294),Autos!C:C,0)),"Q",""),"")</f>
        <v/>
      </c>
      <c r="U294" s="1" t="str">
        <f>IF(AND(T294 = "Q", IF(ISNA(VLOOKUP((B294&amp;C294),Autos!C:C,1,FALSE)), "Not in Auto",)),"Check", "No need")</f>
        <v>No need</v>
      </c>
    </row>
    <row r="295" spans="1:21" x14ac:dyDescent="0.2">
      <c r="A295" t="str">
        <f t="shared" si="12"/>
        <v>Seth O'DONNELL5000m</v>
      </c>
      <c r="B295" t="s">
        <v>952</v>
      </c>
      <c r="C295" s="6" t="s">
        <v>29</v>
      </c>
      <c r="D295" s="6">
        <v>44581</v>
      </c>
      <c r="E295">
        <v>949</v>
      </c>
      <c r="F295" s="2">
        <v>34</v>
      </c>
      <c r="G295">
        <v>947</v>
      </c>
      <c r="H295">
        <v>946</v>
      </c>
      <c r="I295">
        <v>935</v>
      </c>
      <c r="L295" s="6">
        <v>44576</v>
      </c>
      <c r="M295" s="6">
        <v>44604</v>
      </c>
      <c r="N295" s="6">
        <v>44537</v>
      </c>
      <c r="O295" s="6"/>
      <c r="P295" s="58"/>
      <c r="Q295" s="40">
        <f t="shared" si="13"/>
        <v>370</v>
      </c>
      <c r="R295" s="2">
        <f t="shared" si="14"/>
        <v>947</v>
      </c>
      <c r="S295" s="2">
        <f>VLOOKUP(C295,Quals!$A$2:$C$23,3,FALSE)</f>
        <v>1161</v>
      </c>
      <c r="T295" s="2" t="str">
        <f>_xlfn.IFNA(IF(OR(AND(G295&gt;=S295,L295&gt;=Quals!$F$3,L295&lt;=Quals!$H$3), OR(AND(H295&gt;=S295,M295&gt;=Quals!$F$3,M295&lt;=Quals!$H$3), OR(AND(I295&gt;=S295,N295&gt;=Quals!$F$3,N295&lt;=Quals!$H$3), OR(AND(J295&gt;=S295,O295&gt;=Quals!$F$3,O295&lt;=Quals!$H$3), OR(AND(K295&gt;=S295,P295&gt;=Quals!$F$3,P295&lt;=Quals!$H$3))))), MATCH((B295&amp;C295),Autos!C:C,0)),"Q",""),"")</f>
        <v/>
      </c>
      <c r="U295" s="1" t="str">
        <f>IF(AND(T295 = "Q", IF(ISNA(VLOOKUP((B295&amp;C295),Autos!C:C,1,FALSE)), "Not in Auto",)),"Check", "No need")</f>
        <v>No need</v>
      </c>
    </row>
    <row r="296" spans="1:21" x14ac:dyDescent="0.2">
      <c r="A296" t="str">
        <f t="shared" si="12"/>
        <v>Jack TIERNAN5000m</v>
      </c>
      <c r="B296" t="s">
        <v>775</v>
      </c>
      <c r="C296" s="6" t="s">
        <v>29</v>
      </c>
      <c r="D296" s="6">
        <v>1998</v>
      </c>
      <c r="E296">
        <v>947</v>
      </c>
      <c r="F296" s="2">
        <v>35</v>
      </c>
      <c r="G296">
        <v>1026</v>
      </c>
      <c r="H296">
        <v>925</v>
      </c>
      <c r="I296">
        <v>890</v>
      </c>
      <c r="L296" s="6">
        <v>44302</v>
      </c>
      <c r="M296" s="6">
        <v>44344</v>
      </c>
      <c r="N296" s="6">
        <v>44331</v>
      </c>
      <c r="O296" s="6"/>
      <c r="P296" s="58"/>
      <c r="Q296" s="40">
        <f t="shared" si="13"/>
        <v>379</v>
      </c>
      <c r="R296" s="2">
        <f t="shared" si="14"/>
        <v>1026</v>
      </c>
      <c r="S296" s="2">
        <f>VLOOKUP(C296,Quals!$A$2:$C$23,3,FALSE)</f>
        <v>1161</v>
      </c>
      <c r="T296" s="2" t="str">
        <f>_xlfn.IFNA(IF(OR(AND(G296&gt;=S296,L296&gt;=Quals!$F$3,L296&lt;=Quals!$H$3), OR(AND(H296&gt;=S296,M296&gt;=Quals!$F$3,M296&lt;=Quals!$H$3), OR(AND(I296&gt;=S296,N296&gt;=Quals!$F$3,N296&lt;=Quals!$H$3), OR(AND(J296&gt;=S296,O296&gt;=Quals!$F$3,O296&lt;=Quals!$H$3), OR(AND(K296&gt;=S296,P296&gt;=Quals!$F$3,P296&lt;=Quals!$H$3))))), MATCH((B296&amp;C296),Autos!C:C,0)),"Q",""),"")</f>
        <v/>
      </c>
      <c r="U296" s="1" t="str">
        <f>IF(AND(T296 = "Q", IF(ISNA(VLOOKUP((B296&amp;C296),Autos!C:C,1,FALSE)), "Not in Auto",)),"Check", "No need")</f>
        <v>No need</v>
      </c>
    </row>
    <row r="297" spans="1:21" x14ac:dyDescent="0.2">
      <c r="A297" t="str">
        <f t="shared" si="12"/>
        <v>Edward MARKS5000m</v>
      </c>
      <c r="B297" t="s">
        <v>776</v>
      </c>
      <c r="C297" s="6" t="s">
        <v>29</v>
      </c>
      <c r="D297" s="6">
        <v>37248</v>
      </c>
      <c r="E297">
        <v>947</v>
      </c>
      <c r="F297" s="2">
        <v>36</v>
      </c>
      <c r="G297">
        <v>972</v>
      </c>
      <c r="H297">
        <v>942</v>
      </c>
      <c r="I297">
        <v>925</v>
      </c>
      <c r="L297" s="6">
        <v>44537</v>
      </c>
      <c r="M297" s="6">
        <v>44257</v>
      </c>
      <c r="N297" s="6">
        <v>44268</v>
      </c>
      <c r="O297" s="6"/>
      <c r="P297" s="58"/>
      <c r="Q297" s="40">
        <f t="shared" si="13"/>
        <v>379</v>
      </c>
      <c r="R297" s="2">
        <f t="shared" si="14"/>
        <v>972</v>
      </c>
      <c r="S297" s="2">
        <f>VLOOKUP(C297,Quals!$A$2:$C$23,3,FALSE)</f>
        <v>1161</v>
      </c>
      <c r="T297" s="2" t="str">
        <f>_xlfn.IFNA(IF(OR(AND(G297&gt;=S297,L297&gt;=Quals!$F$3,L297&lt;=Quals!$H$3), OR(AND(H297&gt;=S297,M297&gt;=Quals!$F$3,M297&lt;=Quals!$H$3), OR(AND(I297&gt;=S297,N297&gt;=Quals!$F$3,N297&lt;=Quals!$H$3), OR(AND(J297&gt;=S297,O297&gt;=Quals!$F$3,O297&lt;=Quals!$H$3), OR(AND(K297&gt;=S297,P297&gt;=Quals!$F$3,P297&lt;=Quals!$H$3))))), MATCH((B297&amp;C297),Autos!C:C,0)),"Q",""),"")</f>
        <v/>
      </c>
      <c r="U297" s="1" t="str">
        <f>IF(AND(T297 = "Q", IF(ISNA(VLOOKUP((B297&amp;C297),Autos!C:C,1,FALSE)), "Not in Auto",)),"Check", "No need")</f>
        <v>No need</v>
      </c>
    </row>
    <row r="298" spans="1:21" x14ac:dyDescent="0.2">
      <c r="A298" t="str">
        <f t="shared" si="12"/>
        <v>Brandon FORD5000m</v>
      </c>
      <c r="B298" t="s">
        <v>777</v>
      </c>
      <c r="C298" s="6" t="s">
        <v>29</v>
      </c>
      <c r="D298" s="6">
        <v>44640</v>
      </c>
      <c r="E298">
        <v>944</v>
      </c>
      <c r="F298" s="2">
        <v>37</v>
      </c>
      <c r="G298">
        <v>951</v>
      </c>
      <c r="H298">
        <v>940</v>
      </c>
      <c r="I298">
        <v>918</v>
      </c>
      <c r="L298" s="6">
        <v>44287</v>
      </c>
      <c r="M298" s="6">
        <v>44596</v>
      </c>
      <c r="N298" s="6">
        <v>44547</v>
      </c>
      <c r="O298" s="6"/>
      <c r="P298" s="58"/>
      <c r="Q298" s="40">
        <f t="shared" si="13"/>
        <v>391</v>
      </c>
      <c r="R298" s="2">
        <f t="shared" si="14"/>
        <v>951</v>
      </c>
      <c r="S298" s="2">
        <f>VLOOKUP(C298,Quals!$A$2:$C$23,3,FALSE)</f>
        <v>1161</v>
      </c>
      <c r="T298" s="2" t="str">
        <f>_xlfn.IFNA(IF(OR(AND(G298&gt;=S298,L298&gt;=Quals!$F$3,L298&lt;=Quals!$H$3), OR(AND(H298&gt;=S298,M298&gt;=Quals!$F$3,M298&lt;=Quals!$H$3), OR(AND(I298&gt;=S298,N298&gt;=Quals!$F$3,N298&lt;=Quals!$H$3), OR(AND(J298&gt;=S298,O298&gt;=Quals!$F$3,O298&lt;=Quals!$H$3), OR(AND(K298&gt;=S298,P298&gt;=Quals!$F$3,P298&lt;=Quals!$H$3))))), MATCH((B298&amp;C298),Autos!C:C,0)),"Q",""),"")</f>
        <v/>
      </c>
      <c r="U298" s="1" t="str">
        <f>IF(AND(T298 = "Q", IF(ISNA(VLOOKUP((B298&amp;C298),Autos!C:C,1,FALSE)), "Not in Auto",)),"Check", "No need")</f>
        <v>No need</v>
      </c>
    </row>
    <row r="299" spans="1:21" x14ac:dyDescent="0.2">
      <c r="A299" t="str">
        <f t="shared" si="12"/>
        <v>Jack RAYNER10000m</v>
      </c>
      <c r="B299" t="s">
        <v>781</v>
      </c>
      <c r="C299" s="6" t="s">
        <v>30</v>
      </c>
      <c r="D299" s="6">
        <v>35052</v>
      </c>
      <c r="E299">
        <v>1163</v>
      </c>
      <c r="F299" s="2">
        <v>1</v>
      </c>
      <c r="G299">
        <v>1106</v>
      </c>
      <c r="H299">
        <v>1111</v>
      </c>
      <c r="L299" s="6">
        <v>44587</v>
      </c>
      <c r="M299" s="6">
        <v>44222</v>
      </c>
      <c r="N299" s="6"/>
      <c r="O299" s="6"/>
      <c r="P299" s="58"/>
      <c r="Q299" s="40">
        <f t="shared" si="13"/>
        <v>35</v>
      </c>
      <c r="R299" s="2">
        <f t="shared" si="14"/>
        <v>1111</v>
      </c>
      <c r="S299" s="2">
        <f>VLOOKUP(C299,Quals!$A$2:$C$23,3,FALSE)</f>
        <v>1182</v>
      </c>
      <c r="T299" s="2" t="str">
        <f>_xlfn.IFNA(IF(OR(AND(G299&gt;=S299,L299&gt;=Quals!$F$3,L299&lt;=Quals!$H$3), OR(AND(H299&gt;=S299,M299&gt;=Quals!$F$3,M299&lt;=Quals!$H$3), OR(AND(I299&gt;=S299,N299&gt;=Quals!$F$3,N299&lt;=Quals!$H$3), OR(AND(J299&gt;=S299,O299&gt;=Quals!$F$3,O299&lt;=Quals!$H$3), OR(AND(K299&gt;=S299,P299&gt;=Quals!$F$3,P299&lt;=Quals!$H$3))))), MATCH((B299&amp;C299),Autos!C:C,0)),"Q",""),"")</f>
        <v/>
      </c>
      <c r="U299" s="1" t="str">
        <f>IF(AND(T299 = "Q", IF(ISNA(VLOOKUP((B299&amp;C299),Autos!C:C,1,FALSE)), "Not in Auto",)),"Check", "No need")</f>
        <v>No need</v>
      </c>
    </row>
    <row r="300" spans="1:21" x14ac:dyDescent="0.2">
      <c r="A300" t="str">
        <f t="shared" si="12"/>
        <v>David MCNEILL10000m</v>
      </c>
      <c r="B300" t="s">
        <v>759</v>
      </c>
      <c r="C300" s="6" t="s">
        <v>30</v>
      </c>
      <c r="D300" s="6">
        <v>31691</v>
      </c>
      <c r="E300">
        <v>1149</v>
      </c>
      <c r="F300" s="2">
        <v>2</v>
      </c>
      <c r="G300">
        <v>1106</v>
      </c>
      <c r="H300">
        <v>1098</v>
      </c>
      <c r="L300" s="6">
        <v>44222</v>
      </c>
      <c r="M300" s="6">
        <v>44587</v>
      </c>
      <c r="N300" s="6"/>
      <c r="O300" s="6"/>
      <c r="P300" s="58"/>
      <c r="Q300" s="40">
        <f t="shared" si="13"/>
        <v>39</v>
      </c>
      <c r="R300" s="2">
        <f t="shared" si="14"/>
        <v>1106</v>
      </c>
      <c r="S300" s="2">
        <f>VLOOKUP(C300,Quals!$A$2:$C$23,3,FALSE)</f>
        <v>1182</v>
      </c>
      <c r="T300" s="2" t="str">
        <f>_xlfn.IFNA(IF(OR(AND(G300&gt;=S300,L300&gt;=Quals!$F$3,L300&lt;=Quals!$H$3), OR(AND(H300&gt;=S300,M300&gt;=Quals!$F$3,M300&lt;=Quals!$H$3), OR(AND(I300&gt;=S300,N300&gt;=Quals!$F$3,N300&lt;=Quals!$H$3), OR(AND(J300&gt;=S300,O300&gt;=Quals!$F$3,O300&lt;=Quals!$H$3), OR(AND(K300&gt;=S300,P300&gt;=Quals!$F$3,P300&lt;=Quals!$H$3))))), MATCH((B300&amp;C300),Autos!C:C,0)),"Q",""),"")</f>
        <v/>
      </c>
      <c r="U300" s="1" t="str">
        <f>IF(AND(T300 = "Q", IF(ISNA(VLOOKUP((B300&amp;C300),Autos!C:C,1,FALSE)), "Not in Auto",)),"Check", "No need")</f>
        <v>No need</v>
      </c>
    </row>
    <row r="301" spans="1:21" x14ac:dyDescent="0.2">
      <c r="A301" t="str">
        <f t="shared" si="12"/>
        <v>Patrick TIERNAN10000m</v>
      </c>
      <c r="B301" t="s">
        <v>780</v>
      </c>
      <c r="C301" s="6" t="s">
        <v>30</v>
      </c>
      <c r="D301" s="6">
        <v>34588</v>
      </c>
      <c r="E301">
        <v>1137</v>
      </c>
      <c r="F301" s="2">
        <v>3</v>
      </c>
      <c r="G301">
        <v>1190</v>
      </c>
      <c r="H301">
        <v>1078</v>
      </c>
      <c r="L301" s="6">
        <v>44170</v>
      </c>
      <c r="M301" s="6">
        <v>44407</v>
      </c>
      <c r="N301" s="6"/>
      <c r="O301" s="6"/>
      <c r="P301" s="58"/>
      <c r="Q301" s="40">
        <f t="shared" si="13"/>
        <v>42</v>
      </c>
      <c r="R301" s="2">
        <f t="shared" si="14"/>
        <v>1190</v>
      </c>
      <c r="S301" s="2">
        <f>VLOOKUP(C301,Quals!$A$2:$C$23,3,FALSE)</f>
        <v>1182</v>
      </c>
      <c r="T301" s="2" t="str">
        <f>_xlfn.IFNA(IF(OR(AND(G301&gt;=S301,L301&gt;=Quals!$F$3,L301&lt;=Quals!$H$3), OR(AND(H301&gt;=S301,M301&gt;=Quals!$F$3,M301&lt;=Quals!$H$3), OR(AND(I301&gt;=S301,N301&gt;=Quals!$F$3,N301&lt;=Quals!$H$3), OR(AND(J301&gt;=S301,O301&gt;=Quals!$F$3,O301&lt;=Quals!$H$3), OR(AND(K301&gt;=S301,P301&gt;=Quals!$F$3,P301&lt;=Quals!$H$3))))), MATCH((B301&amp;C301),Autos!C:C,0)),"Q",""),"")</f>
        <v/>
      </c>
      <c r="U301" s="1" t="str">
        <f>IF(AND(T301 = "Q", IF(ISNA(VLOOKUP((B301&amp;C301),Autos!C:C,1,FALSE)), "Not in Auto",)),"Check", "No need")</f>
        <v>No need</v>
      </c>
    </row>
    <row r="302" spans="1:21" x14ac:dyDescent="0.2">
      <c r="A302" t="str">
        <f t="shared" si="12"/>
        <v>Brett ROBINSON10000m</v>
      </c>
      <c r="B302" t="s">
        <v>782</v>
      </c>
      <c r="C302" s="6" t="s">
        <v>30</v>
      </c>
      <c r="D302" s="6">
        <v>33366</v>
      </c>
      <c r="E302">
        <v>1137</v>
      </c>
      <c r="F302" s="2">
        <v>4</v>
      </c>
      <c r="G302">
        <v>1131</v>
      </c>
      <c r="H302">
        <v>1083</v>
      </c>
      <c r="L302" s="6">
        <v>44222</v>
      </c>
      <c r="M302" s="6">
        <v>43884</v>
      </c>
      <c r="N302" s="6"/>
      <c r="O302" s="6"/>
      <c r="P302" s="58"/>
      <c r="Q302" s="40">
        <f t="shared" si="13"/>
        <v>42</v>
      </c>
      <c r="R302" s="2">
        <f t="shared" si="14"/>
        <v>1131</v>
      </c>
      <c r="S302" s="2">
        <f>VLOOKUP(C302,Quals!$A$2:$C$23,3,FALSE)</f>
        <v>1182</v>
      </c>
      <c r="T302" s="2" t="str">
        <f>_xlfn.IFNA(IF(OR(AND(G302&gt;=S302,L302&gt;=Quals!$F$3,L302&lt;=Quals!$H$3), OR(AND(H302&gt;=S302,M302&gt;=Quals!$F$3,M302&lt;=Quals!$H$3), OR(AND(I302&gt;=S302,N302&gt;=Quals!$F$3,N302&lt;=Quals!$H$3), OR(AND(J302&gt;=S302,O302&gt;=Quals!$F$3,O302&lt;=Quals!$H$3), OR(AND(K302&gt;=S302,P302&gt;=Quals!$F$3,P302&lt;=Quals!$H$3))))), MATCH((B302&amp;C302),Autos!C:C,0)),"Q",""),"")</f>
        <v/>
      </c>
      <c r="U302" s="1" t="str">
        <f>IF(AND(T302 = "Q", IF(ISNA(VLOOKUP((B302&amp;C302),Autos!C:C,1,FALSE)), "Not in Auto",)),"Check", "No need")</f>
        <v>No need</v>
      </c>
    </row>
    <row r="303" spans="1:21" x14ac:dyDescent="0.2">
      <c r="A303" t="str">
        <f t="shared" si="12"/>
        <v>Liam ADAMS10000m</v>
      </c>
      <c r="B303" t="s">
        <v>784</v>
      </c>
      <c r="C303" s="6" t="s">
        <v>30</v>
      </c>
      <c r="D303" s="6">
        <v>31659</v>
      </c>
      <c r="E303">
        <v>1089</v>
      </c>
      <c r="F303" s="2">
        <v>5</v>
      </c>
      <c r="G303">
        <v>1062</v>
      </c>
      <c r="H303">
        <v>1071</v>
      </c>
      <c r="L303" s="6">
        <v>44587</v>
      </c>
      <c r="M303" s="6">
        <v>43884</v>
      </c>
      <c r="N303" s="6"/>
      <c r="O303" s="6"/>
      <c r="P303" s="58"/>
      <c r="Q303" s="40">
        <f t="shared" si="13"/>
        <v>81</v>
      </c>
      <c r="R303" s="2">
        <f t="shared" si="14"/>
        <v>1071</v>
      </c>
      <c r="S303" s="2">
        <f>VLOOKUP(C303,Quals!$A$2:$C$23,3,FALSE)</f>
        <v>1182</v>
      </c>
      <c r="T303" s="2" t="str">
        <f>_xlfn.IFNA(IF(OR(AND(G303&gt;=S303,L303&gt;=Quals!$F$3,L303&lt;=Quals!$H$3), OR(AND(H303&gt;=S303,M303&gt;=Quals!$F$3,M303&lt;=Quals!$H$3), OR(AND(I303&gt;=S303,N303&gt;=Quals!$F$3,N303&lt;=Quals!$H$3), OR(AND(J303&gt;=S303,O303&gt;=Quals!$F$3,O303&lt;=Quals!$H$3), OR(AND(K303&gt;=S303,P303&gt;=Quals!$F$3,P303&lt;=Quals!$H$3))))), MATCH((B303&amp;C303),Autos!C:C,0)),"Q",""),"")</f>
        <v/>
      </c>
      <c r="U303" s="1" t="str">
        <f>IF(AND(T303 = "Q", IF(ISNA(VLOOKUP((B303&amp;C303),Autos!C:C,1,FALSE)), "Not in Auto",)),"Check", "No need")</f>
        <v>No need</v>
      </c>
    </row>
    <row r="304" spans="1:21" x14ac:dyDescent="0.2">
      <c r="A304" t="str">
        <f t="shared" si="12"/>
        <v>Thomas DO CANTO10000m</v>
      </c>
      <c r="B304" t="s">
        <v>786</v>
      </c>
      <c r="C304" s="6" t="s">
        <v>30</v>
      </c>
      <c r="D304" s="6">
        <v>31562</v>
      </c>
      <c r="E304">
        <v>1076</v>
      </c>
      <c r="F304" s="2">
        <v>6</v>
      </c>
      <c r="G304">
        <v>1077</v>
      </c>
      <c r="H304">
        <v>1046</v>
      </c>
      <c r="L304" s="6">
        <v>44222</v>
      </c>
      <c r="M304" s="6">
        <v>44318</v>
      </c>
      <c r="N304" s="6"/>
      <c r="O304" s="6"/>
      <c r="P304" s="58"/>
      <c r="Q304" s="40">
        <f t="shared" si="13"/>
        <v>103</v>
      </c>
      <c r="R304" s="2">
        <f t="shared" si="14"/>
        <v>1077</v>
      </c>
      <c r="S304" s="2">
        <f>VLOOKUP(C304,Quals!$A$2:$C$23,3,FALSE)</f>
        <v>1182</v>
      </c>
      <c r="T304" s="2" t="str">
        <f>_xlfn.IFNA(IF(OR(AND(G304&gt;=S304,L304&gt;=Quals!$F$3,L304&lt;=Quals!$H$3), OR(AND(H304&gt;=S304,M304&gt;=Quals!$F$3,M304&lt;=Quals!$H$3), OR(AND(I304&gt;=S304,N304&gt;=Quals!$F$3,N304&lt;=Quals!$H$3), OR(AND(J304&gt;=S304,O304&gt;=Quals!$F$3,O304&lt;=Quals!$H$3), OR(AND(K304&gt;=S304,P304&gt;=Quals!$F$3,P304&lt;=Quals!$H$3))))), MATCH((B304&amp;C304),Autos!C:C,0)),"Q",""),"")</f>
        <v/>
      </c>
      <c r="U304" s="1" t="str">
        <f>IF(AND(T304 = "Q", IF(ISNA(VLOOKUP((B304&amp;C304),Autos!C:C,1,FALSE)), "Not in Auto",)),"Check", "No need")</f>
        <v>No need</v>
      </c>
    </row>
    <row r="305" spans="1:21" x14ac:dyDescent="0.2">
      <c r="A305" t="str">
        <f t="shared" si="12"/>
        <v>Haftu STRINTZOS10000m</v>
      </c>
      <c r="B305" t="s">
        <v>763</v>
      </c>
      <c r="C305" s="6" t="s">
        <v>30</v>
      </c>
      <c r="D305" s="6">
        <v>1999</v>
      </c>
      <c r="E305">
        <v>1056</v>
      </c>
      <c r="F305" s="2">
        <v>7</v>
      </c>
      <c r="G305">
        <v>1048</v>
      </c>
      <c r="H305">
        <v>1055</v>
      </c>
      <c r="L305" s="6">
        <v>44310</v>
      </c>
      <c r="M305" s="6">
        <v>44356</v>
      </c>
      <c r="N305" s="6"/>
      <c r="O305" s="6"/>
      <c r="P305" s="58"/>
      <c r="Q305" s="40">
        <f t="shared" si="13"/>
        <v>131</v>
      </c>
      <c r="R305" s="2">
        <f t="shared" si="14"/>
        <v>1055</v>
      </c>
      <c r="S305" s="2">
        <f>VLOOKUP(C305,Quals!$A$2:$C$23,3,FALSE)</f>
        <v>1182</v>
      </c>
      <c r="T305" s="2" t="str">
        <f>_xlfn.IFNA(IF(OR(AND(G305&gt;=S305,L305&gt;=Quals!$F$3,L305&lt;=Quals!$H$3), OR(AND(H305&gt;=S305,M305&gt;=Quals!$F$3,M305&lt;=Quals!$H$3), OR(AND(I305&gt;=S305,N305&gt;=Quals!$F$3,N305&lt;=Quals!$H$3), OR(AND(J305&gt;=S305,O305&gt;=Quals!$F$3,O305&lt;=Quals!$H$3), OR(AND(K305&gt;=S305,P305&gt;=Quals!$F$3,P305&lt;=Quals!$H$3))))), MATCH((B305&amp;C305),Autos!C:C,0)),"Q",""),"")</f>
        <v/>
      </c>
      <c r="U305" s="1" t="str">
        <f>IF(AND(T305 = "Q", IF(ISNA(VLOOKUP((B305&amp;C305),Autos!C:C,1,FALSE)), "Not in Auto",)),"Check", "No need")</f>
        <v>No need</v>
      </c>
    </row>
    <row r="306" spans="1:21" x14ac:dyDescent="0.2">
      <c r="A306" t="str">
        <f t="shared" si="12"/>
        <v>Kieren TALL10000m</v>
      </c>
      <c r="B306" t="s">
        <v>767</v>
      </c>
      <c r="C306" s="6" t="s">
        <v>30</v>
      </c>
      <c r="D306" s="6">
        <v>36047</v>
      </c>
      <c r="E306">
        <v>1052</v>
      </c>
      <c r="F306" s="2">
        <v>8</v>
      </c>
      <c r="G306">
        <v>1036</v>
      </c>
      <c r="H306">
        <v>1049</v>
      </c>
      <c r="L306" s="6">
        <v>44222</v>
      </c>
      <c r="M306" s="6">
        <v>44318</v>
      </c>
      <c r="N306" s="6"/>
      <c r="O306" s="6"/>
      <c r="P306" s="58"/>
      <c r="Q306" s="40">
        <f t="shared" si="13"/>
        <v>136</v>
      </c>
      <c r="R306" s="2">
        <f t="shared" si="14"/>
        <v>1049</v>
      </c>
      <c r="S306" s="2">
        <f>VLOOKUP(C306,Quals!$A$2:$C$23,3,FALSE)</f>
        <v>1182</v>
      </c>
      <c r="T306" s="2" t="str">
        <f>_xlfn.IFNA(IF(OR(AND(G306&gt;=S306,L306&gt;=Quals!$F$3,L306&lt;=Quals!$H$3), OR(AND(H306&gt;=S306,M306&gt;=Quals!$F$3,M306&lt;=Quals!$H$3), OR(AND(I306&gt;=S306,N306&gt;=Quals!$F$3,N306&lt;=Quals!$H$3), OR(AND(J306&gt;=S306,O306&gt;=Quals!$F$3,O306&lt;=Quals!$H$3), OR(AND(K306&gt;=S306,P306&gt;=Quals!$F$3,P306&lt;=Quals!$H$3))))), MATCH((B306&amp;C306),Autos!C:C,0)),"Q",""),"")</f>
        <v/>
      </c>
      <c r="U306" s="1" t="str">
        <f>IF(AND(T306 = "Q", IF(ISNA(VLOOKUP((B306&amp;C306),Autos!C:C,1,FALSE)), "Not in Auto",)),"Check", "No need")</f>
        <v>No need</v>
      </c>
    </row>
    <row r="307" spans="1:21" x14ac:dyDescent="0.2">
      <c r="A307" t="str">
        <f t="shared" si="12"/>
        <v>Tim VINCENT10000m</v>
      </c>
      <c r="B307" t="s">
        <v>770</v>
      </c>
      <c r="C307" s="6" t="s">
        <v>30</v>
      </c>
      <c r="D307" s="6">
        <v>36044</v>
      </c>
      <c r="E307">
        <v>1042</v>
      </c>
      <c r="F307" s="2">
        <v>9</v>
      </c>
      <c r="G307">
        <v>1042</v>
      </c>
      <c r="H307">
        <v>1032</v>
      </c>
      <c r="L307" s="6">
        <v>44457</v>
      </c>
      <c r="M307" s="6">
        <v>44222</v>
      </c>
      <c r="N307" s="6"/>
      <c r="O307" s="6"/>
      <c r="P307" s="58"/>
      <c r="Q307" s="40">
        <f t="shared" si="13"/>
        <v>154</v>
      </c>
      <c r="R307" s="2">
        <f t="shared" si="14"/>
        <v>1042</v>
      </c>
      <c r="S307" s="2">
        <f>VLOOKUP(C307,Quals!$A$2:$C$23,3,FALSE)</f>
        <v>1182</v>
      </c>
      <c r="T307" s="2" t="str">
        <f>_xlfn.IFNA(IF(OR(AND(G307&gt;=S307,L307&gt;=Quals!$F$3,L307&lt;=Quals!$H$3), OR(AND(H307&gt;=S307,M307&gt;=Quals!$F$3,M307&lt;=Quals!$H$3), OR(AND(I307&gt;=S307,N307&gt;=Quals!$F$3,N307&lt;=Quals!$H$3), OR(AND(J307&gt;=S307,O307&gt;=Quals!$F$3,O307&lt;=Quals!$H$3), OR(AND(K307&gt;=S307,P307&gt;=Quals!$F$3,P307&lt;=Quals!$H$3))))), MATCH((B307&amp;C307),Autos!C:C,0)),"Q",""),"")</f>
        <v/>
      </c>
      <c r="U307" s="1" t="str">
        <f>IF(AND(T307 = "Q", IF(ISNA(VLOOKUP((B307&amp;C307),Autos!C:C,1,FALSE)), "Not in Auto",)),"Check", "No need")</f>
        <v>No need</v>
      </c>
    </row>
    <row r="308" spans="1:21" x14ac:dyDescent="0.2">
      <c r="A308" t="str">
        <f t="shared" si="12"/>
        <v>Andrew BUCHANAN10000m</v>
      </c>
      <c r="B308" t="s">
        <v>761</v>
      </c>
      <c r="C308" s="6" t="s">
        <v>30</v>
      </c>
      <c r="D308" s="6">
        <v>33338</v>
      </c>
      <c r="E308">
        <v>1033</v>
      </c>
      <c r="F308" s="2">
        <v>10</v>
      </c>
      <c r="G308">
        <v>1078</v>
      </c>
      <c r="H308">
        <v>953</v>
      </c>
      <c r="L308" s="6">
        <v>44222</v>
      </c>
      <c r="M308" s="6">
        <v>44587</v>
      </c>
      <c r="N308" s="6"/>
      <c r="O308" s="6"/>
      <c r="P308" s="58"/>
      <c r="Q308" s="40">
        <f t="shared" si="13"/>
        <v>173</v>
      </c>
      <c r="R308" s="2">
        <f t="shared" si="14"/>
        <v>1078</v>
      </c>
      <c r="S308" s="2">
        <f>VLOOKUP(C308,Quals!$A$2:$C$23,3,FALSE)</f>
        <v>1182</v>
      </c>
      <c r="T308" s="2" t="str">
        <f>_xlfn.IFNA(IF(OR(AND(G308&gt;=S308,L308&gt;=Quals!$F$3,L308&lt;=Quals!$H$3), OR(AND(H308&gt;=S308,M308&gt;=Quals!$F$3,M308&lt;=Quals!$H$3), OR(AND(I308&gt;=S308,N308&gt;=Quals!$F$3,N308&lt;=Quals!$H$3), OR(AND(J308&gt;=S308,O308&gt;=Quals!$F$3,O308&lt;=Quals!$H$3), OR(AND(K308&gt;=S308,P308&gt;=Quals!$F$3,P308&lt;=Quals!$H$3))))), MATCH((B308&amp;C308),Autos!C:C,0)),"Q",""),"")</f>
        <v/>
      </c>
      <c r="U308" s="1" t="str">
        <f>IF(AND(T308 = "Q", IF(ISNA(VLOOKUP((B308&amp;C308),Autos!C:C,1,FALSE)), "Not in Auto",)),"Check", "No need")</f>
        <v>No need</v>
      </c>
    </row>
    <row r="309" spans="1:21" x14ac:dyDescent="0.2">
      <c r="A309" t="str">
        <f t="shared" si="12"/>
        <v>Jack BRUCE10000m</v>
      </c>
      <c r="B309" t="s">
        <v>783</v>
      </c>
      <c r="C309" s="6" t="s">
        <v>30</v>
      </c>
      <c r="D309" s="6">
        <v>34577</v>
      </c>
      <c r="E309">
        <v>1033</v>
      </c>
      <c r="F309" s="2">
        <v>11</v>
      </c>
      <c r="G309">
        <v>1043</v>
      </c>
      <c r="H309">
        <v>993</v>
      </c>
      <c r="L309" s="6">
        <v>44353</v>
      </c>
      <c r="M309" s="6">
        <v>44587</v>
      </c>
      <c r="N309" s="6"/>
      <c r="O309" s="6"/>
      <c r="P309" s="58"/>
      <c r="Q309" s="40">
        <f t="shared" si="13"/>
        <v>173</v>
      </c>
      <c r="R309" s="2">
        <f t="shared" si="14"/>
        <v>1043</v>
      </c>
      <c r="S309" s="2">
        <f>VLOOKUP(C309,Quals!$A$2:$C$23,3,FALSE)</f>
        <v>1182</v>
      </c>
      <c r="T309" s="2" t="str">
        <f>_xlfn.IFNA(IF(OR(AND(G309&gt;=S309,L309&gt;=Quals!$F$3,L309&lt;=Quals!$H$3), OR(AND(H309&gt;=S309,M309&gt;=Quals!$F$3,M309&lt;=Quals!$H$3), OR(AND(I309&gt;=S309,N309&gt;=Quals!$F$3,N309&lt;=Quals!$H$3), OR(AND(J309&gt;=S309,O309&gt;=Quals!$F$3,O309&lt;=Quals!$H$3), OR(AND(K309&gt;=S309,P309&gt;=Quals!$F$3,P309&lt;=Quals!$H$3))))), MATCH((B309&amp;C309),Autos!C:C,0)),"Q",""),"")</f>
        <v/>
      </c>
      <c r="U309" s="1" t="str">
        <f>IF(AND(T309 = "Q", IF(ISNA(VLOOKUP((B309&amp;C309),Autos!C:C,1,FALSE)), "Not in Auto",)),"Check", "No need")</f>
        <v>No need</v>
      </c>
    </row>
    <row r="310" spans="1:21" x14ac:dyDescent="0.2">
      <c r="A310" t="str">
        <f t="shared" si="12"/>
        <v>Riley COCKS10000m</v>
      </c>
      <c r="B310" t="s">
        <v>787</v>
      </c>
      <c r="C310" s="6" t="s">
        <v>30</v>
      </c>
      <c r="D310" s="6">
        <v>35060</v>
      </c>
      <c r="E310">
        <v>1028</v>
      </c>
      <c r="F310" s="2">
        <v>12</v>
      </c>
      <c r="G310">
        <v>1063</v>
      </c>
      <c r="H310">
        <v>959</v>
      </c>
      <c r="L310" s="6">
        <v>44222</v>
      </c>
      <c r="M310" s="6">
        <v>44493</v>
      </c>
      <c r="N310" s="6"/>
      <c r="O310" s="6"/>
      <c r="P310" s="58"/>
      <c r="Q310" s="40">
        <f t="shared" si="13"/>
        <v>184</v>
      </c>
      <c r="R310" s="2">
        <f t="shared" si="14"/>
        <v>1063</v>
      </c>
      <c r="S310" s="2">
        <f>VLOOKUP(C310,Quals!$A$2:$C$23,3,FALSE)</f>
        <v>1182</v>
      </c>
      <c r="T310" s="2" t="str">
        <f>_xlfn.IFNA(IF(OR(AND(G310&gt;=S310,L310&gt;=Quals!$F$3,L310&lt;=Quals!$H$3), OR(AND(H310&gt;=S310,M310&gt;=Quals!$F$3,M310&lt;=Quals!$H$3), OR(AND(I310&gt;=S310,N310&gt;=Quals!$F$3,N310&lt;=Quals!$H$3), OR(AND(J310&gt;=S310,O310&gt;=Quals!$F$3,O310&lt;=Quals!$H$3), OR(AND(K310&gt;=S310,P310&gt;=Quals!$F$3,P310&lt;=Quals!$H$3))))), MATCH((B310&amp;C310),Autos!C:C,0)),"Q",""),"")</f>
        <v/>
      </c>
      <c r="U310" s="1" t="str">
        <f>IF(AND(T310 = "Q", IF(ISNA(VLOOKUP((B310&amp;C310),Autos!C:C,1,FALSE)), "Not in Auto",)),"Check", "No need")</f>
        <v>No need</v>
      </c>
    </row>
    <row r="311" spans="1:21" x14ac:dyDescent="0.2">
      <c r="A311" t="str">
        <f t="shared" si="12"/>
        <v>Andre WARING10000m</v>
      </c>
      <c r="B311" t="s">
        <v>726</v>
      </c>
      <c r="C311" s="6" t="s">
        <v>30</v>
      </c>
      <c r="D311" s="6">
        <v>34199</v>
      </c>
      <c r="E311">
        <v>1026</v>
      </c>
      <c r="F311" s="2">
        <v>13</v>
      </c>
      <c r="G311">
        <v>1037</v>
      </c>
      <c r="H311">
        <v>990</v>
      </c>
      <c r="L311" s="6">
        <v>44178</v>
      </c>
      <c r="M311" s="6">
        <v>44587</v>
      </c>
      <c r="N311" s="6"/>
      <c r="O311" s="6"/>
      <c r="P311" s="58"/>
      <c r="Q311" s="40">
        <f t="shared" si="13"/>
        <v>187</v>
      </c>
      <c r="R311" s="2">
        <f t="shared" si="14"/>
        <v>1037</v>
      </c>
      <c r="S311" s="2">
        <f>VLOOKUP(C311,Quals!$A$2:$C$23,3,FALSE)</f>
        <v>1182</v>
      </c>
      <c r="T311" s="2" t="str">
        <f>_xlfn.IFNA(IF(OR(AND(G311&gt;=S311,L311&gt;=Quals!$F$3,L311&lt;=Quals!$H$3), OR(AND(H311&gt;=S311,M311&gt;=Quals!$F$3,M311&lt;=Quals!$H$3), OR(AND(I311&gt;=S311,N311&gt;=Quals!$F$3,N311&lt;=Quals!$H$3), OR(AND(J311&gt;=S311,O311&gt;=Quals!$F$3,O311&lt;=Quals!$H$3), OR(AND(K311&gt;=S311,P311&gt;=Quals!$F$3,P311&lt;=Quals!$H$3))))), MATCH((B311&amp;C311),Autos!C:C,0)),"Q",""),"")</f>
        <v/>
      </c>
      <c r="U311" s="1" t="str">
        <f>IF(AND(T311 = "Q", IF(ISNA(VLOOKUP((B311&amp;C311),Autos!C:C,1,FALSE)), "Not in Auto",)),"Check", "No need")</f>
        <v>No need</v>
      </c>
    </row>
    <row r="312" spans="1:21" x14ac:dyDescent="0.2">
      <c r="A312" t="str">
        <f t="shared" si="12"/>
        <v>Ben CHAMBERLAIN10000m</v>
      </c>
      <c r="B312" t="s">
        <v>769</v>
      </c>
      <c r="C312" s="6" t="s">
        <v>30</v>
      </c>
      <c r="D312" s="6">
        <v>35891</v>
      </c>
      <c r="E312">
        <v>1023</v>
      </c>
      <c r="F312" s="2">
        <v>14</v>
      </c>
      <c r="G312">
        <v>1020</v>
      </c>
      <c r="H312">
        <v>1006</v>
      </c>
      <c r="L312" s="6">
        <v>44267</v>
      </c>
      <c r="M312" s="6">
        <v>44477</v>
      </c>
      <c r="N312" s="6"/>
      <c r="O312" s="6"/>
      <c r="P312" s="58"/>
      <c r="Q312" s="40">
        <f t="shared" si="13"/>
        <v>195</v>
      </c>
      <c r="R312" s="2">
        <f t="shared" si="14"/>
        <v>1020</v>
      </c>
      <c r="S312" s="2">
        <f>VLOOKUP(C312,Quals!$A$2:$C$23,3,FALSE)</f>
        <v>1182</v>
      </c>
      <c r="T312" s="2" t="str">
        <f>_xlfn.IFNA(IF(OR(AND(G312&gt;=S312,L312&gt;=Quals!$F$3,L312&lt;=Quals!$H$3), OR(AND(H312&gt;=S312,M312&gt;=Quals!$F$3,M312&lt;=Quals!$H$3), OR(AND(I312&gt;=S312,N312&gt;=Quals!$F$3,N312&lt;=Quals!$H$3), OR(AND(J312&gt;=S312,O312&gt;=Quals!$F$3,O312&lt;=Quals!$H$3), OR(AND(K312&gt;=S312,P312&gt;=Quals!$F$3,P312&lt;=Quals!$H$3))))), MATCH((B312&amp;C312),Autos!C:C,0)),"Q",""),"")</f>
        <v/>
      </c>
      <c r="U312" s="1" t="str">
        <f>IF(AND(T312 = "Q", IF(ISNA(VLOOKUP((B312&amp;C312),Autos!C:C,1,FALSE)), "Not in Auto",)),"Check", "No need")</f>
        <v>No need</v>
      </c>
    </row>
    <row r="313" spans="1:21" x14ac:dyDescent="0.2">
      <c r="A313" t="str">
        <f t="shared" si="12"/>
        <v>Liam BOUDIN10000m</v>
      </c>
      <c r="B313" t="s">
        <v>779</v>
      </c>
      <c r="C313" s="6" t="s">
        <v>30</v>
      </c>
      <c r="D313" s="6">
        <v>35676</v>
      </c>
      <c r="E313">
        <v>1005</v>
      </c>
      <c r="F313" s="2">
        <v>15</v>
      </c>
      <c r="G313">
        <v>1009</v>
      </c>
      <c r="H313">
        <v>995</v>
      </c>
      <c r="L313" s="6">
        <v>44360</v>
      </c>
      <c r="M313" s="6">
        <v>44457</v>
      </c>
      <c r="N313" s="6"/>
      <c r="O313" s="6"/>
      <c r="P313" s="58"/>
      <c r="Q313" s="40">
        <f t="shared" si="13"/>
        <v>229</v>
      </c>
      <c r="R313" s="2">
        <f t="shared" si="14"/>
        <v>1009</v>
      </c>
      <c r="S313" s="2">
        <f>VLOOKUP(C313,Quals!$A$2:$C$23,3,FALSE)</f>
        <v>1182</v>
      </c>
      <c r="T313" s="2" t="str">
        <f>_xlfn.IFNA(IF(OR(AND(G313&gt;=S313,L313&gt;=Quals!$F$3,L313&lt;=Quals!$H$3), OR(AND(H313&gt;=S313,M313&gt;=Quals!$F$3,M313&lt;=Quals!$H$3), OR(AND(I313&gt;=S313,N313&gt;=Quals!$F$3,N313&lt;=Quals!$H$3), OR(AND(J313&gt;=S313,O313&gt;=Quals!$F$3,O313&lt;=Quals!$H$3), OR(AND(K313&gt;=S313,P313&gt;=Quals!$F$3,P313&lt;=Quals!$H$3))))), MATCH((B313&amp;C313),Autos!C:C,0)),"Q",""),"")</f>
        <v/>
      </c>
      <c r="U313" s="1" t="str">
        <f>IF(AND(T313 = "Q", IF(ISNA(VLOOKUP((B313&amp;C313),Autos!C:C,1,FALSE)), "Not in Auto",)),"Check", "No need")</f>
        <v>No need</v>
      </c>
    </row>
    <row r="314" spans="1:21" x14ac:dyDescent="0.2">
      <c r="A314" t="str">
        <f t="shared" si="12"/>
        <v>Timothy LEFROY10000m</v>
      </c>
      <c r="B314" t="s">
        <v>772</v>
      </c>
      <c r="C314" s="6" t="s">
        <v>30</v>
      </c>
      <c r="D314" s="6">
        <v>1992</v>
      </c>
      <c r="E314">
        <v>978</v>
      </c>
      <c r="F314" s="2">
        <v>16</v>
      </c>
      <c r="G314">
        <v>986</v>
      </c>
      <c r="H314">
        <v>971</v>
      </c>
      <c r="L314" s="6">
        <v>44386</v>
      </c>
      <c r="M314" s="6">
        <v>44352</v>
      </c>
      <c r="N314" s="6"/>
      <c r="O314" s="6"/>
      <c r="P314" s="58"/>
      <c r="Q314" s="40">
        <f t="shared" si="13"/>
        <v>289</v>
      </c>
      <c r="R314" s="2">
        <f t="shared" si="14"/>
        <v>986</v>
      </c>
      <c r="S314" s="2">
        <f>VLOOKUP(C314,Quals!$A$2:$C$23,3,FALSE)</f>
        <v>1182</v>
      </c>
      <c r="T314" s="2" t="str">
        <f>_xlfn.IFNA(IF(OR(AND(G314&gt;=S314,L314&gt;=Quals!$F$3,L314&lt;=Quals!$H$3), OR(AND(H314&gt;=S314,M314&gt;=Quals!$F$3,M314&lt;=Quals!$H$3), OR(AND(I314&gt;=S314,N314&gt;=Quals!$F$3,N314&lt;=Quals!$H$3), OR(AND(J314&gt;=S314,O314&gt;=Quals!$F$3,O314&lt;=Quals!$H$3), OR(AND(K314&gt;=S314,P314&gt;=Quals!$F$3,P314&lt;=Quals!$H$3))))), MATCH((B314&amp;C314),Autos!C:C,0)),"Q",""),"")</f>
        <v/>
      </c>
      <c r="U314" s="1" t="str">
        <f>IF(AND(T314 = "Q", IF(ISNA(VLOOKUP((B314&amp;C314),Autos!C:C,1,FALSE)), "Not in Auto",)),"Check", "No need")</f>
        <v>No need</v>
      </c>
    </row>
    <row r="315" spans="1:21" x14ac:dyDescent="0.2">
      <c r="A315" t="str">
        <f t="shared" si="12"/>
        <v>Jacob COCKS10000m</v>
      </c>
      <c r="B315" t="s">
        <v>789</v>
      </c>
      <c r="C315" s="6" t="s">
        <v>30</v>
      </c>
      <c r="D315" s="6">
        <v>34473</v>
      </c>
      <c r="E315">
        <v>977</v>
      </c>
      <c r="F315" s="2">
        <v>17</v>
      </c>
      <c r="G315">
        <v>960</v>
      </c>
      <c r="H315">
        <v>974</v>
      </c>
      <c r="L315" s="6">
        <v>44587</v>
      </c>
      <c r="M315" s="6">
        <v>44222</v>
      </c>
      <c r="N315" s="6"/>
      <c r="O315" s="6"/>
      <c r="P315" s="58"/>
      <c r="Q315" s="40">
        <f t="shared" si="13"/>
        <v>291</v>
      </c>
      <c r="R315" s="2">
        <f t="shared" si="14"/>
        <v>974</v>
      </c>
      <c r="S315" s="2">
        <f>VLOOKUP(C315,Quals!$A$2:$C$23,3,FALSE)</f>
        <v>1182</v>
      </c>
      <c r="T315" s="2" t="str">
        <f>_xlfn.IFNA(IF(OR(AND(G315&gt;=S315,L315&gt;=Quals!$F$3,L315&lt;=Quals!$H$3), OR(AND(H315&gt;=S315,M315&gt;=Quals!$F$3,M315&lt;=Quals!$H$3), OR(AND(I315&gt;=S315,N315&gt;=Quals!$F$3,N315&lt;=Quals!$H$3), OR(AND(J315&gt;=S315,O315&gt;=Quals!$F$3,O315&lt;=Quals!$H$3), OR(AND(K315&gt;=S315,P315&gt;=Quals!$F$3,P315&lt;=Quals!$H$3))))), MATCH((B315&amp;C315),Autos!C:C,0)),"Q",""),"")</f>
        <v/>
      </c>
      <c r="U315" s="1" t="str">
        <f>IF(AND(T315 = "Q", IF(ISNA(VLOOKUP((B315&amp;C315),Autos!C:C,1,FALSE)), "Not in Auto",)),"Check", "No need")</f>
        <v>No need</v>
      </c>
    </row>
    <row r="316" spans="1:21" x14ac:dyDescent="0.2">
      <c r="A316" t="str">
        <f t="shared" si="12"/>
        <v>Adrian POTTER10000m</v>
      </c>
      <c r="B316" t="s">
        <v>768</v>
      </c>
      <c r="C316" s="6" t="s">
        <v>30</v>
      </c>
      <c r="D316" s="6">
        <v>34767</v>
      </c>
      <c r="E316">
        <v>976</v>
      </c>
      <c r="F316" s="2">
        <v>18</v>
      </c>
      <c r="G316">
        <v>1019</v>
      </c>
      <c r="H316">
        <v>933</v>
      </c>
      <c r="L316" s="6">
        <v>44222</v>
      </c>
      <c r="M316" s="6">
        <v>44587</v>
      </c>
      <c r="N316" s="6"/>
      <c r="O316" s="6"/>
      <c r="P316" s="58"/>
      <c r="Q316" s="40">
        <f t="shared" si="13"/>
        <v>294</v>
      </c>
      <c r="R316" s="2">
        <f t="shared" si="14"/>
        <v>1019</v>
      </c>
      <c r="S316" s="2">
        <f>VLOOKUP(C316,Quals!$A$2:$C$23,3,FALSE)</f>
        <v>1182</v>
      </c>
      <c r="T316" s="2" t="str">
        <f>_xlfn.IFNA(IF(OR(AND(G316&gt;=S316,L316&gt;=Quals!$F$3,L316&lt;=Quals!$H$3), OR(AND(H316&gt;=S316,M316&gt;=Quals!$F$3,M316&lt;=Quals!$H$3), OR(AND(I316&gt;=S316,N316&gt;=Quals!$F$3,N316&lt;=Quals!$H$3), OR(AND(J316&gt;=S316,O316&gt;=Quals!$F$3,O316&lt;=Quals!$H$3), OR(AND(K316&gt;=S316,P316&gt;=Quals!$F$3,P316&lt;=Quals!$H$3))))), MATCH((B316&amp;C316),Autos!C:C,0)),"Q",""),"")</f>
        <v/>
      </c>
      <c r="U316" s="1" t="str">
        <f>IF(AND(T316 = "Q", IF(ISNA(VLOOKUP((B316&amp;C316),Autos!C:C,1,FALSE)), "Not in Auto",)),"Check", "No need")</f>
        <v>No need</v>
      </c>
    </row>
    <row r="317" spans="1:21" x14ac:dyDescent="0.2">
      <c r="A317" t="str">
        <f t="shared" si="12"/>
        <v>Archie REID10000m</v>
      </c>
      <c r="B317" t="s">
        <v>790</v>
      </c>
      <c r="C317" s="6" t="s">
        <v>30</v>
      </c>
      <c r="D317" s="6">
        <v>37061</v>
      </c>
      <c r="E317">
        <v>976</v>
      </c>
      <c r="F317" s="2">
        <v>19</v>
      </c>
      <c r="G317">
        <v>1009</v>
      </c>
      <c r="H317">
        <v>943</v>
      </c>
      <c r="L317" s="6">
        <v>44360</v>
      </c>
      <c r="M317" s="6">
        <v>44587</v>
      </c>
      <c r="N317" s="6"/>
      <c r="O317" s="6"/>
      <c r="P317" s="58"/>
      <c r="Q317" s="40">
        <f t="shared" si="13"/>
        <v>294</v>
      </c>
      <c r="R317" s="2">
        <f t="shared" si="14"/>
        <v>1009</v>
      </c>
      <c r="S317" s="2">
        <f>VLOOKUP(C317,Quals!$A$2:$C$23,3,FALSE)</f>
        <v>1182</v>
      </c>
      <c r="T317" s="2" t="str">
        <f>_xlfn.IFNA(IF(OR(AND(G317&gt;=S317,L317&gt;=Quals!$F$3,L317&lt;=Quals!$H$3), OR(AND(H317&gt;=S317,M317&gt;=Quals!$F$3,M317&lt;=Quals!$H$3), OR(AND(I317&gt;=S317,N317&gt;=Quals!$F$3,N317&lt;=Quals!$H$3), OR(AND(J317&gt;=S317,O317&gt;=Quals!$F$3,O317&lt;=Quals!$H$3), OR(AND(K317&gt;=S317,P317&gt;=Quals!$F$3,P317&lt;=Quals!$H$3))))), MATCH((B317&amp;C317),Autos!C:C,0)),"Q",""),"")</f>
        <v/>
      </c>
      <c r="U317" s="1" t="str">
        <f>IF(AND(T317 = "Q", IF(ISNA(VLOOKUP((B317&amp;C317),Autos!C:C,1,FALSE)), "Not in Auto",)),"Check", "No need")</f>
        <v>No need</v>
      </c>
    </row>
    <row r="318" spans="1:21" x14ac:dyDescent="0.2">
      <c r="A318" t="str">
        <f t="shared" si="12"/>
        <v>Guy WALTERS10000m</v>
      </c>
      <c r="B318" t="s">
        <v>791</v>
      </c>
      <c r="C318" s="6" t="s">
        <v>30</v>
      </c>
      <c r="D318" s="6">
        <v>34589</v>
      </c>
      <c r="E318">
        <v>961</v>
      </c>
      <c r="F318" s="2">
        <v>20</v>
      </c>
      <c r="G318">
        <v>968</v>
      </c>
      <c r="H318">
        <v>949</v>
      </c>
      <c r="L318" s="6">
        <v>44527</v>
      </c>
      <c r="M318" s="6">
        <v>44318</v>
      </c>
      <c r="N318" s="6"/>
      <c r="O318" s="6"/>
      <c r="P318" s="58"/>
      <c r="Q318" s="40">
        <f t="shared" si="13"/>
        <v>335</v>
      </c>
      <c r="R318" s="2">
        <f t="shared" si="14"/>
        <v>968</v>
      </c>
      <c r="S318" s="2">
        <f>VLOOKUP(C318,Quals!$A$2:$C$23,3,FALSE)</f>
        <v>1182</v>
      </c>
      <c r="T318" s="2" t="str">
        <f>_xlfn.IFNA(IF(OR(AND(G318&gt;=S318,L318&gt;=Quals!$F$3,L318&lt;=Quals!$H$3), OR(AND(H318&gt;=S318,M318&gt;=Quals!$F$3,M318&lt;=Quals!$H$3), OR(AND(I318&gt;=S318,N318&gt;=Quals!$F$3,N318&lt;=Quals!$H$3), OR(AND(J318&gt;=S318,O318&gt;=Quals!$F$3,O318&lt;=Quals!$H$3), OR(AND(K318&gt;=S318,P318&gt;=Quals!$F$3,P318&lt;=Quals!$H$3))))), MATCH((B318&amp;C318),Autos!C:C,0)),"Q",""),"")</f>
        <v/>
      </c>
      <c r="U318" s="1" t="str">
        <f>IF(AND(T318 = "Q", IF(ISNA(VLOOKUP((B318&amp;C318),Autos!C:C,1,FALSE)), "Not in Auto",)),"Check", "No need")</f>
        <v>No need</v>
      </c>
    </row>
    <row r="319" spans="1:21" x14ac:dyDescent="0.2">
      <c r="A319" t="str">
        <f t="shared" si="12"/>
        <v>Michael KERNAHAN10000m</v>
      </c>
      <c r="B319" t="s">
        <v>792</v>
      </c>
      <c r="C319" s="7" t="s">
        <v>30</v>
      </c>
      <c r="D319" s="6">
        <v>35193</v>
      </c>
      <c r="E319">
        <v>956</v>
      </c>
      <c r="F319" s="2">
        <v>21</v>
      </c>
      <c r="G319">
        <v>962</v>
      </c>
      <c r="H319">
        <v>935</v>
      </c>
      <c r="L319" s="6">
        <v>44590</v>
      </c>
      <c r="M319" s="6">
        <v>44224</v>
      </c>
      <c r="N319" s="6"/>
      <c r="O319" s="6"/>
      <c r="P319" s="58"/>
      <c r="Q319" s="40">
        <f t="shared" si="13"/>
        <v>350</v>
      </c>
      <c r="R319" s="2">
        <f t="shared" si="14"/>
        <v>962</v>
      </c>
      <c r="S319" s="2">
        <f>VLOOKUP(C319,Quals!$A$2:$C$23,3,FALSE)</f>
        <v>1182</v>
      </c>
      <c r="T319" s="2" t="str">
        <f>_xlfn.IFNA(IF(OR(AND(G319&gt;=S319,L319&gt;=Quals!$F$3,L319&lt;=Quals!$H$3), OR(AND(H319&gt;=S319,M319&gt;=Quals!$F$3,M319&lt;=Quals!$H$3), OR(AND(I319&gt;=S319,N319&gt;=Quals!$F$3,N319&lt;=Quals!$H$3), OR(AND(J319&gt;=S319,O319&gt;=Quals!$F$3,O319&lt;=Quals!$H$3), OR(AND(K319&gt;=S319,P319&gt;=Quals!$F$3,P319&lt;=Quals!$H$3))))), MATCH((B319&amp;C319),Autos!C:C,0)),"Q",""),"")</f>
        <v/>
      </c>
      <c r="U319" s="1" t="str">
        <f>IF(AND(T319 = "Q", IF(ISNA(VLOOKUP((B319&amp;C319),Autos!C:C,1,FALSE)), "Not in Auto",)),"Check", "No need")</f>
        <v>No need</v>
      </c>
    </row>
    <row r="320" spans="1:21" x14ac:dyDescent="0.2">
      <c r="A320" t="str">
        <f t="shared" si="12"/>
        <v>Louis MCAFEE10000m</v>
      </c>
      <c r="B320" t="s">
        <v>788</v>
      </c>
      <c r="C320" s="6" t="s">
        <v>30</v>
      </c>
      <c r="D320" s="6">
        <v>35300</v>
      </c>
      <c r="E320">
        <v>952</v>
      </c>
      <c r="F320" s="2">
        <v>22</v>
      </c>
      <c r="G320">
        <v>954</v>
      </c>
      <c r="H320">
        <v>950</v>
      </c>
      <c r="L320" s="6">
        <v>44587</v>
      </c>
      <c r="M320" s="6">
        <v>44222</v>
      </c>
      <c r="N320" s="6"/>
      <c r="O320" s="6"/>
      <c r="P320" s="58"/>
      <c r="Q320" s="40">
        <f t="shared" si="13"/>
        <v>360</v>
      </c>
      <c r="R320" s="2">
        <f t="shared" si="14"/>
        <v>954</v>
      </c>
      <c r="S320" s="2">
        <f>VLOOKUP(C320,Quals!$A$2:$C$23,3,FALSE)</f>
        <v>1182</v>
      </c>
      <c r="T320" s="2" t="str">
        <f>_xlfn.IFNA(IF(OR(AND(G320&gt;=S320,L320&gt;=Quals!$F$3,L320&lt;=Quals!$H$3), OR(AND(H320&gt;=S320,M320&gt;=Quals!$F$3,M320&lt;=Quals!$H$3), OR(AND(I320&gt;=S320,N320&gt;=Quals!$F$3,N320&lt;=Quals!$H$3), OR(AND(J320&gt;=S320,O320&gt;=Quals!$F$3,O320&lt;=Quals!$H$3), OR(AND(K320&gt;=S320,P320&gt;=Quals!$F$3,P320&lt;=Quals!$H$3))))), MATCH((B320&amp;C320),Autos!C:C,0)),"Q",""),"")</f>
        <v/>
      </c>
      <c r="U320" s="1" t="str">
        <f>IF(AND(T320 = "Q", IF(ISNA(VLOOKUP((B320&amp;C320),Autos!C:C,1,FALSE)), "Not in Auto",)),"Check", "No need")</f>
        <v>No need</v>
      </c>
    </row>
    <row r="321" spans="1:21" x14ac:dyDescent="0.2">
      <c r="A321" t="str">
        <f t="shared" si="12"/>
        <v>Kieren PERKINS10000m</v>
      </c>
      <c r="B321" t="s">
        <v>774</v>
      </c>
      <c r="C321" s="6" t="s">
        <v>30</v>
      </c>
      <c r="D321" s="6">
        <v>33862</v>
      </c>
      <c r="E321">
        <v>934</v>
      </c>
      <c r="F321" s="2">
        <v>23</v>
      </c>
      <c r="G321">
        <v>984</v>
      </c>
      <c r="H321">
        <v>884</v>
      </c>
      <c r="L321" s="6">
        <v>44178</v>
      </c>
      <c r="M321" s="6">
        <v>44222</v>
      </c>
      <c r="N321" s="6"/>
      <c r="O321" s="6"/>
      <c r="P321" s="58"/>
      <c r="Q321" s="40">
        <f t="shared" si="13"/>
        <v>419</v>
      </c>
      <c r="R321" s="2">
        <f t="shared" si="14"/>
        <v>984</v>
      </c>
      <c r="S321" s="2">
        <f>VLOOKUP(C321,Quals!$A$2:$C$23,3,FALSE)</f>
        <v>1182</v>
      </c>
      <c r="T321" s="2" t="str">
        <f>_xlfn.IFNA(IF(OR(AND(G321&gt;=S321,L321&gt;=Quals!$F$3,L321&lt;=Quals!$H$3), OR(AND(H321&gt;=S321,M321&gt;=Quals!$F$3,M321&lt;=Quals!$H$3), OR(AND(I321&gt;=S321,N321&gt;=Quals!$F$3,N321&lt;=Quals!$H$3), OR(AND(J321&gt;=S321,O321&gt;=Quals!$F$3,O321&lt;=Quals!$H$3), OR(AND(K321&gt;=S321,P321&gt;=Quals!$F$3,P321&lt;=Quals!$H$3))))), MATCH((B321&amp;C321),Autos!C:C,0)),"Q",""),"")</f>
        <v/>
      </c>
      <c r="U321" s="1" t="str">
        <f>IF(AND(T321 = "Q", IF(ISNA(VLOOKUP((B321&amp;C321),Autos!C:C,1,FALSE)), "Not in Auto",)),"Check", "No need")</f>
        <v>No need</v>
      </c>
    </row>
    <row r="322" spans="1:21" x14ac:dyDescent="0.2">
      <c r="A322" t="str">
        <f t="shared" ref="A322:A385" si="15">B322&amp;C322</f>
        <v>Drew FRYER10000m</v>
      </c>
      <c r="B322" t="s">
        <v>734</v>
      </c>
      <c r="C322" s="6" t="s">
        <v>30</v>
      </c>
      <c r="D322" s="6">
        <v>36906</v>
      </c>
      <c r="E322">
        <v>930</v>
      </c>
      <c r="F322" s="2">
        <v>24</v>
      </c>
      <c r="G322">
        <v>953</v>
      </c>
      <c r="H322">
        <v>905</v>
      </c>
      <c r="L322" s="6">
        <v>44318</v>
      </c>
      <c r="M322" s="6">
        <v>44527</v>
      </c>
      <c r="N322" s="6"/>
      <c r="O322" s="6"/>
      <c r="P322" s="58"/>
      <c r="Q322" s="40">
        <f t="shared" ref="Q322:Q385" si="16">RANK(E322,$E$2:$E$484)</f>
        <v>430</v>
      </c>
      <c r="R322" s="2">
        <f t="shared" ref="R322:R385" si="17">LARGE(G322:K322,1)</f>
        <v>953</v>
      </c>
      <c r="S322" s="2">
        <f>VLOOKUP(C322,Quals!$A$2:$C$23,3,FALSE)</f>
        <v>1182</v>
      </c>
      <c r="T322" s="2" t="str">
        <f>_xlfn.IFNA(IF(OR(AND(G322&gt;=S322,L322&gt;=Quals!$F$3,L322&lt;=Quals!$H$3), OR(AND(H322&gt;=S322,M322&gt;=Quals!$F$3,M322&lt;=Quals!$H$3), OR(AND(I322&gt;=S322,N322&gt;=Quals!$F$3,N322&lt;=Quals!$H$3), OR(AND(J322&gt;=S322,O322&gt;=Quals!$F$3,O322&lt;=Quals!$H$3), OR(AND(K322&gt;=S322,P322&gt;=Quals!$F$3,P322&lt;=Quals!$H$3))))), MATCH((B322&amp;C322),Autos!C:C,0)),"Q",""),"")</f>
        <v/>
      </c>
      <c r="U322" s="1" t="str">
        <f>IF(AND(T322 = "Q", IF(ISNA(VLOOKUP((B322&amp;C322),Autos!C:C,1,FALSE)), "Not in Auto",)),"Check", "No need")</f>
        <v>No need</v>
      </c>
    </row>
    <row r="323" spans="1:21" x14ac:dyDescent="0.2">
      <c r="A323" t="str">
        <f t="shared" si="15"/>
        <v>Alastair CHRISTY10000m</v>
      </c>
      <c r="B323" t="s">
        <v>778</v>
      </c>
      <c r="C323" s="6" t="s">
        <v>30</v>
      </c>
      <c r="D323" s="6">
        <v>35757</v>
      </c>
      <c r="E323">
        <v>921</v>
      </c>
      <c r="F323" s="2">
        <v>25</v>
      </c>
      <c r="G323">
        <v>935</v>
      </c>
      <c r="H323">
        <v>901</v>
      </c>
      <c r="L323" s="6">
        <v>44590</v>
      </c>
      <c r="M323" s="6">
        <v>44297</v>
      </c>
      <c r="N323" s="6"/>
      <c r="O323" s="6"/>
      <c r="P323" s="58"/>
      <c r="Q323" s="40">
        <f t="shared" si="16"/>
        <v>443</v>
      </c>
      <c r="R323" s="2">
        <f t="shared" si="17"/>
        <v>935</v>
      </c>
      <c r="S323" s="2">
        <f>VLOOKUP(C323,Quals!$A$2:$C$23,3,FALSE)</f>
        <v>1182</v>
      </c>
      <c r="T323" s="2" t="str">
        <f>_xlfn.IFNA(IF(OR(AND(G323&gt;=S323,L323&gt;=Quals!$F$3,L323&lt;=Quals!$H$3), OR(AND(H323&gt;=S323,M323&gt;=Quals!$F$3,M323&lt;=Quals!$H$3), OR(AND(I323&gt;=S323,N323&gt;=Quals!$F$3,N323&lt;=Quals!$H$3), OR(AND(J323&gt;=S323,O323&gt;=Quals!$F$3,O323&lt;=Quals!$H$3), OR(AND(K323&gt;=S323,P323&gt;=Quals!$F$3,P323&lt;=Quals!$H$3))))), MATCH((B323&amp;C323),Autos!C:C,0)),"Q",""),"")</f>
        <v/>
      </c>
      <c r="U323" s="1" t="str">
        <f>IF(AND(T323 = "Q", IF(ISNA(VLOOKUP((B323&amp;C323),Autos!C:C,1,FALSE)), "Not in Auto",)),"Check", "No need")</f>
        <v>No need</v>
      </c>
    </row>
    <row r="324" spans="1:21" x14ac:dyDescent="0.2">
      <c r="A324" t="str">
        <f t="shared" si="15"/>
        <v>Matthew COX10000m</v>
      </c>
      <c r="B324" t="s">
        <v>794</v>
      </c>
      <c r="C324" s="6" t="s">
        <v>30</v>
      </c>
      <c r="D324" s="6">
        <v>33045</v>
      </c>
      <c r="E324">
        <v>918</v>
      </c>
      <c r="F324" s="2">
        <v>26</v>
      </c>
      <c r="G324">
        <v>949</v>
      </c>
      <c r="H324">
        <v>887</v>
      </c>
      <c r="L324" s="6">
        <v>44318</v>
      </c>
      <c r="M324" s="6">
        <v>44527</v>
      </c>
      <c r="N324" s="6"/>
      <c r="O324" s="6"/>
      <c r="P324" s="58"/>
      <c r="Q324" s="40">
        <f t="shared" si="16"/>
        <v>447</v>
      </c>
      <c r="R324" s="2">
        <f t="shared" si="17"/>
        <v>949</v>
      </c>
      <c r="S324" s="2">
        <f>VLOOKUP(C324,Quals!$A$2:$C$23,3,FALSE)</f>
        <v>1182</v>
      </c>
      <c r="T324" s="2" t="str">
        <f>_xlfn.IFNA(IF(OR(AND(G324&gt;=S324,L324&gt;=Quals!$F$3,L324&lt;=Quals!$H$3), OR(AND(H324&gt;=S324,M324&gt;=Quals!$F$3,M324&lt;=Quals!$H$3), OR(AND(I324&gt;=S324,N324&gt;=Quals!$F$3,N324&lt;=Quals!$H$3), OR(AND(J324&gt;=S324,O324&gt;=Quals!$F$3,O324&lt;=Quals!$H$3), OR(AND(K324&gt;=S324,P324&gt;=Quals!$F$3,P324&lt;=Quals!$H$3))))), MATCH((B324&amp;C324),Autos!C:C,0)),"Q",""),"")</f>
        <v/>
      </c>
      <c r="U324" s="1" t="str">
        <f>IF(AND(T324 = "Q", IF(ISNA(VLOOKUP((B324&amp;C324),Autos!C:C,1,FALSE)), "Not in Auto",)),"Check", "No need")</f>
        <v>No need</v>
      </c>
    </row>
    <row r="325" spans="1:21" x14ac:dyDescent="0.2">
      <c r="A325" t="str">
        <f t="shared" si="15"/>
        <v>Michael MARANTELLI10000m</v>
      </c>
      <c r="B325" t="s">
        <v>1007</v>
      </c>
      <c r="C325" s="6" t="s">
        <v>30</v>
      </c>
      <c r="D325" s="6">
        <v>32021</v>
      </c>
      <c r="E325">
        <v>916</v>
      </c>
      <c r="F325" s="2">
        <v>27</v>
      </c>
      <c r="G325">
        <v>939</v>
      </c>
      <c r="H325">
        <v>884</v>
      </c>
      <c r="L325" s="6">
        <v>44224</v>
      </c>
      <c r="M325" s="6">
        <v>44178</v>
      </c>
      <c r="N325" s="6"/>
      <c r="O325" s="6"/>
      <c r="P325" s="58"/>
      <c r="Q325" s="40">
        <f t="shared" si="16"/>
        <v>450</v>
      </c>
      <c r="R325" s="2">
        <f t="shared" si="17"/>
        <v>939</v>
      </c>
      <c r="S325" s="2">
        <f>VLOOKUP(C325,Quals!$A$2:$C$23,3,FALSE)</f>
        <v>1182</v>
      </c>
      <c r="T325" s="2" t="str">
        <f>_xlfn.IFNA(IF(OR(AND(G325&gt;=S325,L325&gt;=Quals!$F$3,L325&lt;=Quals!$H$3), OR(AND(H325&gt;=S325,M325&gt;=Quals!$F$3,M325&lt;=Quals!$H$3), OR(AND(I325&gt;=S325,N325&gt;=Quals!$F$3,N325&lt;=Quals!$H$3), OR(AND(J325&gt;=S325,O325&gt;=Quals!$F$3,O325&lt;=Quals!$H$3), OR(AND(K325&gt;=S325,P325&gt;=Quals!$F$3,P325&lt;=Quals!$H$3))))), MATCH((B325&amp;C325),Autos!C:C,0)),"Q",""),"")</f>
        <v/>
      </c>
      <c r="U325" s="1" t="str">
        <f>IF(AND(T325 = "Q", IF(ISNA(VLOOKUP((B325&amp;C325),Autos!C:C,1,FALSE)), "Not in Auto",)),"Check", "No need")</f>
        <v>No need</v>
      </c>
    </row>
    <row r="326" spans="1:21" x14ac:dyDescent="0.2">
      <c r="A326" t="str">
        <f t="shared" si="15"/>
        <v>Nicholas HOUGH110mh</v>
      </c>
      <c r="B326" t="s">
        <v>795</v>
      </c>
      <c r="C326" s="7" t="s">
        <v>31</v>
      </c>
      <c r="D326" s="6">
        <v>34262</v>
      </c>
      <c r="E326">
        <v>1234</v>
      </c>
      <c r="F326" s="2">
        <v>1</v>
      </c>
      <c r="G326">
        <v>1114</v>
      </c>
      <c r="H326">
        <v>1156</v>
      </c>
      <c r="I326">
        <v>1140</v>
      </c>
      <c r="J326">
        <v>1138</v>
      </c>
      <c r="K326">
        <v>1134</v>
      </c>
      <c r="L326" s="6">
        <v>43644</v>
      </c>
      <c r="M326" s="6">
        <v>44282</v>
      </c>
      <c r="N326" s="6">
        <v>44304</v>
      </c>
      <c r="O326" s="6">
        <v>44268</v>
      </c>
      <c r="P326" s="58">
        <v>44266</v>
      </c>
      <c r="Q326" s="40">
        <f t="shared" si="16"/>
        <v>11</v>
      </c>
      <c r="R326" s="2">
        <f t="shared" si="17"/>
        <v>1156</v>
      </c>
      <c r="S326" s="2">
        <f>VLOOKUP(C326,Quals!$A$2:$C$23,3,FALSE)</f>
        <v>1193</v>
      </c>
      <c r="T326" s="2" t="str">
        <f>_xlfn.IFNA(IF(OR(AND(G326&gt;=S326,L326&gt;=Quals!$F$3,L326&lt;=Quals!$H$3), OR(AND(H326&gt;=S326,M326&gt;=Quals!$F$3,M326&lt;=Quals!$H$3), OR(AND(I326&gt;=S326,N326&gt;=Quals!$F$3,N326&lt;=Quals!$H$3), OR(AND(J326&gt;=S326,O326&gt;=Quals!$F$3,O326&lt;=Quals!$H$3), OR(AND(K326&gt;=S326,P326&gt;=Quals!$F$3,P326&lt;=Quals!$H$3))))), MATCH((B326&amp;C326),Autos!C:C,0)),"Q",""),"")</f>
        <v/>
      </c>
      <c r="U326" s="1" t="str">
        <f>IF(AND(T326 = "Q", IF(ISNA(VLOOKUP((B326&amp;C326),Autos!C:C,1,FALSE)), "Not in Auto",)),"Check", "No need")</f>
        <v>No need</v>
      </c>
    </row>
    <row r="327" spans="1:21" x14ac:dyDescent="0.2">
      <c r="A327" t="str">
        <f t="shared" si="15"/>
        <v>Nicholas ANDREWS110mh</v>
      </c>
      <c r="B327" t="s">
        <v>796</v>
      </c>
      <c r="C327" s="6" t="s">
        <v>31</v>
      </c>
      <c r="D327" s="6">
        <v>35463</v>
      </c>
      <c r="E327">
        <v>1206</v>
      </c>
      <c r="F327" s="2">
        <v>2</v>
      </c>
      <c r="G327">
        <v>1101</v>
      </c>
      <c r="H327">
        <v>1141</v>
      </c>
      <c r="I327">
        <v>1124</v>
      </c>
      <c r="J327">
        <v>1112</v>
      </c>
      <c r="K327">
        <v>1153</v>
      </c>
      <c r="L327" s="6">
        <v>43644</v>
      </c>
      <c r="M327" s="6">
        <v>44282</v>
      </c>
      <c r="N327" s="6">
        <v>44612</v>
      </c>
      <c r="O327" s="6">
        <v>44304</v>
      </c>
      <c r="P327" s="58">
        <v>44262</v>
      </c>
      <c r="Q327" s="40">
        <f t="shared" si="16"/>
        <v>20</v>
      </c>
      <c r="R327" s="2">
        <f t="shared" si="17"/>
        <v>1153</v>
      </c>
      <c r="S327" s="2">
        <f>VLOOKUP(C327,Quals!$A$2:$C$23,3,FALSE)</f>
        <v>1193</v>
      </c>
      <c r="T327" s="2" t="str">
        <f>_xlfn.IFNA(IF(OR(AND(G327&gt;=S327,L327&gt;=Quals!$F$3,L327&lt;=Quals!$H$3), OR(AND(H327&gt;=S327,M327&gt;=Quals!$F$3,M327&lt;=Quals!$H$3), OR(AND(I327&gt;=S327,N327&gt;=Quals!$F$3,N327&lt;=Quals!$H$3), OR(AND(J327&gt;=S327,O327&gt;=Quals!$F$3,O327&lt;=Quals!$H$3), OR(AND(K327&gt;=S327,P327&gt;=Quals!$F$3,P327&lt;=Quals!$H$3))))), MATCH((B327&amp;C327),Autos!C:C,0)),"Q",""),"")</f>
        <v/>
      </c>
      <c r="U327" s="1" t="str">
        <f>IF(AND(T327 = "Q", IF(ISNA(VLOOKUP((B327&amp;C327),Autos!C:C,1,FALSE)), "Not in Auto",)),"Check", "No need")</f>
        <v>No need</v>
      </c>
    </row>
    <row r="328" spans="1:21" x14ac:dyDescent="0.2">
      <c r="A328" t="str">
        <f t="shared" si="15"/>
        <v>Jacob MCCORRY110mh</v>
      </c>
      <c r="B328" t="s">
        <v>797</v>
      </c>
      <c r="C328" s="6" t="s">
        <v>31</v>
      </c>
      <c r="D328" s="6">
        <v>35754</v>
      </c>
      <c r="E328">
        <v>1130</v>
      </c>
      <c r="F328" s="2">
        <v>3</v>
      </c>
      <c r="G328">
        <v>1049</v>
      </c>
      <c r="H328">
        <v>1086</v>
      </c>
      <c r="I328">
        <v>1092</v>
      </c>
      <c r="J328">
        <v>1046</v>
      </c>
      <c r="K328">
        <v>1059</v>
      </c>
      <c r="L328" s="6">
        <v>43644</v>
      </c>
      <c r="M328" s="6">
        <v>44282</v>
      </c>
      <c r="N328" s="6">
        <v>44549</v>
      </c>
      <c r="O328" s="6">
        <v>44304</v>
      </c>
      <c r="P328" s="58">
        <v>44268</v>
      </c>
      <c r="Q328" s="40">
        <f t="shared" si="16"/>
        <v>50</v>
      </c>
      <c r="R328" s="2">
        <f t="shared" si="17"/>
        <v>1092</v>
      </c>
      <c r="S328" s="2">
        <f>VLOOKUP(C328,Quals!$A$2:$C$23,3,FALSE)</f>
        <v>1193</v>
      </c>
      <c r="T328" s="2" t="str">
        <f>_xlfn.IFNA(IF(OR(AND(G328&gt;=S328,L328&gt;=Quals!$F$3,L328&lt;=Quals!$H$3), OR(AND(H328&gt;=S328,M328&gt;=Quals!$F$3,M328&lt;=Quals!$H$3), OR(AND(I328&gt;=S328,N328&gt;=Quals!$F$3,N328&lt;=Quals!$H$3), OR(AND(J328&gt;=S328,O328&gt;=Quals!$F$3,O328&lt;=Quals!$H$3), OR(AND(K328&gt;=S328,P328&gt;=Quals!$F$3,P328&lt;=Quals!$H$3))))), MATCH((B328&amp;C328),Autos!C:C,0)),"Q",""),"")</f>
        <v/>
      </c>
      <c r="U328" s="1" t="str">
        <f>IF(AND(T328 = "Q", IF(ISNA(VLOOKUP((B328&amp;C328),Autos!C:C,1,FALSE)), "Not in Auto",)),"Check", "No need")</f>
        <v>No need</v>
      </c>
    </row>
    <row r="329" spans="1:21" x14ac:dyDescent="0.2">
      <c r="A329" t="str">
        <f t="shared" si="15"/>
        <v>Ashley MOLONEY110mh</v>
      </c>
      <c r="B329" t="s">
        <v>573</v>
      </c>
      <c r="C329" s="6" t="s">
        <v>31</v>
      </c>
      <c r="D329" s="6">
        <v>36598</v>
      </c>
      <c r="E329">
        <v>1036</v>
      </c>
      <c r="F329" s="2">
        <v>4</v>
      </c>
      <c r="G329">
        <v>1050</v>
      </c>
      <c r="H329">
        <v>1058</v>
      </c>
      <c r="I329">
        <v>1043</v>
      </c>
      <c r="J329">
        <v>1014</v>
      </c>
      <c r="K329">
        <v>964</v>
      </c>
      <c r="L329" s="6">
        <v>44269</v>
      </c>
      <c r="M329" s="6">
        <v>44413</v>
      </c>
      <c r="N329" s="6">
        <v>44302</v>
      </c>
      <c r="O329" s="6">
        <v>43642</v>
      </c>
      <c r="P329" s="58">
        <v>44352</v>
      </c>
      <c r="Q329" s="40">
        <f t="shared" si="16"/>
        <v>164</v>
      </c>
      <c r="R329" s="2">
        <f t="shared" si="17"/>
        <v>1058</v>
      </c>
      <c r="S329" s="2">
        <f>VLOOKUP(C329,Quals!$A$2:$C$23,3,FALSE)</f>
        <v>1193</v>
      </c>
      <c r="T329" s="2" t="str">
        <f>_xlfn.IFNA(IF(OR(AND(G329&gt;=S329,L329&gt;=Quals!$F$3,L329&lt;=Quals!$H$3), OR(AND(H329&gt;=S329,M329&gt;=Quals!$F$3,M329&lt;=Quals!$H$3), OR(AND(I329&gt;=S329,N329&gt;=Quals!$F$3,N329&lt;=Quals!$H$3), OR(AND(J329&gt;=S329,O329&gt;=Quals!$F$3,O329&lt;=Quals!$H$3), OR(AND(K329&gt;=S329,P329&gt;=Quals!$F$3,P329&lt;=Quals!$H$3))))), MATCH((B329&amp;C329),Autos!C:C,0)),"Q",""),"")</f>
        <v/>
      </c>
      <c r="U329" s="1" t="str">
        <f>IF(AND(T329 = "Q", IF(ISNA(VLOOKUP((B329&amp;C329),Autos!C:C,1,FALSE)), "Not in Auto",)),"Check", "No need")</f>
        <v>No need</v>
      </c>
    </row>
    <row r="330" spans="1:21" x14ac:dyDescent="0.2">
      <c r="A330" t="str">
        <f t="shared" si="15"/>
        <v>Sam HURWOOD110mh</v>
      </c>
      <c r="B330" t="s">
        <v>953</v>
      </c>
      <c r="C330" s="6" t="s">
        <v>31</v>
      </c>
      <c r="D330" s="6">
        <v>36957</v>
      </c>
      <c r="E330">
        <v>1026</v>
      </c>
      <c r="F330" s="2">
        <v>5</v>
      </c>
      <c r="G330">
        <v>1057</v>
      </c>
      <c r="H330">
        <v>1025</v>
      </c>
      <c r="I330">
        <v>1018</v>
      </c>
      <c r="J330">
        <v>981</v>
      </c>
      <c r="K330">
        <v>935</v>
      </c>
      <c r="L330" s="6">
        <v>44304</v>
      </c>
      <c r="M330" s="6">
        <v>44590</v>
      </c>
      <c r="N330" s="6">
        <v>44583</v>
      </c>
      <c r="O330" s="6">
        <v>44304</v>
      </c>
      <c r="P330" s="58">
        <v>44604</v>
      </c>
      <c r="Q330" s="40">
        <f t="shared" si="16"/>
        <v>187</v>
      </c>
      <c r="R330" s="2">
        <f t="shared" si="17"/>
        <v>1057</v>
      </c>
      <c r="S330" s="2">
        <f>VLOOKUP(C330,Quals!$A$2:$C$23,3,FALSE)</f>
        <v>1193</v>
      </c>
      <c r="T330" s="2" t="str">
        <f>_xlfn.IFNA(IF(OR(AND(G330&gt;=S330,L330&gt;=Quals!$F$3,L330&lt;=Quals!$H$3), OR(AND(H330&gt;=S330,M330&gt;=Quals!$F$3,M330&lt;=Quals!$H$3), OR(AND(I330&gt;=S330,N330&gt;=Quals!$F$3,N330&lt;=Quals!$H$3), OR(AND(J330&gt;=S330,O330&gt;=Quals!$F$3,O330&lt;=Quals!$H$3), OR(AND(K330&gt;=S330,P330&gt;=Quals!$F$3,P330&lt;=Quals!$H$3))))), MATCH((B330&amp;C330),Autos!C:C,0)),"Q",""),"")</f>
        <v/>
      </c>
      <c r="U330" s="1" t="str">
        <f>IF(AND(T330 = "Q", IF(ISNA(VLOOKUP((B330&amp;C330),Autos!C:C,1,FALSE)), "Not in Auto",)),"Check", "No need")</f>
        <v>No need</v>
      </c>
    </row>
    <row r="331" spans="1:21" x14ac:dyDescent="0.2">
      <c r="A331" t="str">
        <f t="shared" si="15"/>
        <v>Cedric DUBLER110mh</v>
      </c>
      <c r="B331" t="s">
        <v>798</v>
      </c>
      <c r="C331" t="s">
        <v>31</v>
      </c>
      <c r="D331" s="6">
        <v>34712</v>
      </c>
      <c r="E331">
        <v>1014</v>
      </c>
      <c r="F331" s="2">
        <v>6</v>
      </c>
      <c r="G331">
        <v>1036</v>
      </c>
      <c r="H331">
        <v>1057</v>
      </c>
      <c r="I331">
        <v>1009</v>
      </c>
      <c r="J331">
        <v>1009</v>
      </c>
      <c r="K331">
        <v>882</v>
      </c>
      <c r="L331" s="6">
        <v>44282</v>
      </c>
      <c r="M331" s="6">
        <v>43642</v>
      </c>
      <c r="N331" s="6">
        <v>44269</v>
      </c>
      <c r="O331" s="6">
        <v>44302</v>
      </c>
      <c r="P331" s="58">
        <v>44413</v>
      </c>
      <c r="Q331" s="40">
        <f t="shared" si="16"/>
        <v>211</v>
      </c>
      <c r="R331" s="2">
        <f t="shared" si="17"/>
        <v>1057</v>
      </c>
      <c r="S331" s="2">
        <f>VLOOKUP(C331,Quals!$A$2:$C$23,3,FALSE)</f>
        <v>1193</v>
      </c>
      <c r="T331" s="2" t="str">
        <f>_xlfn.IFNA(IF(OR(AND(G331&gt;=S331,L331&gt;=Quals!$F$3,L331&lt;=Quals!$H$3), OR(AND(H331&gt;=S331,M331&gt;=Quals!$F$3,M331&lt;=Quals!$H$3), OR(AND(I331&gt;=S331,N331&gt;=Quals!$F$3,N331&lt;=Quals!$H$3), OR(AND(J331&gt;=S331,O331&gt;=Quals!$F$3,O331&lt;=Quals!$H$3), OR(AND(K331&gt;=S331,P331&gt;=Quals!$F$3,P331&lt;=Quals!$H$3))))), MATCH((B331&amp;C331),Autos!C:C,0)),"Q",""),"")</f>
        <v/>
      </c>
      <c r="U331" s="1" t="str">
        <f>IF(AND(T331 = "Q", IF(ISNA(VLOOKUP((B331&amp;C331),Autos!C:C,1,FALSE)), "Not in Auto",)),"Check", "No need")</f>
        <v>No need</v>
      </c>
    </row>
    <row r="332" spans="1:21" x14ac:dyDescent="0.2">
      <c r="A332" t="str">
        <f t="shared" si="15"/>
        <v>Daniel GOLUBOVIC110mh</v>
      </c>
      <c r="B332" t="s">
        <v>799</v>
      </c>
      <c r="C332" s="6" t="s">
        <v>31</v>
      </c>
      <c r="D332" s="6">
        <v>34302</v>
      </c>
      <c r="E332">
        <v>1014</v>
      </c>
      <c r="F332" s="2">
        <v>7</v>
      </c>
      <c r="G332">
        <v>997</v>
      </c>
      <c r="H332">
        <v>1050</v>
      </c>
      <c r="I332">
        <v>976</v>
      </c>
      <c r="J332">
        <v>990</v>
      </c>
      <c r="K332">
        <v>972</v>
      </c>
      <c r="L332" s="6">
        <v>44282</v>
      </c>
      <c r="M332" s="6">
        <v>44549</v>
      </c>
      <c r="N332" s="6">
        <v>44527</v>
      </c>
      <c r="O332" s="6">
        <v>44366</v>
      </c>
      <c r="P332" s="58">
        <v>44269</v>
      </c>
      <c r="Q332" s="40">
        <f t="shared" si="16"/>
        <v>211</v>
      </c>
      <c r="R332" s="2">
        <f t="shared" si="17"/>
        <v>1050</v>
      </c>
      <c r="S332" s="2">
        <f>VLOOKUP(C332,Quals!$A$2:$C$23,3,FALSE)</f>
        <v>1193</v>
      </c>
      <c r="T332" s="2" t="str">
        <f>_xlfn.IFNA(IF(OR(AND(G332&gt;=S332,L332&gt;=Quals!$F$3,L332&lt;=Quals!$H$3), OR(AND(H332&gt;=S332,M332&gt;=Quals!$F$3,M332&lt;=Quals!$H$3), OR(AND(I332&gt;=S332,N332&gt;=Quals!$F$3,N332&lt;=Quals!$H$3), OR(AND(J332&gt;=S332,O332&gt;=Quals!$F$3,O332&lt;=Quals!$H$3), OR(AND(K332&gt;=S332,P332&gt;=Quals!$F$3,P332&lt;=Quals!$H$3))))), MATCH((B332&amp;C332),Autos!C:C,0)),"Q",""),"")</f>
        <v/>
      </c>
      <c r="U332" s="1" t="str">
        <f>IF(AND(T332 = "Q", IF(ISNA(VLOOKUP((B332&amp;C332),Autos!C:C,1,FALSE)), "Not in Auto",)),"Check", "No need")</f>
        <v>No need</v>
      </c>
    </row>
    <row r="333" spans="1:21" x14ac:dyDescent="0.2">
      <c r="A333" t="str">
        <f t="shared" si="15"/>
        <v>Ryan NEALE110mh</v>
      </c>
      <c r="B333" t="s">
        <v>800</v>
      </c>
      <c r="C333" t="s">
        <v>31</v>
      </c>
      <c r="D333" s="6">
        <v>35896</v>
      </c>
      <c r="E333">
        <v>961</v>
      </c>
      <c r="F333" s="2">
        <v>8</v>
      </c>
      <c r="G333">
        <v>952</v>
      </c>
      <c r="H333">
        <v>936</v>
      </c>
      <c r="I333">
        <v>938</v>
      </c>
      <c r="J333">
        <v>923</v>
      </c>
      <c r="K333">
        <v>901</v>
      </c>
      <c r="L333" s="6">
        <v>44282</v>
      </c>
      <c r="M333" s="6">
        <v>44304</v>
      </c>
      <c r="N333" s="6">
        <v>44269</v>
      </c>
      <c r="O333" s="6">
        <v>44269</v>
      </c>
      <c r="P333" s="58">
        <v>44252</v>
      </c>
      <c r="Q333" s="40">
        <f t="shared" si="16"/>
        <v>335</v>
      </c>
      <c r="R333" s="2">
        <f t="shared" si="17"/>
        <v>952</v>
      </c>
      <c r="S333" s="2">
        <f>VLOOKUP(C333,Quals!$A$2:$C$23,3,FALSE)</f>
        <v>1193</v>
      </c>
      <c r="T333" s="2" t="str">
        <f>_xlfn.IFNA(IF(OR(AND(G333&gt;=S333,L333&gt;=Quals!$F$3,L333&lt;=Quals!$H$3), OR(AND(H333&gt;=S333,M333&gt;=Quals!$F$3,M333&lt;=Quals!$H$3), OR(AND(I333&gt;=S333,N333&gt;=Quals!$F$3,N333&lt;=Quals!$H$3), OR(AND(J333&gt;=S333,O333&gt;=Quals!$F$3,O333&lt;=Quals!$H$3), OR(AND(K333&gt;=S333,P333&gt;=Quals!$F$3,P333&lt;=Quals!$H$3))))), MATCH((B333&amp;C333),Autos!C:C,0)),"Q",""),"")</f>
        <v/>
      </c>
      <c r="U333" s="1" t="str">
        <f>IF(AND(T333 = "Q", IF(ISNA(VLOOKUP((B333&amp;C333),Autos!C:C,1,FALSE)), "Not in Auto",)),"Check", "No need")</f>
        <v>No need</v>
      </c>
    </row>
    <row r="334" spans="1:21" x14ac:dyDescent="0.2">
      <c r="A334" t="str">
        <f t="shared" si="15"/>
        <v>Jascha Paulus COETSER110mh</v>
      </c>
      <c r="B334" t="s">
        <v>801</v>
      </c>
      <c r="C334" s="6" t="s">
        <v>31</v>
      </c>
      <c r="D334" s="6">
        <v>36425</v>
      </c>
      <c r="E334">
        <v>960</v>
      </c>
      <c r="F334" s="2">
        <v>9</v>
      </c>
      <c r="G334">
        <v>964</v>
      </c>
      <c r="H334">
        <v>931</v>
      </c>
      <c r="I334">
        <v>950</v>
      </c>
      <c r="J334">
        <v>911</v>
      </c>
      <c r="K334">
        <v>910</v>
      </c>
      <c r="L334" s="6">
        <v>44282</v>
      </c>
      <c r="M334" s="6">
        <v>44266</v>
      </c>
      <c r="N334" s="6">
        <v>44269</v>
      </c>
      <c r="O334" s="6">
        <v>44254</v>
      </c>
      <c r="P334" s="58">
        <v>44465</v>
      </c>
      <c r="Q334" s="40">
        <f t="shared" si="16"/>
        <v>341</v>
      </c>
      <c r="R334" s="2">
        <f t="shared" si="17"/>
        <v>964</v>
      </c>
      <c r="S334" s="2">
        <f>VLOOKUP(C334,Quals!$A$2:$C$23,3,FALSE)</f>
        <v>1193</v>
      </c>
      <c r="T334" s="2" t="str">
        <f>_xlfn.IFNA(IF(OR(AND(G334&gt;=S334,L334&gt;=Quals!$F$3,L334&lt;=Quals!$H$3), OR(AND(H334&gt;=S334,M334&gt;=Quals!$F$3,M334&lt;=Quals!$H$3), OR(AND(I334&gt;=S334,N334&gt;=Quals!$F$3,N334&lt;=Quals!$H$3), OR(AND(J334&gt;=S334,O334&gt;=Quals!$F$3,O334&lt;=Quals!$H$3), OR(AND(K334&gt;=S334,P334&gt;=Quals!$F$3,P334&lt;=Quals!$H$3))))), MATCH((B334&amp;C334),Autos!C:C,0)),"Q",""),"")</f>
        <v/>
      </c>
      <c r="U334" s="1" t="str">
        <f>IF(AND(T334 = "Q", IF(ISNA(VLOOKUP((B334&amp;C334),Autos!C:C,1,FALSE)), "Not in Auto",)),"Check", "No need")</f>
        <v>No need</v>
      </c>
    </row>
    <row r="335" spans="1:21" x14ac:dyDescent="0.2">
      <c r="A335" t="str">
        <f t="shared" si="15"/>
        <v>Alec DIAMOND110mh</v>
      </c>
      <c r="B335" t="s">
        <v>802</v>
      </c>
      <c r="C335" s="6" t="s">
        <v>31</v>
      </c>
      <c r="D335" s="6">
        <v>35651</v>
      </c>
      <c r="E335">
        <v>956</v>
      </c>
      <c r="F335" s="2">
        <v>10</v>
      </c>
      <c r="G335">
        <v>964</v>
      </c>
      <c r="H335">
        <v>954</v>
      </c>
      <c r="I335">
        <v>960</v>
      </c>
      <c r="J335">
        <v>929</v>
      </c>
      <c r="K335">
        <v>918</v>
      </c>
      <c r="L335" s="6">
        <v>44268</v>
      </c>
      <c r="M335" s="6">
        <v>44548</v>
      </c>
      <c r="N335" s="6">
        <v>44577</v>
      </c>
      <c r="O335" s="6">
        <v>44605</v>
      </c>
      <c r="P335" s="58">
        <v>44302</v>
      </c>
      <c r="Q335" s="40">
        <f t="shared" si="16"/>
        <v>350</v>
      </c>
      <c r="R335" s="2">
        <f t="shared" si="17"/>
        <v>964</v>
      </c>
      <c r="S335" s="2">
        <f>VLOOKUP(C335,Quals!$A$2:$C$23,3,FALSE)</f>
        <v>1193</v>
      </c>
      <c r="T335" s="2" t="str">
        <f>_xlfn.IFNA(IF(OR(AND(G335&gt;=S335,L335&gt;=Quals!$F$3,L335&lt;=Quals!$H$3), OR(AND(H335&gt;=S335,M335&gt;=Quals!$F$3,M335&lt;=Quals!$H$3), OR(AND(I335&gt;=S335,N335&gt;=Quals!$F$3,N335&lt;=Quals!$H$3), OR(AND(J335&gt;=S335,O335&gt;=Quals!$F$3,O335&lt;=Quals!$H$3), OR(AND(K335&gt;=S335,P335&gt;=Quals!$F$3,P335&lt;=Quals!$H$3))))), MATCH((B335&amp;C335),Autos!C:C,0)),"Q",""),"")</f>
        <v/>
      </c>
      <c r="U335" s="1" t="str">
        <f>IF(AND(T335 = "Q", IF(ISNA(VLOOKUP((B335&amp;C335),Autos!C:C,1,FALSE)), "Not in Auto",)),"Check", "No need")</f>
        <v>No need</v>
      </c>
    </row>
    <row r="336" spans="1:21" x14ac:dyDescent="0.2">
      <c r="A336" t="str">
        <f t="shared" si="15"/>
        <v>Chris DOUGLAS400mh</v>
      </c>
      <c r="B336" t="s">
        <v>803</v>
      </c>
      <c r="C336" s="6" t="s">
        <v>33</v>
      </c>
      <c r="D336" s="6">
        <v>35471</v>
      </c>
      <c r="E336">
        <v>1184</v>
      </c>
      <c r="F336" s="2">
        <v>1</v>
      </c>
      <c r="G336">
        <v>1155</v>
      </c>
      <c r="H336">
        <v>1145</v>
      </c>
      <c r="I336">
        <v>1124</v>
      </c>
      <c r="J336">
        <v>1141</v>
      </c>
      <c r="K336">
        <v>1102</v>
      </c>
      <c r="L336" s="6">
        <v>44304</v>
      </c>
      <c r="M336" s="6">
        <v>44280</v>
      </c>
      <c r="N336" s="6">
        <v>44266</v>
      </c>
      <c r="O336" s="6">
        <v>44286</v>
      </c>
      <c r="P336" s="58">
        <v>44365</v>
      </c>
      <c r="Q336" s="40">
        <f t="shared" si="16"/>
        <v>29</v>
      </c>
      <c r="R336" s="2">
        <f t="shared" si="17"/>
        <v>1155</v>
      </c>
      <c r="S336" s="2">
        <f>VLOOKUP(C336,Quals!$A$2:$C$23,3,FALSE)</f>
        <v>1185</v>
      </c>
      <c r="T336" s="2" t="str">
        <f>_xlfn.IFNA(IF(OR(AND(G336&gt;=S336,L336&gt;=Quals!$F$3,L336&lt;=Quals!$H$3), OR(AND(H336&gt;=S336,M336&gt;=Quals!$F$3,M336&lt;=Quals!$H$3), OR(AND(I336&gt;=S336,N336&gt;=Quals!$F$3,N336&lt;=Quals!$H$3), OR(AND(J336&gt;=S336,O336&gt;=Quals!$F$3,O336&lt;=Quals!$H$3), OR(AND(K336&gt;=S336,P336&gt;=Quals!$F$3,P336&lt;=Quals!$H$3))))), MATCH((B336&amp;C336),Autos!C:C,0)),"Q",""),"")</f>
        <v/>
      </c>
      <c r="U336" s="1" t="str">
        <f>IF(AND(T336 = "Q", IF(ISNA(VLOOKUP((B336&amp;C336),Autos!C:C,1,FALSE)), "Not in Auto",)),"Check", "No need")</f>
        <v>No need</v>
      </c>
    </row>
    <row r="337" spans="1:21" x14ac:dyDescent="0.2">
      <c r="A337" t="str">
        <f t="shared" si="15"/>
        <v>Conor FRY400mh</v>
      </c>
      <c r="B337" t="s">
        <v>649</v>
      </c>
      <c r="C337" s="7" t="s">
        <v>33</v>
      </c>
      <c r="D337" s="6">
        <v>35845</v>
      </c>
      <c r="E337">
        <v>1088</v>
      </c>
      <c r="F337" s="2">
        <v>2</v>
      </c>
      <c r="G337">
        <v>1071</v>
      </c>
      <c r="H337">
        <v>1089</v>
      </c>
      <c r="I337">
        <v>1049</v>
      </c>
      <c r="J337">
        <v>1048</v>
      </c>
      <c r="K337">
        <v>1048</v>
      </c>
      <c r="L337" s="6">
        <v>44266</v>
      </c>
      <c r="M337" s="6">
        <v>44589</v>
      </c>
      <c r="N337" s="6">
        <v>44255</v>
      </c>
      <c r="O337" s="6">
        <v>44280</v>
      </c>
      <c r="P337" s="58">
        <v>44604</v>
      </c>
      <c r="Q337" s="40">
        <f t="shared" si="16"/>
        <v>83</v>
      </c>
      <c r="R337" s="2">
        <f t="shared" si="17"/>
        <v>1089</v>
      </c>
      <c r="S337" s="2">
        <f>VLOOKUP(C337,Quals!$A$2:$C$23,3,FALSE)</f>
        <v>1185</v>
      </c>
      <c r="T337" s="2" t="str">
        <f>_xlfn.IFNA(IF(OR(AND(G337&gt;=S337,L337&gt;=Quals!$F$3,L337&lt;=Quals!$H$3), OR(AND(H337&gt;=S337,M337&gt;=Quals!$F$3,M337&lt;=Quals!$H$3), OR(AND(I337&gt;=S337,N337&gt;=Quals!$F$3,N337&lt;=Quals!$H$3), OR(AND(J337&gt;=S337,O337&gt;=Quals!$F$3,O337&lt;=Quals!$H$3), OR(AND(K337&gt;=S337,P337&gt;=Quals!$F$3,P337&lt;=Quals!$H$3))))), MATCH((B337&amp;C337),Autos!C:C,0)),"Q",""),"")</f>
        <v/>
      </c>
      <c r="U337" s="1" t="str">
        <f>IF(AND(T337 = "Q", IF(ISNA(VLOOKUP((B337&amp;C337),Autos!C:C,1,FALSE)), "Not in Auto",)),"Check", "No need")</f>
        <v>No need</v>
      </c>
    </row>
    <row r="338" spans="1:21" x14ac:dyDescent="0.2">
      <c r="A338" t="str">
        <f t="shared" si="15"/>
        <v>Angus PROUDFOOT400mh</v>
      </c>
      <c r="B338" t="s">
        <v>804</v>
      </c>
      <c r="C338" s="6" t="s">
        <v>33</v>
      </c>
      <c r="D338" s="6">
        <v>35856</v>
      </c>
      <c r="E338">
        <v>1082</v>
      </c>
      <c r="F338" s="2">
        <v>3</v>
      </c>
      <c r="G338">
        <v>1063</v>
      </c>
      <c r="H338">
        <v>1071</v>
      </c>
      <c r="I338">
        <v>1066</v>
      </c>
      <c r="J338">
        <v>1015</v>
      </c>
      <c r="K338">
        <v>1018</v>
      </c>
      <c r="L338" s="6">
        <v>44304</v>
      </c>
      <c r="M338" s="6">
        <v>44266</v>
      </c>
      <c r="N338" s="6">
        <v>44280</v>
      </c>
      <c r="O338" s="6">
        <v>44589</v>
      </c>
      <c r="P338" s="58">
        <v>44302</v>
      </c>
      <c r="Q338" s="40">
        <f t="shared" si="16"/>
        <v>92</v>
      </c>
      <c r="R338" s="2">
        <f t="shared" si="17"/>
        <v>1071</v>
      </c>
      <c r="S338" s="2">
        <f>VLOOKUP(C338,Quals!$A$2:$C$23,3,FALSE)</f>
        <v>1185</v>
      </c>
      <c r="T338" s="2" t="str">
        <f>_xlfn.IFNA(IF(OR(AND(G338&gt;=S338,L338&gt;=Quals!$F$3,L338&lt;=Quals!$H$3), OR(AND(H338&gt;=S338,M338&gt;=Quals!$F$3,M338&lt;=Quals!$H$3), OR(AND(I338&gt;=S338,N338&gt;=Quals!$F$3,N338&lt;=Quals!$H$3), OR(AND(J338&gt;=S338,O338&gt;=Quals!$F$3,O338&lt;=Quals!$H$3), OR(AND(K338&gt;=S338,P338&gt;=Quals!$F$3,P338&lt;=Quals!$H$3))))), MATCH((B338&amp;C338),Autos!C:C,0)),"Q",""),"")</f>
        <v/>
      </c>
      <c r="U338" s="1" t="str">
        <f>IF(AND(T338 = "Q", IF(ISNA(VLOOKUP((B338&amp;C338),Autos!C:C,1,FALSE)), "Not in Auto",)),"Check", "No need")</f>
        <v>No need</v>
      </c>
    </row>
    <row r="339" spans="1:21" x14ac:dyDescent="0.2">
      <c r="A339" t="str">
        <f t="shared" si="15"/>
        <v>Mark FOKAS400mh</v>
      </c>
      <c r="B339" t="s">
        <v>654</v>
      </c>
      <c r="C339" s="6" t="s">
        <v>33</v>
      </c>
      <c r="D339" s="6">
        <v>37029</v>
      </c>
      <c r="E339">
        <v>1081</v>
      </c>
      <c r="F339" s="2">
        <v>4</v>
      </c>
      <c r="G339">
        <v>1055</v>
      </c>
      <c r="H339">
        <v>1067</v>
      </c>
      <c r="I339">
        <v>1071</v>
      </c>
      <c r="J339">
        <v>1039</v>
      </c>
      <c r="K339">
        <v>1027</v>
      </c>
      <c r="L339" s="6">
        <v>44304</v>
      </c>
      <c r="M339" s="6">
        <v>44589</v>
      </c>
      <c r="N339" s="6">
        <v>44576</v>
      </c>
      <c r="O339" s="6">
        <v>44262</v>
      </c>
      <c r="P339" s="58">
        <v>44309</v>
      </c>
      <c r="Q339" s="40">
        <f t="shared" si="16"/>
        <v>96</v>
      </c>
      <c r="R339" s="2">
        <f t="shared" si="17"/>
        <v>1071</v>
      </c>
      <c r="S339" s="2">
        <f>VLOOKUP(C339,Quals!$A$2:$C$23,3,FALSE)</f>
        <v>1185</v>
      </c>
      <c r="T339" s="2" t="str">
        <f>_xlfn.IFNA(IF(OR(AND(G339&gt;=S339,L339&gt;=Quals!$F$3,L339&lt;=Quals!$H$3), OR(AND(H339&gt;=S339,M339&gt;=Quals!$F$3,M339&lt;=Quals!$H$3), OR(AND(I339&gt;=S339,N339&gt;=Quals!$F$3,N339&lt;=Quals!$H$3), OR(AND(J339&gt;=S339,O339&gt;=Quals!$F$3,O339&lt;=Quals!$H$3), OR(AND(K339&gt;=S339,P339&gt;=Quals!$F$3,P339&lt;=Quals!$H$3))))), MATCH((B339&amp;C339),Autos!C:C,0)),"Q",""),"")</f>
        <v/>
      </c>
      <c r="U339" s="1" t="str">
        <f>IF(AND(T339 = "Q", IF(ISNA(VLOOKUP((B339&amp;C339),Autos!C:C,1,FALSE)), "Not in Auto",)),"Check", "No need")</f>
        <v>No need</v>
      </c>
    </row>
    <row r="340" spans="1:21" x14ac:dyDescent="0.2">
      <c r="A340" t="str">
        <f t="shared" si="15"/>
        <v>Luke MAJOR400mh</v>
      </c>
      <c r="B340" t="s">
        <v>805</v>
      </c>
      <c r="C340" s="6" t="s">
        <v>33</v>
      </c>
      <c r="D340" s="6">
        <v>34494</v>
      </c>
      <c r="E340">
        <v>1059</v>
      </c>
      <c r="F340" s="2">
        <v>5</v>
      </c>
      <c r="G340">
        <v>1018</v>
      </c>
      <c r="H340">
        <v>1031</v>
      </c>
      <c r="I340">
        <v>1032</v>
      </c>
      <c r="J340">
        <v>1037</v>
      </c>
      <c r="K340">
        <v>1023</v>
      </c>
      <c r="L340" s="6">
        <v>44304</v>
      </c>
      <c r="M340" s="6">
        <v>44266</v>
      </c>
      <c r="N340" s="6">
        <v>44255</v>
      </c>
      <c r="O340" s="6">
        <v>44576</v>
      </c>
      <c r="P340" s="58">
        <v>44280</v>
      </c>
      <c r="Q340" s="40">
        <f t="shared" si="16"/>
        <v>126</v>
      </c>
      <c r="R340" s="2">
        <f t="shared" si="17"/>
        <v>1037</v>
      </c>
      <c r="S340" s="2">
        <f>VLOOKUP(C340,Quals!$A$2:$C$23,3,FALSE)</f>
        <v>1185</v>
      </c>
      <c r="T340" s="2" t="str">
        <f>_xlfn.IFNA(IF(OR(AND(G340&gt;=S340,L340&gt;=Quals!$F$3,L340&lt;=Quals!$H$3), OR(AND(H340&gt;=S340,M340&gt;=Quals!$F$3,M340&lt;=Quals!$H$3), OR(AND(I340&gt;=S340,N340&gt;=Quals!$F$3,N340&lt;=Quals!$H$3), OR(AND(J340&gt;=S340,O340&gt;=Quals!$F$3,O340&lt;=Quals!$H$3), OR(AND(K340&gt;=S340,P340&gt;=Quals!$F$3,P340&lt;=Quals!$H$3))))), MATCH((B340&amp;C340),Autos!C:C,0)),"Q",""),"")</f>
        <v/>
      </c>
      <c r="U340" s="1" t="str">
        <f>IF(AND(T340 = "Q", IF(ISNA(VLOOKUP((B340&amp;C340),Autos!C:C,1,FALSE)), "Not in Auto",)),"Check", "No need")</f>
        <v>No need</v>
      </c>
    </row>
    <row r="341" spans="1:21" x14ac:dyDescent="0.2">
      <c r="A341" t="str">
        <f t="shared" si="15"/>
        <v>Harvey MURRANT400mh</v>
      </c>
      <c r="B341" t="s">
        <v>653</v>
      </c>
      <c r="C341" s="6" t="s">
        <v>33</v>
      </c>
      <c r="D341" s="6">
        <v>36226</v>
      </c>
      <c r="E341">
        <v>1053</v>
      </c>
      <c r="F341" s="2">
        <v>6</v>
      </c>
      <c r="G341">
        <v>1053</v>
      </c>
      <c r="H341">
        <v>1029</v>
      </c>
      <c r="I341">
        <v>1028</v>
      </c>
      <c r="J341">
        <v>1026</v>
      </c>
      <c r="K341">
        <v>1029</v>
      </c>
      <c r="L341" s="6">
        <v>44602</v>
      </c>
      <c r="M341" s="6">
        <v>44266</v>
      </c>
      <c r="N341" s="6">
        <v>44589</v>
      </c>
      <c r="O341" s="6">
        <v>44255</v>
      </c>
      <c r="P341" s="58">
        <v>44541</v>
      </c>
      <c r="Q341" s="40">
        <f t="shared" si="16"/>
        <v>134</v>
      </c>
      <c r="R341" s="2">
        <f t="shared" si="17"/>
        <v>1053</v>
      </c>
      <c r="S341" s="2">
        <f>VLOOKUP(C341,Quals!$A$2:$C$23,3,FALSE)</f>
        <v>1185</v>
      </c>
      <c r="T341" s="2" t="str">
        <f>_xlfn.IFNA(IF(OR(AND(G341&gt;=S341,L341&gt;=Quals!$F$3,L341&lt;=Quals!$H$3), OR(AND(H341&gt;=S341,M341&gt;=Quals!$F$3,M341&lt;=Quals!$H$3), OR(AND(I341&gt;=S341,N341&gt;=Quals!$F$3,N341&lt;=Quals!$H$3), OR(AND(J341&gt;=S341,O341&gt;=Quals!$F$3,O341&lt;=Quals!$H$3), OR(AND(K341&gt;=S341,P341&gt;=Quals!$F$3,P341&lt;=Quals!$H$3))))), MATCH((B341&amp;C341),Autos!C:C,0)),"Q",""),"")</f>
        <v/>
      </c>
      <c r="U341" s="1" t="str">
        <f>IF(AND(T341 = "Q", IF(ISNA(VLOOKUP((B341&amp;C341),Autos!C:C,1,FALSE)), "Not in Auto",)),"Check", "No need")</f>
        <v>No need</v>
      </c>
    </row>
    <row r="342" spans="1:21" x14ac:dyDescent="0.2">
      <c r="A342" t="str">
        <f t="shared" si="15"/>
        <v>Bryce COLLINS400mh</v>
      </c>
      <c r="B342" t="s">
        <v>806</v>
      </c>
      <c r="C342" s="6" t="s">
        <v>33</v>
      </c>
      <c r="D342" s="6">
        <v>35241</v>
      </c>
      <c r="E342">
        <v>1051</v>
      </c>
      <c r="F342" s="2">
        <v>7</v>
      </c>
      <c r="G342">
        <v>973</v>
      </c>
      <c r="H342">
        <v>1004</v>
      </c>
      <c r="I342">
        <v>1027</v>
      </c>
      <c r="J342">
        <v>1026</v>
      </c>
      <c r="K342">
        <v>992</v>
      </c>
      <c r="L342" s="6">
        <v>43643</v>
      </c>
      <c r="M342" s="6">
        <v>44304</v>
      </c>
      <c r="N342" s="6">
        <v>44262</v>
      </c>
      <c r="O342" s="6">
        <v>44280</v>
      </c>
      <c r="P342" s="58">
        <v>44266</v>
      </c>
      <c r="Q342" s="40">
        <f t="shared" si="16"/>
        <v>138</v>
      </c>
      <c r="R342" s="2">
        <f t="shared" si="17"/>
        <v>1027</v>
      </c>
      <c r="S342" s="2">
        <f>VLOOKUP(C342,Quals!$A$2:$C$23,3,FALSE)</f>
        <v>1185</v>
      </c>
      <c r="T342" s="2" t="str">
        <f>_xlfn.IFNA(IF(OR(AND(G342&gt;=S342,L342&gt;=Quals!$F$3,L342&lt;=Quals!$H$3), OR(AND(H342&gt;=S342,M342&gt;=Quals!$F$3,M342&lt;=Quals!$H$3), OR(AND(I342&gt;=S342,N342&gt;=Quals!$F$3,N342&lt;=Quals!$H$3), OR(AND(J342&gt;=S342,O342&gt;=Quals!$F$3,O342&lt;=Quals!$H$3), OR(AND(K342&gt;=S342,P342&gt;=Quals!$F$3,P342&lt;=Quals!$H$3))))), MATCH((B342&amp;C342),Autos!C:C,0)),"Q",""),"")</f>
        <v/>
      </c>
      <c r="U342" s="1" t="str">
        <f>IF(AND(T342 = "Q", IF(ISNA(VLOOKUP((B342&amp;C342),Autos!C:C,1,FALSE)), "Not in Auto",)),"Check", "No need")</f>
        <v>No need</v>
      </c>
    </row>
    <row r="343" spans="1:21" x14ac:dyDescent="0.2">
      <c r="A343" t="str">
        <f t="shared" si="15"/>
        <v>Thomas HUNT400mh</v>
      </c>
      <c r="B343" t="s">
        <v>807</v>
      </c>
      <c r="C343" s="6" t="s">
        <v>33</v>
      </c>
      <c r="D343" s="6">
        <v>37167</v>
      </c>
      <c r="E343">
        <v>1023</v>
      </c>
      <c r="F343" s="2">
        <v>8</v>
      </c>
      <c r="G343">
        <v>1022</v>
      </c>
      <c r="H343">
        <v>988</v>
      </c>
      <c r="I343">
        <v>1005</v>
      </c>
      <c r="J343">
        <v>1012</v>
      </c>
      <c r="K343">
        <v>967</v>
      </c>
      <c r="L343" s="6">
        <v>44280</v>
      </c>
      <c r="M343" s="6">
        <v>44304</v>
      </c>
      <c r="N343" s="6">
        <v>44266</v>
      </c>
      <c r="O343" s="6">
        <v>44302</v>
      </c>
      <c r="P343" s="58">
        <v>44253</v>
      </c>
      <c r="Q343" s="40">
        <f t="shared" si="16"/>
        <v>195</v>
      </c>
      <c r="R343" s="2">
        <f t="shared" si="17"/>
        <v>1022</v>
      </c>
      <c r="S343" s="2">
        <f>VLOOKUP(C343,Quals!$A$2:$C$23,3,FALSE)</f>
        <v>1185</v>
      </c>
      <c r="T343" s="2" t="str">
        <f>_xlfn.IFNA(IF(OR(AND(G343&gt;=S343,L343&gt;=Quals!$F$3,L343&lt;=Quals!$H$3), OR(AND(H343&gt;=S343,M343&gt;=Quals!$F$3,M343&lt;=Quals!$H$3), OR(AND(I343&gt;=S343,N343&gt;=Quals!$F$3,N343&lt;=Quals!$H$3), OR(AND(J343&gt;=S343,O343&gt;=Quals!$F$3,O343&lt;=Quals!$H$3), OR(AND(K343&gt;=S343,P343&gt;=Quals!$F$3,P343&lt;=Quals!$H$3))))), MATCH((B343&amp;C343),Autos!C:C,0)),"Q",""),"")</f>
        <v/>
      </c>
      <c r="U343" s="1" t="str">
        <f>IF(AND(T343 = "Q", IF(ISNA(VLOOKUP((B343&amp;C343),Autos!C:C,1,FALSE)), "Not in Auto",)),"Check", "No need")</f>
        <v>No need</v>
      </c>
    </row>
    <row r="344" spans="1:21" x14ac:dyDescent="0.2">
      <c r="A344" t="str">
        <f t="shared" si="15"/>
        <v>Michael TSOTSOS400mh</v>
      </c>
      <c r="B344" t="s">
        <v>664</v>
      </c>
      <c r="C344" s="6" t="s">
        <v>33</v>
      </c>
      <c r="D344" s="6">
        <v>36333</v>
      </c>
      <c r="E344">
        <v>999</v>
      </c>
      <c r="F344" s="2">
        <v>9</v>
      </c>
      <c r="G344">
        <v>999</v>
      </c>
      <c r="H344">
        <v>1010</v>
      </c>
      <c r="I344">
        <v>990</v>
      </c>
      <c r="J344">
        <v>972</v>
      </c>
      <c r="K344">
        <v>975</v>
      </c>
      <c r="L344" s="6">
        <v>44266</v>
      </c>
      <c r="M344" s="6">
        <v>44576</v>
      </c>
      <c r="N344" s="6">
        <v>44255</v>
      </c>
      <c r="O344" s="6">
        <v>44280</v>
      </c>
      <c r="P344" s="58">
        <v>44602</v>
      </c>
      <c r="Q344" s="40">
        <f t="shared" si="16"/>
        <v>242</v>
      </c>
      <c r="R344" s="2">
        <f t="shared" si="17"/>
        <v>1010</v>
      </c>
      <c r="S344" s="2">
        <f>VLOOKUP(C344,Quals!$A$2:$C$23,3,FALSE)</f>
        <v>1185</v>
      </c>
      <c r="T344" s="2" t="str">
        <f>_xlfn.IFNA(IF(OR(AND(G344&gt;=S344,L344&gt;=Quals!$F$3,L344&lt;=Quals!$H$3), OR(AND(H344&gt;=S344,M344&gt;=Quals!$F$3,M344&lt;=Quals!$H$3), OR(AND(I344&gt;=S344,N344&gt;=Quals!$F$3,N344&lt;=Quals!$H$3), OR(AND(J344&gt;=S344,O344&gt;=Quals!$F$3,O344&lt;=Quals!$H$3), OR(AND(K344&gt;=S344,P344&gt;=Quals!$F$3,P344&lt;=Quals!$H$3))))), MATCH((B344&amp;C344),Autos!C:C,0)),"Q",""),"")</f>
        <v/>
      </c>
      <c r="U344" s="1" t="str">
        <f>IF(AND(T344 = "Q", IF(ISNA(VLOOKUP((B344&amp;C344),Autos!C:C,1,FALSE)), "Not in Auto",)),"Check", "No need")</f>
        <v>No need</v>
      </c>
    </row>
    <row r="345" spans="1:21" x14ac:dyDescent="0.2">
      <c r="A345" t="str">
        <f t="shared" si="15"/>
        <v>Kyle BENNETT400mh</v>
      </c>
      <c r="B345" t="s">
        <v>808</v>
      </c>
      <c r="C345" s="6" t="s">
        <v>33</v>
      </c>
      <c r="D345" s="6">
        <v>37957</v>
      </c>
      <c r="E345">
        <v>932</v>
      </c>
      <c r="F345" s="2">
        <v>10</v>
      </c>
      <c r="G345">
        <v>949</v>
      </c>
      <c r="H345">
        <v>941</v>
      </c>
      <c r="I345">
        <v>934</v>
      </c>
      <c r="J345">
        <v>915</v>
      </c>
      <c r="K345">
        <v>860</v>
      </c>
      <c r="L345" s="6">
        <v>44597</v>
      </c>
      <c r="M345" s="6">
        <v>44576</v>
      </c>
      <c r="N345" s="6">
        <v>44301</v>
      </c>
      <c r="O345" s="6">
        <v>44266</v>
      </c>
      <c r="P345" s="58">
        <v>44300</v>
      </c>
      <c r="Q345" s="40">
        <f t="shared" si="16"/>
        <v>427</v>
      </c>
      <c r="R345" s="2">
        <f t="shared" si="17"/>
        <v>949</v>
      </c>
      <c r="S345" s="2">
        <f>VLOOKUP(C345,Quals!$A$2:$C$23,3,FALSE)</f>
        <v>1185</v>
      </c>
      <c r="T345" s="2" t="str">
        <f>_xlfn.IFNA(IF(OR(AND(G345&gt;=S345,L345&gt;=Quals!$F$3,L345&lt;=Quals!$H$3), OR(AND(H345&gt;=S345,M345&gt;=Quals!$F$3,M345&lt;=Quals!$H$3), OR(AND(I345&gt;=S345,N345&gt;=Quals!$F$3,N345&lt;=Quals!$H$3), OR(AND(J345&gt;=S345,O345&gt;=Quals!$F$3,O345&lt;=Quals!$H$3), OR(AND(K345&gt;=S345,P345&gt;=Quals!$F$3,P345&lt;=Quals!$H$3))))), MATCH((B345&amp;C345),Autos!C:C,0)),"Q",""),"")</f>
        <v/>
      </c>
      <c r="U345" s="1" t="str">
        <f>IF(AND(T345 = "Q", IF(ISNA(VLOOKUP((B345&amp;C345),Autos!C:C,1,FALSE)), "Not in Auto",)),"Check", "No need")</f>
        <v>No need</v>
      </c>
    </row>
    <row r="346" spans="1:21" x14ac:dyDescent="0.2">
      <c r="A346" t="str">
        <f t="shared" si="15"/>
        <v>Dominic PANOZZO400mh</v>
      </c>
      <c r="B346" t="s">
        <v>665</v>
      </c>
      <c r="C346" s="6" t="s">
        <v>33</v>
      </c>
      <c r="D346" s="6">
        <v>37782</v>
      </c>
      <c r="E346">
        <v>923</v>
      </c>
      <c r="F346" s="2">
        <v>11</v>
      </c>
      <c r="G346">
        <v>996</v>
      </c>
      <c r="H346">
        <v>947</v>
      </c>
      <c r="I346">
        <v>920</v>
      </c>
      <c r="J346">
        <v>897</v>
      </c>
      <c r="K346">
        <v>813</v>
      </c>
      <c r="L346" s="6">
        <v>44262</v>
      </c>
      <c r="M346" s="6">
        <v>44302</v>
      </c>
      <c r="N346" s="6">
        <v>44269</v>
      </c>
      <c r="O346" s="6">
        <v>44610</v>
      </c>
      <c r="P346" s="58">
        <v>44589</v>
      </c>
      <c r="Q346" s="40">
        <f t="shared" si="16"/>
        <v>439</v>
      </c>
      <c r="R346" s="2">
        <f t="shared" si="17"/>
        <v>996</v>
      </c>
      <c r="S346" s="2">
        <f>VLOOKUP(C346,Quals!$A$2:$C$23,3,FALSE)</f>
        <v>1185</v>
      </c>
      <c r="T346" s="2" t="str">
        <f>_xlfn.IFNA(IF(OR(AND(G346&gt;=S346,L346&gt;=Quals!$F$3,L346&lt;=Quals!$H$3), OR(AND(H346&gt;=S346,M346&gt;=Quals!$F$3,M346&lt;=Quals!$H$3), OR(AND(I346&gt;=S346,N346&gt;=Quals!$F$3,N346&lt;=Quals!$H$3), OR(AND(J346&gt;=S346,O346&gt;=Quals!$F$3,O346&lt;=Quals!$H$3), OR(AND(K346&gt;=S346,P346&gt;=Quals!$F$3,P346&lt;=Quals!$H$3))))), MATCH((B346&amp;C346),Autos!C:C,0)),"Q",""),"")</f>
        <v/>
      </c>
      <c r="U346" s="1" t="str">
        <f>IF(AND(T346 = "Q", IF(ISNA(VLOOKUP((B346&amp;C346),Autos!C:C,1,FALSE)), "Not in Auto",)),"Check", "No need")</f>
        <v>No need</v>
      </c>
    </row>
    <row r="347" spans="1:21" x14ac:dyDescent="0.2">
      <c r="A347" t="str">
        <f t="shared" si="15"/>
        <v>Christopher MITREVSKIlong-jump</v>
      </c>
      <c r="B347" t="s">
        <v>809</v>
      </c>
      <c r="C347" s="6" t="s">
        <v>37</v>
      </c>
      <c r="D347" s="6">
        <v>35258</v>
      </c>
      <c r="E347">
        <v>1206</v>
      </c>
      <c r="F347" s="2">
        <v>1</v>
      </c>
      <c r="G347">
        <v>1146</v>
      </c>
      <c r="H347">
        <v>1142</v>
      </c>
      <c r="I347">
        <v>1144</v>
      </c>
      <c r="J347">
        <v>1079</v>
      </c>
      <c r="K347">
        <v>1092</v>
      </c>
      <c r="L347" s="6">
        <v>44353</v>
      </c>
      <c r="M347" s="6">
        <v>44282</v>
      </c>
      <c r="N347" s="6">
        <v>44266</v>
      </c>
      <c r="O347" s="6">
        <v>44355</v>
      </c>
      <c r="P347" s="58">
        <v>44304</v>
      </c>
      <c r="Q347" s="40">
        <f t="shared" si="16"/>
        <v>20</v>
      </c>
      <c r="R347" s="2">
        <f t="shared" si="17"/>
        <v>1146</v>
      </c>
      <c r="S347" s="2">
        <f>VLOOKUP(C347,Quals!$A$2:$C$23,3,FALSE)</f>
        <v>1186</v>
      </c>
      <c r="T347" s="2" t="str">
        <f>_xlfn.IFNA(IF(OR(AND(G347&gt;=S347,L347&gt;=Quals!$F$3,L347&lt;=Quals!$H$3), OR(AND(H347&gt;=S347,M347&gt;=Quals!$F$3,M347&lt;=Quals!$H$3), OR(AND(I347&gt;=S347,N347&gt;=Quals!$F$3,N347&lt;=Quals!$H$3), OR(AND(J347&gt;=S347,O347&gt;=Quals!$F$3,O347&lt;=Quals!$H$3), OR(AND(K347&gt;=S347,P347&gt;=Quals!$F$3,P347&lt;=Quals!$H$3))))), MATCH((B347&amp;C347),Autos!C:C,0)),"Q",""),"")</f>
        <v/>
      </c>
      <c r="U347" s="1" t="str">
        <f>IF(AND(T347 = "Q", IF(ISNA(VLOOKUP((B347&amp;C347),Autos!C:C,1,FALSE)), "Not in Auto",)),"Check", "No need")</f>
        <v>No need</v>
      </c>
    </row>
    <row r="348" spans="1:21" x14ac:dyDescent="0.2">
      <c r="A348" t="str">
        <f t="shared" si="15"/>
        <v>Henry FRAYNElong-jump</v>
      </c>
      <c r="B348" t="s">
        <v>810</v>
      </c>
      <c r="C348" s="6" t="s">
        <v>37</v>
      </c>
      <c r="D348" s="6">
        <v>32977</v>
      </c>
      <c r="E348">
        <v>1195</v>
      </c>
      <c r="F348" s="2">
        <v>2</v>
      </c>
      <c r="G348">
        <v>1131</v>
      </c>
      <c r="H348">
        <v>1123</v>
      </c>
      <c r="I348">
        <v>1129</v>
      </c>
      <c r="J348">
        <v>1105</v>
      </c>
      <c r="K348">
        <v>1061</v>
      </c>
      <c r="L348" s="6">
        <v>44304</v>
      </c>
      <c r="M348" s="6">
        <v>44408</v>
      </c>
      <c r="N348" s="6">
        <v>44353</v>
      </c>
      <c r="O348" s="6">
        <v>44282</v>
      </c>
      <c r="P348" s="58">
        <v>44339</v>
      </c>
      <c r="Q348" s="40">
        <f t="shared" si="16"/>
        <v>25</v>
      </c>
      <c r="R348" s="2">
        <f t="shared" si="17"/>
        <v>1131</v>
      </c>
      <c r="S348" s="2">
        <f>VLOOKUP(C348,Quals!$A$2:$C$23,3,FALSE)</f>
        <v>1186</v>
      </c>
      <c r="T348" s="2" t="str">
        <f>_xlfn.IFNA(IF(OR(AND(G348&gt;=S348,L348&gt;=Quals!$F$3,L348&lt;=Quals!$H$3), OR(AND(H348&gt;=S348,M348&gt;=Quals!$F$3,M348&lt;=Quals!$H$3), OR(AND(I348&gt;=S348,N348&gt;=Quals!$F$3,N348&lt;=Quals!$H$3), OR(AND(J348&gt;=S348,O348&gt;=Quals!$F$3,O348&lt;=Quals!$H$3), OR(AND(K348&gt;=S348,P348&gt;=Quals!$F$3,P348&lt;=Quals!$H$3))))), MATCH((B348&amp;C348),Autos!C:C,0)),"Q",""),"")</f>
        <v/>
      </c>
      <c r="U348" s="1" t="str">
        <f>IF(AND(T348 = "Q", IF(ISNA(VLOOKUP((B348&amp;C348),Autos!C:C,1,FALSE)), "Not in Auto",)),"Check", "No need")</f>
        <v>No need</v>
      </c>
    </row>
    <row r="349" spans="1:21" x14ac:dyDescent="0.2">
      <c r="A349" t="str">
        <f t="shared" si="15"/>
        <v>Zane BRANCOlong-jump</v>
      </c>
      <c r="B349" t="s">
        <v>812</v>
      </c>
      <c r="C349" s="6" t="s">
        <v>37</v>
      </c>
      <c r="D349" s="6">
        <v>36529</v>
      </c>
      <c r="E349">
        <v>1132</v>
      </c>
      <c r="F349" s="2">
        <v>3</v>
      </c>
      <c r="G349">
        <v>1094</v>
      </c>
      <c r="H349">
        <v>1103</v>
      </c>
      <c r="I349">
        <v>1092</v>
      </c>
      <c r="J349">
        <v>1079</v>
      </c>
      <c r="K349">
        <v>1083</v>
      </c>
      <c r="L349" s="6">
        <v>44304</v>
      </c>
      <c r="M349" s="6">
        <v>44282</v>
      </c>
      <c r="N349" s="6">
        <v>44352</v>
      </c>
      <c r="O349" s="6">
        <v>44612</v>
      </c>
      <c r="P349" s="58">
        <v>44302</v>
      </c>
      <c r="Q349" s="40">
        <f t="shared" si="16"/>
        <v>47</v>
      </c>
      <c r="R349" s="2">
        <f t="shared" si="17"/>
        <v>1103</v>
      </c>
      <c r="S349" s="2">
        <f>VLOOKUP(C349,Quals!$A$2:$C$23,3,FALSE)</f>
        <v>1186</v>
      </c>
      <c r="T349" s="2" t="str">
        <f>_xlfn.IFNA(IF(OR(AND(G349&gt;=S349,L349&gt;=Quals!$F$3,L349&lt;=Quals!$H$3), OR(AND(H349&gt;=S349,M349&gt;=Quals!$F$3,M349&lt;=Quals!$H$3), OR(AND(I349&gt;=S349,N349&gt;=Quals!$F$3,N349&lt;=Quals!$H$3), OR(AND(J349&gt;=S349,O349&gt;=Quals!$F$3,O349&lt;=Quals!$H$3), OR(AND(K349&gt;=S349,P349&gt;=Quals!$F$3,P349&lt;=Quals!$H$3))))), MATCH((B349&amp;C349),Autos!C:C,0)),"Q",""),"")</f>
        <v/>
      </c>
      <c r="U349" s="1" t="str">
        <f>IF(AND(T349 = "Q", IF(ISNA(VLOOKUP((B349&amp;C349),Autos!C:C,1,FALSE)), "Not in Auto",)),"Check", "No need")</f>
        <v>No need</v>
      </c>
    </row>
    <row r="350" spans="1:21" x14ac:dyDescent="0.2">
      <c r="A350" t="str">
        <f t="shared" si="15"/>
        <v>Joshua COWLEYlong-jump</v>
      </c>
      <c r="B350" t="s">
        <v>811</v>
      </c>
      <c r="C350" s="7" t="s">
        <v>37</v>
      </c>
      <c r="D350" s="6">
        <v>36963</v>
      </c>
      <c r="E350">
        <v>1124</v>
      </c>
      <c r="F350" s="2">
        <v>4</v>
      </c>
      <c r="G350">
        <v>1129</v>
      </c>
      <c r="H350">
        <v>1016</v>
      </c>
      <c r="I350">
        <v>1075</v>
      </c>
      <c r="J350">
        <v>1094</v>
      </c>
      <c r="K350">
        <v>1057</v>
      </c>
      <c r="L350" s="6">
        <v>44261</v>
      </c>
      <c r="M350" s="6">
        <v>43642</v>
      </c>
      <c r="N350" s="6">
        <v>44282</v>
      </c>
      <c r="O350" s="6">
        <v>44269</v>
      </c>
      <c r="P350" s="58">
        <v>44304</v>
      </c>
      <c r="Q350" s="40">
        <f t="shared" si="16"/>
        <v>52</v>
      </c>
      <c r="R350" s="2">
        <f t="shared" si="17"/>
        <v>1129</v>
      </c>
      <c r="S350" s="2">
        <f>VLOOKUP(C350,Quals!$A$2:$C$23,3,FALSE)</f>
        <v>1186</v>
      </c>
      <c r="T350" s="2" t="str">
        <f>_xlfn.IFNA(IF(OR(AND(G350&gt;=S350,L350&gt;=Quals!$F$3,L350&lt;=Quals!$H$3), OR(AND(H350&gt;=S350,M350&gt;=Quals!$F$3,M350&lt;=Quals!$H$3), OR(AND(I350&gt;=S350,N350&gt;=Quals!$F$3,N350&lt;=Quals!$H$3), OR(AND(J350&gt;=S350,O350&gt;=Quals!$F$3,O350&lt;=Quals!$H$3), OR(AND(K350&gt;=S350,P350&gt;=Quals!$F$3,P350&lt;=Quals!$H$3))))), MATCH((B350&amp;C350),Autos!C:C,0)),"Q",""),"")</f>
        <v/>
      </c>
      <c r="U350" s="1" t="str">
        <f>IF(AND(T350 = "Q", IF(ISNA(VLOOKUP((B350&amp;C350),Autos!C:C,1,FALSE)), "Not in Auto",)),"Check", "No need")</f>
        <v>No need</v>
      </c>
    </row>
    <row r="351" spans="1:21" x14ac:dyDescent="0.2">
      <c r="A351" t="str">
        <f t="shared" si="15"/>
        <v>Jalen RUCKERlong-jump</v>
      </c>
      <c r="B351" t="s">
        <v>813</v>
      </c>
      <c r="C351" s="6" t="s">
        <v>37</v>
      </c>
      <c r="D351" s="6">
        <v>35479</v>
      </c>
      <c r="E351">
        <v>1102</v>
      </c>
      <c r="F351" s="2">
        <v>5</v>
      </c>
      <c r="G351">
        <v>1079</v>
      </c>
      <c r="H351">
        <v>1101</v>
      </c>
      <c r="I351">
        <v>1081</v>
      </c>
      <c r="J351">
        <v>1041</v>
      </c>
      <c r="K351">
        <v>1040</v>
      </c>
      <c r="L351" s="6">
        <v>44282</v>
      </c>
      <c r="M351" s="6">
        <v>44269</v>
      </c>
      <c r="N351" s="6">
        <v>44352</v>
      </c>
      <c r="O351" s="6">
        <v>44304</v>
      </c>
      <c r="P351" s="58">
        <v>44569</v>
      </c>
      <c r="Q351" s="40">
        <f t="shared" si="16"/>
        <v>73</v>
      </c>
      <c r="R351" s="2">
        <f t="shared" si="17"/>
        <v>1101</v>
      </c>
      <c r="S351" s="2">
        <f>VLOOKUP(C351,Quals!$A$2:$C$23,3,FALSE)</f>
        <v>1186</v>
      </c>
      <c r="T351" s="2" t="str">
        <f>_xlfn.IFNA(IF(OR(AND(G351&gt;=S351,L351&gt;=Quals!$F$3,L351&lt;=Quals!$H$3), OR(AND(H351&gt;=S351,M351&gt;=Quals!$F$3,M351&lt;=Quals!$H$3), OR(AND(I351&gt;=S351,N351&gt;=Quals!$F$3,N351&lt;=Quals!$H$3), OR(AND(J351&gt;=S351,O351&gt;=Quals!$F$3,O351&lt;=Quals!$H$3), OR(AND(K351&gt;=S351,P351&gt;=Quals!$F$3,P351&lt;=Quals!$H$3))))), MATCH((B351&amp;C351),Autos!C:C,0)),"Q",""),"")</f>
        <v/>
      </c>
      <c r="U351" s="1" t="str">
        <f>IF(AND(T351 = "Q", IF(ISNA(VLOOKUP((B351&amp;C351),Autos!C:C,1,FALSE)), "Not in Auto",)),"Check", "No need")</f>
        <v>No need</v>
      </c>
    </row>
    <row r="352" spans="1:21" x14ac:dyDescent="0.2">
      <c r="A352" t="str">
        <f t="shared" si="15"/>
        <v>Alec DIAMONDlong-jump</v>
      </c>
      <c r="B352" t="s">
        <v>802</v>
      </c>
      <c r="C352" s="6" t="s">
        <v>37</v>
      </c>
      <c r="D352" s="6">
        <v>35651</v>
      </c>
      <c r="E352">
        <v>1096</v>
      </c>
      <c r="F352" s="2">
        <v>6</v>
      </c>
      <c r="G352">
        <v>1081</v>
      </c>
      <c r="H352">
        <v>1077</v>
      </c>
      <c r="I352">
        <v>1081</v>
      </c>
      <c r="J352">
        <v>1075</v>
      </c>
      <c r="K352">
        <v>1070</v>
      </c>
      <c r="L352" s="6">
        <v>44266</v>
      </c>
      <c r="M352" s="6">
        <v>44282</v>
      </c>
      <c r="N352" s="6">
        <v>44365</v>
      </c>
      <c r="O352" s="6">
        <v>44576</v>
      </c>
      <c r="P352" s="58">
        <v>44301</v>
      </c>
      <c r="Q352" s="40">
        <f t="shared" si="16"/>
        <v>77</v>
      </c>
      <c r="R352" s="2">
        <f t="shared" si="17"/>
        <v>1081</v>
      </c>
      <c r="S352" s="2">
        <f>VLOOKUP(C352,Quals!$A$2:$C$23,3,FALSE)</f>
        <v>1186</v>
      </c>
      <c r="T352" s="2" t="str">
        <f>_xlfn.IFNA(IF(OR(AND(G352&gt;=S352,L352&gt;=Quals!$F$3,L352&lt;=Quals!$H$3), OR(AND(H352&gt;=S352,M352&gt;=Quals!$F$3,M352&lt;=Quals!$H$3), OR(AND(I352&gt;=S352,N352&gt;=Quals!$F$3,N352&lt;=Quals!$H$3), OR(AND(J352&gt;=S352,O352&gt;=Quals!$F$3,O352&lt;=Quals!$H$3), OR(AND(K352&gt;=S352,P352&gt;=Quals!$F$3,P352&lt;=Quals!$H$3))))), MATCH((B352&amp;C352),Autos!C:C,0)),"Q",""),"")</f>
        <v/>
      </c>
      <c r="U352" s="1" t="str">
        <f>IF(AND(T352 = "Q", IF(ISNA(VLOOKUP((B352&amp;C352),Autos!C:C,1,FALSE)), "Not in Auto",)),"Check", "No need")</f>
        <v>No need</v>
      </c>
    </row>
    <row r="353" spans="1:21" x14ac:dyDescent="0.2">
      <c r="A353" t="str">
        <f t="shared" si="15"/>
        <v>Jeremy ANDREWSlong-jump</v>
      </c>
      <c r="B353" t="s">
        <v>814</v>
      </c>
      <c r="C353" s="6" t="s">
        <v>37</v>
      </c>
      <c r="D353" s="6">
        <v>33911</v>
      </c>
      <c r="E353">
        <v>1093</v>
      </c>
      <c r="F353" s="2">
        <v>7</v>
      </c>
      <c r="G353">
        <v>1071</v>
      </c>
      <c r="H353">
        <v>1057</v>
      </c>
      <c r="I353">
        <v>1057</v>
      </c>
      <c r="J353">
        <v>1036</v>
      </c>
      <c r="K353">
        <v>1045</v>
      </c>
      <c r="L353" s="6">
        <v>44304</v>
      </c>
      <c r="M353" s="6">
        <v>44282</v>
      </c>
      <c r="N353" s="6">
        <v>44252</v>
      </c>
      <c r="O353" s="6">
        <v>44359</v>
      </c>
      <c r="P353" s="58">
        <v>44611</v>
      </c>
      <c r="Q353" s="40">
        <f t="shared" si="16"/>
        <v>79</v>
      </c>
      <c r="R353" s="2">
        <f t="shared" si="17"/>
        <v>1071</v>
      </c>
      <c r="S353" s="2">
        <f>VLOOKUP(C353,Quals!$A$2:$C$23,3,FALSE)</f>
        <v>1186</v>
      </c>
      <c r="T353" s="2" t="str">
        <f>_xlfn.IFNA(IF(OR(AND(G353&gt;=S353,L353&gt;=Quals!$F$3,L353&lt;=Quals!$H$3), OR(AND(H353&gt;=S353,M353&gt;=Quals!$F$3,M353&lt;=Quals!$H$3), OR(AND(I353&gt;=S353,N353&gt;=Quals!$F$3,N353&lt;=Quals!$H$3), OR(AND(J353&gt;=S353,O353&gt;=Quals!$F$3,O353&lt;=Quals!$H$3), OR(AND(K353&gt;=S353,P353&gt;=Quals!$F$3,P353&lt;=Quals!$H$3))))), MATCH((B353&amp;C353),Autos!C:C,0)),"Q",""),"")</f>
        <v/>
      </c>
      <c r="U353" s="1" t="str">
        <f>IF(AND(T353 = "Q", IF(ISNA(VLOOKUP((B353&amp;C353),Autos!C:C,1,FALSE)), "Not in Auto",)),"Check", "No need")</f>
        <v>No need</v>
      </c>
    </row>
    <row r="354" spans="1:21" x14ac:dyDescent="0.2">
      <c r="A354" t="str">
        <f t="shared" si="15"/>
        <v>William FREYERlong-jump</v>
      </c>
      <c r="B354" t="s">
        <v>815</v>
      </c>
      <c r="C354" s="6" t="s">
        <v>37</v>
      </c>
      <c r="D354" s="6">
        <v>36459</v>
      </c>
      <c r="E354">
        <v>1060</v>
      </c>
      <c r="F354" s="2">
        <v>8</v>
      </c>
      <c r="G354">
        <v>1065</v>
      </c>
      <c r="H354">
        <v>1034</v>
      </c>
      <c r="I354">
        <v>1047</v>
      </c>
      <c r="J354">
        <v>1023</v>
      </c>
      <c r="K354">
        <v>991</v>
      </c>
      <c r="L354" s="6">
        <v>44304</v>
      </c>
      <c r="M354" s="6">
        <v>44266</v>
      </c>
      <c r="N354" s="6">
        <v>44262</v>
      </c>
      <c r="O354" s="6">
        <v>44302</v>
      </c>
      <c r="P354" s="58">
        <v>44252</v>
      </c>
      <c r="Q354" s="40">
        <f t="shared" si="16"/>
        <v>124</v>
      </c>
      <c r="R354" s="2">
        <f t="shared" si="17"/>
        <v>1065</v>
      </c>
      <c r="S354" s="2">
        <f>VLOOKUP(C354,Quals!$A$2:$C$23,3,FALSE)</f>
        <v>1186</v>
      </c>
      <c r="T354" s="2" t="str">
        <f>_xlfn.IFNA(IF(OR(AND(G354&gt;=S354,L354&gt;=Quals!$F$3,L354&lt;=Quals!$H$3), OR(AND(H354&gt;=S354,M354&gt;=Quals!$F$3,M354&lt;=Quals!$H$3), OR(AND(I354&gt;=S354,N354&gt;=Quals!$F$3,N354&lt;=Quals!$H$3), OR(AND(J354&gt;=S354,O354&gt;=Quals!$F$3,O354&lt;=Quals!$H$3), OR(AND(K354&gt;=S354,P354&gt;=Quals!$F$3,P354&lt;=Quals!$H$3))))), MATCH((B354&amp;C354),Autos!C:C,0)),"Q",""),"")</f>
        <v/>
      </c>
      <c r="U354" s="1" t="str">
        <f>IF(AND(T354 = "Q", IF(ISNA(VLOOKUP((B354&amp;C354),Autos!C:C,1,FALSE)), "Not in Auto",)),"Check", "No need")</f>
        <v>No need</v>
      </c>
    </row>
    <row r="355" spans="1:21" x14ac:dyDescent="0.2">
      <c r="A355" t="str">
        <f t="shared" si="15"/>
        <v>Ashley MOLONEYlong-jump</v>
      </c>
      <c r="B355" t="s">
        <v>573</v>
      </c>
      <c r="C355" s="6" t="s">
        <v>37</v>
      </c>
      <c r="D355" s="6">
        <v>36598</v>
      </c>
      <c r="E355">
        <v>1059</v>
      </c>
      <c r="F355" s="2">
        <v>9</v>
      </c>
      <c r="G355">
        <v>1065</v>
      </c>
      <c r="H355">
        <v>1077</v>
      </c>
      <c r="I355">
        <v>1060</v>
      </c>
      <c r="J355">
        <v>1034</v>
      </c>
      <c r="K355">
        <v>989</v>
      </c>
      <c r="L355" s="6">
        <v>44394</v>
      </c>
      <c r="M355" s="6">
        <v>44301</v>
      </c>
      <c r="N355" s="6">
        <v>44412</v>
      </c>
      <c r="O355" s="6">
        <v>43641</v>
      </c>
      <c r="P355" s="58">
        <v>44359</v>
      </c>
      <c r="Q355" s="40">
        <f t="shared" si="16"/>
        <v>126</v>
      </c>
      <c r="R355" s="2">
        <f t="shared" si="17"/>
        <v>1077</v>
      </c>
      <c r="S355" s="2">
        <f>VLOOKUP(C355,Quals!$A$2:$C$23,3,FALSE)</f>
        <v>1186</v>
      </c>
      <c r="T355" s="2" t="str">
        <f>_xlfn.IFNA(IF(OR(AND(G355&gt;=S355,L355&gt;=Quals!$F$3,L355&lt;=Quals!$H$3), OR(AND(H355&gt;=S355,M355&gt;=Quals!$F$3,M355&lt;=Quals!$H$3), OR(AND(I355&gt;=S355,N355&gt;=Quals!$F$3,N355&lt;=Quals!$H$3), OR(AND(J355&gt;=S355,O355&gt;=Quals!$F$3,O355&lt;=Quals!$H$3), OR(AND(K355&gt;=S355,P355&gt;=Quals!$F$3,P355&lt;=Quals!$H$3))))), MATCH((B355&amp;C355),Autos!C:C,0)),"Q",""),"")</f>
        <v/>
      </c>
      <c r="U355" s="1" t="str">
        <f>IF(AND(T355 = "Q", IF(ISNA(VLOOKUP((B355&amp;C355),Autos!C:C,1,FALSE)), "Not in Auto",)),"Check", "No need")</f>
        <v>No need</v>
      </c>
    </row>
    <row r="356" spans="1:21" x14ac:dyDescent="0.2">
      <c r="A356" t="str">
        <f t="shared" si="15"/>
        <v>Zachary NUNISlong-jump</v>
      </c>
      <c r="B356" t="s">
        <v>816</v>
      </c>
      <c r="C356" s="6" t="s">
        <v>37</v>
      </c>
      <c r="D356" s="6">
        <v>36468</v>
      </c>
      <c r="E356">
        <v>1057</v>
      </c>
      <c r="F356" s="2">
        <v>10</v>
      </c>
      <c r="G356">
        <v>1075</v>
      </c>
      <c r="H356">
        <v>1053</v>
      </c>
      <c r="I356">
        <v>1036</v>
      </c>
      <c r="J356">
        <v>1027</v>
      </c>
      <c r="K356">
        <v>1032</v>
      </c>
      <c r="L356" s="6">
        <v>44330</v>
      </c>
      <c r="M356" s="6">
        <v>44310</v>
      </c>
      <c r="N356" s="6">
        <v>44316</v>
      </c>
      <c r="O356" s="6">
        <v>44289</v>
      </c>
      <c r="P356" s="58">
        <v>44603</v>
      </c>
      <c r="Q356" s="40">
        <f t="shared" si="16"/>
        <v>129</v>
      </c>
      <c r="R356" s="2">
        <f t="shared" si="17"/>
        <v>1075</v>
      </c>
      <c r="S356" s="2">
        <f>VLOOKUP(C356,Quals!$A$2:$C$23,3,FALSE)</f>
        <v>1186</v>
      </c>
      <c r="T356" s="2" t="str">
        <f>_xlfn.IFNA(IF(OR(AND(G356&gt;=S356,L356&gt;=Quals!$F$3,L356&lt;=Quals!$H$3), OR(AND(H356&gt;=S356,M356&gt;=Quals!$F$3,M356&lt;=Quals!$H$3), OR(AND(I356&gt;=S356,N356&gt;=Quals!$F$3,N356&lt;=Quals!$H$3), OR(AND(J356&gt;=S356,O356&gt;=Quals!$F$3,O356&lt;=Quals!$H$3), OR(AND(K356&gt;=S356,P356&gt;=Quals!$F$3,P356&lt;=Quals!$H$3))))), MATCH((B356&amp;C356),Autos!C:C,0)),"Q",""),"")</f>
        <v/>
      </c>
      <c r="U356" s="1" t="str">
        <f>IF(AND(T356 = "Q", IF(ISNA(VLOOKUP((B356&amp;C356),Autos!C:C,1,FALSE)), "Not in Auto",)),"Check", "No need")</f>
        <v>No need</v>
      </c>
    </row>
    <row r="357" spans="1:21" x14ac:dyDescent="0.2">
      <c r="A357" t="str">
        <f t="shared" si="15"/>
        <v>Cedric DUBLERlong-jump</v>
      </c>
      <c r="B357" t="s">
        <v>798</v>
      </c>
      <c r="C357" s="6" t="s">
        <v>37</v>
      </c>
      <c r="D357" s="6">
        <v>34712</v>
      </c>
      <c r="E357">
        <v>1053</v>
      </c>
      <c r="F357" s="2">
        <v>11</v>
      </c>
      <c r="G357">
        <v>1076</v>
      </c>
      <c r="H357">
        <v>1091</v>
      </c>
      <c r="I357">
        <v>1023</v>
      </c>
      <c r="J357">
        <v>999</v>
      </c>
      <c r="K357">
        <v>991</v>
      </c>
      <c r="L357" s="6">
        <v>44282</v>
      </c>
      <c r="M357" s="6">
        <v>44269</v>
      </c>
      <c r="N357" s="6">
        <v>44301</v>
      </c>
      <c r="O357" s="6">
        <v>44412</v>
      </c>
      <c r="P357" s="58">
        <v>43641</v>
      </c>
      <c r="Q357" s="40">
        <f t="shared" si="16"/>
        <v>134</v>
      </c>
      <c r="R357" s="2">
        <f t="shared" si="17"/>
        <v>1091</v>
      </c>
      <c r="S357" s="2">
        <f>VLOOKUP(C357,Quals!$A$2:$C$23,3,FALSE)</f>
        <v>1186</v>
      </c>
      <c r="T357" s="2" t="str">
        <f>_xlfn.IFNA(IF(OR(AND(G357&gt;=S357,L357&gt;=Quals!$F$3,L357&lt;=Quals!$H$3), OR(AND(H357&gt;=S357,M357&gt;=Quals!$F$3,M357&lt;=Quals!$H$3), OR(AND(I357&gt;=S357,N357&gt;=Quals!$F$3,N357&lt;=Quals!$H$3), OR(AND(J357&gt;=S357,O357&gt;=Quals!$F$3,O357&lt;=Quals!$H$3), OR(AND(K357&gt;=S357,P357&gt;=Quals!$F$3,P357&lt;=Quals!$H$3))))), MATCH((B357&amp;C357),Autos!C:C,0)),"Q",""),"")</f>
        <v/>
      </c>
      <c r="U357" s="1" t="str">
        <f>IF(AND(T357 = "Q", IF(ISNA(VLOOKUP((B357&amp;C357),Autos!C:C,1,FALSE)), "Not in Auto",)),"Check", "No need")</f>
        <v>No need</v>
      </c>
    </row>
    <row r="358" spans="1:21" x14ac:dyDescent="0.2">
      <c r="A358" t="str">
        <f t="shared" si="15"/>
        <v>Amiru CHANDRASENAlong-jump</v>
      </c>
      <c r="B358" t="s">
        <v>817</v>
      </c>
      <c r="C358" s="6" t="s">
        <v>37</v>
      </c>
      <c r="D358" s="6">
        <v>37470</v>
      </c>
      <c r="E358">
        <v>1043</v>
      </c>
      <c r="F358" s="2">
        <v>12</v>
      </c>
      <c r="G358">
        <v>1060</v>
      </c>
      <c r="H358">
        <v>1040</v>
      </c>
      <c r="I358">
        <v>1029</v>
      </c>
      <c r="J358">
        <v>1019</v>
      </c>
      <c r="K358">
        <v>1002</v>
      </c>
      <c r="L358" s="6">
        <v>44587</v>
      </c>
      <c r="M358" s="6">
        <v>44576</v>
      </c>
      <c r="N358" s="6">
        <v>44300</v>
      </c>
      <c r="O358" s="6">
        <v>44590</v>
      </c>
      <c r="P358" s="58">
        <v>44602</v>
      </c>
      <c r="Q358" s="40">
        <f t="shared" si="16"/>
        <v>152</v>
      </c>
      <c r="R358" s="2">
        <f t="shared" si="17"/>
        <v>1060</v>
      </c>
      <c r="S358" s="2">
        <f>VLOOKUP(C358,Quals!$A$2:$C$23,3,FALSE)</f>
        <v>1186</v>
      </c>
      <c r="T358" s="2" t="str">
        <f>_xlfn.IFNA(IF(OR(AND(G358&gt;=S358,L358&gt;=Quals!$F$3,L358&lt;=Quals!$H$3), OR(AND(H358&gt;=S358,M358&gt;=Quals!$F$3,M358&lt;=Quals!$H$3), OR(AND(I358&gt;=S358,N358&gt;=Quals!$F$3,N358&lt;=Quals!$H$3), OR(AND(J358&gt;=S358,O358&gt;=Quals!$F$3,O358&lt;=Quals!$H$3), OR(AND(K358&gt;=S358,P358&gt;=Quals!$F$3,P358&lt;=Quals!$H$3))))), MATCH((B358&amp;C358),Autos!C:C,0)),"Q",""),"")</f>
        <v/>
      </c>
      <c r="U358" s="1" t="str">
        <f>IF(AND(T358 = "Q", IF(ISNA(VLOOKUP((B358&amp;C358),Autos!C:C,1,FALSE)), "Not in Auto",)),"Check", "No need")</f>
        <v>No need</v>
      </c>
    </row>
    <row r="359" spans="1:21" x14ac:dyDescent="0.2">
      <c r="A359" t="str">
        <f t="shared" si="15"/>
        <v>Liam FAIRWEATHERlong-jump</v>
      </c>
      <c r="B359" t="s">
        <v>819</v>
      </c>
      <c r="C359" s="6" t="s">
        <v>37</v>
      </c>
      <c r="D359" s="6">
        <v>37460</v>
      </c>
      <c r="E359">
        <v>1042</v>
      </c>
      <c r="F359" s="2">
        <v>13</v>
      </c>
      <c r="G359">
        <v>1047</v>
      </c>
      <c r="H359">
        <v>1030</v>
      </c>
      <c r="I359">
        <v>1042</v>
      </c>
      <c r="J359">
        <v>1018</v>
      </c>
      <c r="K359">
        <v>1016</v>
      </c>
      <c r="L359" s="6">
        <v>44570</v>
      </c>
      <c r="M359" s="6">
        <v>44612</v>
      </c>
      <c r="N359" s="6">
        <v>44302</v>
      </c>
      <c r="O359" s="6">
        <v>44583</v>
      </c>
      <c r="P359" s="58">
        <v>44300</v>
      </c>
      <c r="Q359" s="40">
        <f t="shared" si="16"/>
        <v>154</v>
      </c>
      <c r="R359" s="2">
        <f t="shared" si="17"/>
        <v>1047</v>
      </c>
      <c r="S359" s="2">
        <f>VLOOKUP(C359,Quals!$A$2:$C$23,3,FALSE)</f>
        <v>1186</v>
      </c>
      <c r="T359" s="2" t="str">
        <f>_xlfn.IFNA(IF(OR(AND(G359&gt;=S359,L359&gt;=Quals!$F$3,L359&lt;=Quals!$H$3), OR(AND(H359&gt;=S359,M359&gt;=Quals!$F$3,M359&lt;=Quals!$H$3), OR(AND(I359&gt;=S359,N359&gt;=Quals!$F$3,N359&lt;=Quals!$H$3), OR(AND(J359&gt;=S359,O359&gt;=Quals!$F$3,O359&lt;=Quals!$H$3), OR(AND(K359&gt;=S359,P359&gt;=Quals!$F$3,P359&lt;=Quals!$H$3))))), MATCH((B359&amp;C359),Autos!C:C,0)),"Q",""),"")</f>
        <v/>
      </c>
      <c r="U359" s="1" t="str">
        <f>IF(AND(T359 = "Q", IF(ISNA(VLOOKUP((B359&amp;C359),Autos!C:C,1,FALSE)), "Not in Auto",)),"Check", "No need")</f>
        <v>No need</v>
      </c>
    </row>
    <row r="360" spans="1:21" x14ac:dyDescent="0.2">
      <c r="A360" t="str">
        <f t="shared" si="15"/>
        <v>Dylan JAMESlong-jump</v>
      </c>
      <c r="B360" t="s">
        <v>818</v>
      </c>
      <c r="C360" s="6" t="s">
        <v>37</v>
      </c>
      <c r="D360" s="6">
        <v>37317</v>
      </c>
      <c r="E360">
        <v>1039</v>
      </c>
      <c r="F360" s="2">
        <v>14</v>
      </c>
      <c r="G360">
        <v>1072</v>
      </c>
      <c r="H360">
        <v>1038</v>
      </c>
      <c r="I360">
        <v>1010</v>
      </c>
      <c r="J360">
        <v>1014</v>
      </c>
      <c r="K360">
        <v>1017</v>
      </c>
      <c r="L360" s="6">
        <v>44331</v>
      </c>
      <c r="M360" s="6">
        <v>44310</v>
      </c>
      <c r="N360" s="6">
        <v>44590</v>
      </c>
      <c r="O360" s="6">
        <v>44274</v>
      </c>
      <c r="P360" s="58">
        <v>44342</v>
      </c>
      <c r="Q360" s="40">
        <f t="shared" si="16"/>
        <v>160</v>
      </c>
      <c r="R360" s="2">
        <f t="shared" si="17"/>
        <v>1072</v>
      </c>
      <c r="S360" s="2">
        <f>VLOOKUP(C360,Quals!$A$2:$C$23,3,FALSE)</f>
        <v>1186</v>
      </c>
      <c r="T360" s="2" t="str">
        <f>_xlfn.IFNA(IF(OR(AND(G360&gt;=S360,L360&gt;=Quals!$F$3,L360&lt;=Quals!$H$3), OR(AND(H360&gt;=S360,M360&gt;=Quals!$F$3,M360&lt;=Quals!$H$3), OR(AND(I360&gt;=S360,N360&gt;=Quals!$F$3,N360&lt;=Quals!$H$3), OR(AND(J360&gt;=S360,O360&gt;=Quals!$F$3,O360&lt;=Quals!$H$3), OR(AND(K360&gt;=S360,P360&gt;=Quals!$F$3,P360&lt;=Quals!$H$3))))), MATCH((B360&amp;C360),Autos!C:C,0)),"Q",""),"")</f>
        <v/>
      </c>
      <c r="U360" s="1" t="str">
        <f>IF(AND(T360 = "Q", IF(ISNA(VLOOKUP((B360&amp;C360),Autos!C:C,1,FALSE)), "Not in Auto",)),"Check", "No need")</f>
        <v>No need</v>
      </c>
    </row>
    <row r="361" spans="1:21" x14ac:dyDescent="0.2">
      <c r="A361" t="str">
        <f t="shared" si="15"/>
        <v>Sam TAYLORlong-jump</v>
      </c>
      <c r="B361" t="s">
        <v>604</v>
      </c>
      <c r="C361" s="6" t="s">
        <v>37</v>
      </c>
      <c r="D361" s="6">
        <v>37033</v>
      </c>
      <c r="E361">
        <v>1009</v>
      </c>
      <c r="F361" s="2">
        <v>15</v>
      </c>
      <c r="G361">
        <v>1088</v>
      </c>
      <c r="H361">
        <v>1019</v>
      </c>
      <c r="I361">
        <v>1008</v>
      </c>
      <c r="J361">
        <v>952</v>
      </c>
      <c r="K361">
        <v>922</v>
      </c>
      <c r="L361" s="6">
        <v>44612</v>
      </c>
      <c r="M361" s="6">
        <v>44262</v>
      </c>
      <c r="N361" s="6">
        <v>44576</v>
      </c>
      <c r="O361" s="6">
        <v>44301</v>
      </c>
      <c r="P361" s="58">
        <v>44254</v>
      </c>
      <c r="Q361" s="40">
        <f t="shared" si="16"/>
        <v>221</v>
      </c>
      <c r="R361" s="2">
        <f t="shared" si="17"/>
        <v>1088</v>
      </c>
      <c r="S361" s="2">
        <f>VLOOKUP(C361,Quals!$A$2:$C$23,3,FALSE)</f>
        <v>1186</v>
      </c>
      <c r="T361" s="2" t="str">
        <f>_xlfn.IFNA(IF(OR(AND(G361&gt;=S361,L361&gt;=Quals!$F$3,L361&lt;=Quals!$H$3), OR(AND(H361&gt;=S361,M361&gt;=Quals!$F$3,M361&lt;=Quals!$H$3), OR(AND(I361&gt;=S361,N361&gt;=Quals!$F$3,N361&lt;=Quals!$H$3), OR(AND(J361&gt;=S361,O361&gt;=Quals!$F$3,O361&lt;=Quals!$H$3), OR(AND(K361&gt;=S361,P361&gt;=Quals!$F$3,P361&lt;=Quals!$H$3))))), MATCH((B361&amp;C361),Autos!C:C,0)),"Q",""),"")</f>
        <v/>
      </c>
      <c r="U361" s="1" t="str">
        <f>IF(AND(T361 = "Q", IF(ISNA(VLOOKUP((B361&amp;C361),Autos!C:C,1,FALSE)), "Not in Auto",)),"Check", "No need")</f>
        <v>No need</v>
      </c>
    </row>
    <row r="362" spans="1:21" x14ac:dyDescent="0.2">
      <c r="A362" t="str">
        <f t="shared" si="15"/>
        <v>Blake SHAWlong-jump</v>
      </c>
      <c r="B362" t="s">
        <v>820</v>
      </c>
      <c r="C362" s="6" t="s">
        <v>37</v>
      </c>
      <c r="E362">
        <v>1003</v>
      </c>
      <c r="F362" s="2">
        <v>16</v>
      </c>
      <c r="G362">
        <v>1025</v>
      </c>
      <c r="H362">
        <v>1006</v>
      </c>
      <c r="I362">
        <v>989</v>
      </c>
      <c r="J362">
        <v>978</v>
      </c>
      <c r="K362">
        <v>968</v>
      </c>
      <c r="L362" s="6">
        <v>44576</v>
      </c>
      <c r="M362" s="6">
        <v>44589</v>
      </c>
      <c r="N362" s="6">
        <v>44548</v>
      </c>
      <c r="O362" s="6">
        <v>44534</v>
      </c>
      <c r="P362" s="58">
        <v>44602</v>
      </c>
      <c r="Q362" s="40">
        <f t="shared" si="16"/>
        <v>234</v>
      </c>
      <c r="R362" s="2">
        <f t="shared" si="17"/>
        <v>1025</v>
      </c>
      <c r="S362" s="2">
        <f>VLOOKUP(C362,Quals!$A$2:$C$23,3,FALSE)</f>
        <v>1186</v>
      </c>
      <c r="T362" s="2" t="str">
        <f>_xlfn.IFNA(IF(OR(AND(G362&gt;=S362,L362&gt;=Quals!$F$3,L362&lt;=Quals!$H$3), OR(AND(H362&gt;=S362,M362&gt;=Quals!$F$3,M362&lt;=Quals!$H$3), OR(AND(I362&gt;=S362,N362&gt;=Quals!$F$3,N362&lt;=Quals!$H$3), OR(AND(J362&gt;=S362,O362&gt;=Quals!$F$3,O362&lt;=Quals!$H$3), OR(AND(K362&gt;=S362,P362&gt;=Quals!$F$3,P362&lt;=Quals!$H$3))))), MATCH((B362&amp;C362),Autos!C:C,0)),"Q",""),"")</f>
        <v/>
      </c>
      <c r="U362" s="1" t="str">
        <f>IF(AND(T362 = "Q", IF(ISNA(VLOOKUP((B362&amp;C362),Autos!C:C,1,FALSE)), "Not in Auto",)),"Check", "No need")</f>
        <v>No need</v>
      </c>
    </row>
    <row r="363" spans="1:21" x14ac:dyDescent="0.2">
      <c r="A363" t="str">
        <f t="shared" si="15"/>
        <v>Oli CALLAHANlong-jump</v>
      </c>
      <c r="B363" t="s">
        <v>821</v>
      </c>
      <c r="C363" t="s">
        <v>37</v>
      </c>
      <c r="D363" s="6">
        <v>35786</v>
      </c>
      <c r="E363">
        <v>986</v>
      </c>
      <c r="F363" s="2">
        <v>17</v>
      </c>
      <c r="G363">
        <v>1006</v>
      </c>
      <c r="H363">
        <v>997</v>
      </c>
      <c r="I363">
        <v>950</v>
      </c>
      <c r="J363">
        <v>958</v>
      </c>
      <c r="K363">
        <v>941</v>
      </c>
      <c r="L363" s="6">
        <v>44254</v>
      </c>
      <c r="M363" s="6">
        <v>44611</v>
      </c>
      <c r="N363" s="6">
        <v>44590</v>
      </c>
      <c r="O363" s="6">
        <v>44302</v>
      </c>
      <c r="P363" s="58">
        <v>44541</v>
      </c>
      <c r="Q363" s="40">
        <f t="shared" si="16"/>
        <v>268</v>
      </c>
      <c r="R363" s="2">
        <f t="shared" si="17"/>
        <v>1006</v>
      </c>
      <c r="S363" s="2">
        <f>VLOOKUP(C363,Quals!$A$2:$C$23,3,FALSE)</f>
        <v>1186</v>
      </c>
      <c r="T363" s="2" t="str">
        <f>_xlfn.IFNA(IF(OR(AND(G363&gt;=S363,L363&gt;=Quals!$F$3,L363&lt;=Quals!$H$3), OR(AND(H363&gt;=S363,M363&gt;=Quals!$F$3,M363&lt;=Quals!$H$3), OR(AND(I363&gt;=S363,N363&gt;=Quals!$F$3,N363&lt;=Quals!$H$3), OR(AND(J363&gt;=S363,O363&gt;=Quals!$F$3,O363&lt;=Quals!$H$3), OR(AND(K363&gt;=S363,P363&gt;=Quals!$F$3,P363&lt;=Quals!$H$3))))), MATCH((B363&amp;C363),Autos!C:C,0)),"Q",""),"")</f>
        <v/>
      </c>
      <c r="U363" s="1" t="str">
        <f>IF(AND(T363 = "Q", IF(ISNA(VLOOKUP((B363&amp;C363),Autos!C:C,1,FALSE)), "Not in Auto",)),"Check", "No need")</f>
        <v>No need</v>
      </c>
    </row>
    <row r="364" spans="1:21" x14ac:dyDescent="0.2">
      <c r="A364" t="str">
        <f t="shared" si="15"/>
        <v>Benan OZTORUNlong-jump</v>
      </c>
      <c r="B364" t="s">
        <v>825</v>
      </c>
      <c r="C364" s="6" t="s">
        <v>37</v>
      </c>
      <c r="D364" s="6">
        <v>36116</v>
      </c>
      <c r="E364">
        <v>984</v>
      </c>
      <c r="F364" s="2">
        <v>18</v>
      </c>
      <c r="G364">
        <v>1010</v>
      </c>
      <c r="H364">
        <v>970</v>
      </c>
      <c r="I364">
        <v>977</v>
      </c>
      <c r="J364">
        <v>955</v>
      </c>
      <c r="K364">
        <v>952</v>
      </c>
      <c r="L364" s="6">
        <v>44273</v>
      </c>
      <c r="M364" s="6">
        <v>44268</v>
      </c>
      <c r="N364" s="6">
        <v>44602</v>
      </c>
      <c r="O364" s="6">
        <v>44611</v>
      </c>
      <c r="P364" s="58">
        <v>44587</v>
      </c>
      <c r="Q364" s="40">
        <f t="shared" si="16"/>
        <v>272</v>
      </c>
      <c r="R364" s="2">
        <f t="shared" si="17"/>
        <v>1010</v>
      </c>
      <c r="S364" s="2">
        <f>VLOOKUP(C364,Quals!$A$2:$C$23,3,FALSE)</f>
        <v>1186</v>
      </c>
      <c r="T364" s="2" t="str">
        <f>_xlfn.IFNA(IF(OR(AND(G364&gt;=S364,L364&gt;=Quals!$F$3,L364&lt;=Quals!$H$3), OR(AND(H364&gt;=S364,M364&gt;=Quals!$F$3,M364&lt;=Quals!$H$3), OR(AND(I364&gt;=S364,N364&gt;=Quals!$F$3,N364&lt;=Quals!$H$3), OR(AND(J364&gt;=S364,O364&gt;=Quals!$F$3,O364&lt;=Quals!$H$3), OR(AND(K364&gt;=S364,P364&gt;=Quals!$F$3,P364&lt;=Quals!$H$3))))), MATCH((B364&amp;C364),Autos!C:C,0)),"Q",""),"")</f>
        <v/>
      </c>
      <c r="U364" s="1" t="str">
        <f>IF(AND(T364 = "Q", IF(ISNA(VLOOKUP((B364&amp;C364),Autos!C:C,1,FALSE)), "Not in Auto",)),"Check", "No need")</f>
        <v>No need</v>
      </c>
    </row>
    <row r="365" spans="1:21" x14ac:dyDescent="0.2">
      <c r="A365" t="str">
        <f t="shared" si="15"/>
        <v>Aiden HINSONlong-jump</v>
      </c>
      <c r="B365" t="s">
        <v>822</v>
      </c>
      <c r="C365" s="6" t="s">
        <v>37</v>
      </c>
      <c r="D365" s="6">
        <v>37777</v>
      </c>
      <c r="E365">
        <v>982</v>
      </c>
      <c r="F365" s="2">
        <v>19</v>
      </c>
      <c r="G365">
        <v>1053</v>
      </c>
      <c r="H365">
        <v>986</v>
      </c>
      <c r="I365">
        <v>963</v>
      </c>
      <c r="J365">
        <v>934</v>
      </c>
      <c r="K365">
        <v>931</v>
      </c>
      <c r="L365" s="6">
        <v>44576</v>
      </c>
      <c r="M365" s="6">
        <v>44589</v>
      </c>
      <c r="N365" s="6">
        <v>44254</v>
      </c>
      <c r="O365" s="6">
        <v>44275</v>
      </c>
      <c r="P365" s="58">
        <v>44275</v>
      </c>
      <c r="Q365" s="40">
        <f t="shared" si="16"/>
        <v>276</v>
      </c>
      <c r="R365" s="2">
        <f t="shared" si="17"/>
        <v>1053</v>
      </c>
      <c r="S365" s="2">
        <f>VLOOKUP(C365,Quals!$A$2:$C$23,3,FALSE)</f>
        <v>1186</v>
      </c>
      <c r="T365" s="2" t="str">
        <f>_xlfn.IFNA(IF(OR(AND(G365&gt;=S365,L365&gt;=Quals!$F$3,L365&lt;=Quals!$H$3), OR(AND(H365&gt;=S365,M365&gt;=Quals!$F$3,M365&lt;=Quals!$H$3), OR(AND(I365&gt;=S365,N365&gt;=Quals!$F$3,N365&lt;=Quals!$H$3), OR(AND(J365&gt;=S365,O365&gt;=Quals!$F$3,O365&lt;=Quals!$H$3), OR(AND(K365&gt;=S365,P365&gt;=Quals!$F$3,P365&lt;=Quals!$H$3))))), MATCH((B365&amp;C365),Autos!C:C,0)),"Q",""),"")</f>
        <v/>
      </c>
      <c r="U365" s="1" t="str">
        <f>IF(AND(T365 = "Q", IF(ISNA(VLOOKUP((B365&amp;C365),Autos!C:C,1,FALSE)), "Not in Auto",)),"Check", "No need")</f>
        <v>No need</v>
      </c>
    </row>
    <row r="366" spans="1:21" x14ac:dyDescent="0.2">
      <c r="A366" t="str">
        <f t="shared" si="15"/>
        <v>Mackenzie LIDDELOWlong-jump</v>
      </c>
      <c r="B366" t="s">
        <v>823</v>
      </c>
      <c r="C366" s="6" t="s">
        <v>37</v>
      </c>
      <c r="D366" s="6">
        <v>35786</v>
      </c>
      <c r="E366">
        <v>981</v>
      </c>
      <c r="F366" s="2">
        <v>20</v>
      </c>
      <c r="G366">
        <v>986</v>
      </c>
      <c r="H366">
        <v>980</v>
      </c>
      <c r="I366">
        <v>963</v>
      </c>
      <c r="J366">
        <v>958</v>
      </c>
      <c r="K366">
        <v>946</v>
      </c>
      <c r="L366" s="6">
        <v>44575</v>
      </c>
      <c r="M366" s="6">
        <v>44526</v>
      </c>
      <c r="N366" s="6">
        <v>44611</v>
      </c>
      <c r="O366" s="6">
        <v>44547</v>
      </c>
      <c r="P366" s="58">
        <v>44267</v>
      </c>
      <c r="Q366" s="40">
        <f t="shared" si="16"/>
        <v>279</v>
      </c>
      <c r="R366" s="2">
        <f t="shared" si="17"/>
        <v>986</v>
      </c>
      <c r="S366" s="2">
        <f>VLOOKUP(C366,Quals!$A$2:$C$23,3,FALSE)</f>
        <v>1186</v>
      </c>
      <c r="T366" s="2" t="str">
        <f>_xlfn.IFNA(IF(OR(AND(G366&gt;=S366,L366&gt;=Quals!$F$3,L366&lt;=Quals!$H$3), OR(AND(H366&gt;=S366,M366&gt;=Quals!$F$3,M366&lt;=Quals!$H$3), OR(AND(I366&gt;=S366,N366&gt;=Quals!$F$3,N366&lt;=Quals!$H$3), OR(AND(J366&gt;=S366,O366&gt;=Quals!$F$3,O366&lt;=Quals!$H$3), OR(AND(K366&gt;=S366,P366&gt;=Quals!$F$3,P366&lt;=Quals!$H$3))))), MATCH((B366&amp;C366),Autos!C:C,0)),"Q",""),"")</f>
        <v/>
      </c>
      <c r="U366" s="1" t="str">
        <f>IF(AND(T366 = "Q", IF(ISNA(VLOOKUP((B366&amp;C366),Autos!C:C,1,FALSE)), "Not in Auto",)),"Check", "No need")</f>
        <v>No need</v>
      </c>
    </row>
    <row r="367" spans="1:21" x14ac:dyDescent="0.2">
      <c r="A367" t="str">
        <f t="shared" si="15"/>
        <v>Jacob HRISTIANOPOULOSlong-jump</v>
      </c>
      <c r="B367" t="s">
        <v>824</v>
      </c>
      <c r="C367" s="6" t="s">
        <v>37</v>
      </c>
      <c r="D367" s="6">
        <v>44640</v>
      </c>
      <c r="E367">
        <v>979</v>
      </c>
      <c r="F367" s="2">
        <v>21</v>
      </c>
      <c r="G367">
        <v>969</v>
      </c>
      <c r="H367">
        <v>969</v>
      </c>
      <c r="I367">
        <v>961</v>
      </c>
      <c r="J367">
        <v>961</v>
      </c>
      <c r="K367">
        <v>958</v>
      </c>
      <c r="L367" s="6">
        <v>44547</v>
      </c>
      <c r="M367" s="6">
        <v>44611</v>
      </c>
      <c r="N367" s="6">
        <v>44611</v>
      </c>
      <c r="O367" s="6">
        <v>44287</v>
      </c>
      <c r="P367" s="58">
        <v>44477</v>
      </c>
      <c r="Q367" s="40">
        <f t="shared" si="16"/>
        <v>286</v>
      </c>
      <c r="R367" s="2">
        <f t="shared" si="17"/>
        <v>969</v>
      </c>
      <c r="S367" s="2">
        <f>VLOOKUP(C367,Quals!$A$2:$C$23,3,FALSE)</f>
        <v>1186</v>
      </c>
      <c r="T367" s="2" t="str">
        <f>_xlfn.IFNA(IF(OR(AND(G367&gt;=S367,L367&gt;=Quals!$F$3,L367&lt;=Quals!$H$3), OR(AND(H367&gt;=S367,M367&gt;=Quals!$F$3,M367&lt;=Quals!$H$3), OR(AND(I367&gt;=S367,N367&gt;=Quals!$F$3,N367&lt;=Quals!$H$3), OR(AND(J367&gt;=S367,O367&gt;=Quals!$F$3,O367&lt;=Quals!$H$3), OR(AND(K367&gt;=S367,P367&gt;=Quals!$F$3,P367&lt;=Quals!$H$3))))), MATCH((B367&amp;C367),Autos!C:C,0)),"Q",""),"")</f>
        <v/>
      </c>
      <c r="U367" s="1" t="str">
        <f>IF(AND(T367 = "Q", IF(ISNA(VLOOKUP((B367&amp;C367),Autos!C:C,1,FALSE)), "Not in Auto",)),"Check", "No need")</f>
        <v>No need</v>
      </c>
    </row>
    <row r="368" spans="1:21" x14ac:dyDescent="0.2">
      <c r="A368" t="str">
        <f t="shared" si="15"/>
        <v>Felix JACKSON-KINGlong-jump</v>
      </c>
      <c r="B368" t="s">
        <v>826</v>
      </c>
      <c r="C368" s="6" t="s">
        <v>37</v>
      </c>
      <c r="D368" s="6">
        <v>37829</v>
      </c>
      <c r="E368">
        <v>965</v>
      </c>
      <c r="F368" s="2">
        <v>22</v>
      </c>
      <c r="G368">
        <v>958</v>
      </c>
      <c r="H368">
        <v>971</v>
      </c>
      <c r="I368">
        <v>956</v>
      </c>
      <c r="J368">
        <v>941</v>
      </c>
      <c r="K368">
        <v>933</v>
      </c>
      <c r="L368" s="6">
        <v>44352</v>
      </c>
      <c r="M368" s="6">
        <v>44300</v>
      </c>
      <c r="N368" s="6">
        <v>44269</v>
      </c>
      <c r="O368" s="6">
        <v>44486</v>
      </c>
      <c r="P368" s="58">
        <v>44457</v>
      </c>
      <c r="Q368" s="40">
        <f t="shared" si="16"/>
        <v>323</v>
      </c>
      <c r="R368" s="2">
        <f t="shared" si="17"/>
        <v>971</v>
      </c>
      <c r="S368" s="2">
        <f>VLOOKUP(C368,Quals!$A$2:$C$23,3,FALSE)</f>
        <v>1186</v>
      </c>
      <c r="T368" s="2" t="str">
        <f>_xlfn.IFNA(IF(OR(AND(G368&gt;=S368,L368&gt;=Quals!$F$3,L368&lt;=Quals!$H$3), OR(AND(H368&gt;=S368,M368&gt;=Quals!$F$3,M368&lt;=Quals!$H$3), OR(AND(I368&gt;=S368,N368&gt;=Quals!$F$3,N368&lt;=Quals!$H$3), OR(AND(J368&gt;=S368,O368&gt;=Quals!$F$3,O368&lt;=Quals!$H$3), OR(AND(K368&gt;=S368,P368&gt;=Quals!$F$3,P368&lt;=Quals!$H$3))))), MATCH((B368&amp;C368),Autos!C:C,0)),"Q",""),"")</f>
        <v/>
      </c>
      <c r="U368" s="1" t="str">
        <f>IF(AND(T368 = "Q", IF(ISNA(VLOOKUP((B368&amp;C368),Autos!C:C,1,FALSE)), "Not in Auto",)),"Check", "No need")</f>
        <v>No need</v>
      </c>
    </row>
    <row r="369" spans="1:21" x14ac:dyDescent="0.2">
      <c r="A369" t="str">
        <f t="shared" si="15"/>
        <v>Kyle MURPHYlong-jump</v>
      </c>
      <c r="B369" t="s">
        <v>827</v>
      </c>
      <c r="C369" s="6" t="s">
        <v>37</v>
      </c>
      <c r="D369" s="6">
        <v>36178</v>
      </c>
      <c r="E369">
        <v>964</v>
      </c>
      <c r="F369" s="2">
        <v>23</v>
      </c>
      <c r="G369">
        <v>991</v>
      </c>
      <c r="H369">
        <v>995</v>
      </c>
      <c r="I369">
        <v>963</v>
      </c>
      <c r="J369">
        <v>952</v>
      </c>
      <c r="K369">
        <v>904</v>
      </c>
      <c r="L369" s="6">
        <v>44273</v>
      </c>
      <c r="M369" s="6">
        <v>44302</v>
      </c>
      <c r="N369" s="6">
        <v>44534</v>
      </c>
      <c r="O369" s="6">
        <v>44569</v>
      </c>
      <c r="P369" s="58">
        <v>44261</v>
      </c>
      <c r="Q369" s="40">
        <f t="shared" si="16"/>
        <v>325</v>
      </c>
      <c r="R369" s="2">
        <f t="shared" si="17"/>
        <v>995</v>
      </c>
      <c r="S369" s="2">
        <f>VLOOKUP(C369,Quals!$A$2:$C$23,3,FALSE)</f>
        <v>1186</v>
      </c>
      <c r="T369" s="2" t="str">
        <f>_xlfn.IFNA(IF(OR(AND(G369&gt;=S369,L369&gt;=Quals!$F$3,L369&lt;=Quals!$H$3), OR(AND(H369&gt;=S369,M369&gt;=Quals!$F$3,M369&lt;=Quals!$H$3), OR(AND(I369&gt;=S369,N369&gt;=Quals!$F$3,N369&lt;=Quals!$H$3), OR(AND(J369&gt;=S369,O369&gt;=Quals!$F$3,O369&lt;=Quals!$H$3), OR(AND(K369&gt;=S369,P369&gt;=Quals!$F$3,P369&lt;=Quals!$H$3))))), MATCH((B369&amp;C369),Autos!C:C,0)),"Q",""),"")</f>
        <v/>
      </c>
      <c r="U369" s="1" t="str">
        <f>IF(AND(T369 = "Q", IF(ISNA(VLOOKUP((B369&amp;C369),Autos!C:C,1,FALSE)), "Not in Auto",)),"Check", "No need")</f>
        <v>No need</v>
      </c>
    </row>
    <row r="370" spans="1:21" x14ac:dyDescent="0.2">
      <c r="A370" t="str">
        <f t="shared" si="15"/>
        <v>Nicholas VAN GELDERlong-jump</v>
      </c>
      <c r="B370" t="s">
        <v>828</v>
      </c>
      <c r="C370" s="6" t="s">
        <v>37</v>
      </c>
      <c r="D370" s="6">
        <v>34731</v>
      </c>
      <c r="E370">
        <v>955</v>
      </c>
      <c r="F370" s="2">
        <v>24</v>
      </c>
      <c r="G370">
        <v>969</v>
      </c>
      <c r="H370">
        <v>948</v>
      </c>
      <c r="I370">
        <v>941</v>
      </c>
      <c r="J370">
        <v>929</v>
      </c>
      <c r="K370">
        <v>922</v>
      </c>
      <c r="L370" s="6">
        <v>44570</v>
      </c>
      <c r="M370" s="6">
        <v>44286</v>
      </c>
      <c r="N370" s="6">
        <v>44548</v>
      </c>
      <c r="O370" s="6">
        <v>44597</v>
      </c>
      <c r="P370" s="58">
        <v>44513</v>
      </c>
      <c r="Q370" s="40">
        <f t="shared" si="16"/>
        <v>354</v>
      </c>
      <c r="R370" s="2">
        <f t="shared" si="17"/>
        <v>969</v>
      </c>
      <c r="S370" s="2">
        <f>VLOOKUP(C370,Quals!$A$2:$C$23,3,FALSE)</f>
        <v>1186</v>
      </c>
      <c r="T370" s="2" t="str">
        <f>_xlfn.IFNA(IF(OR(AND(G370&gt;=S370,L370&gt;=Quals!$F$3,L370&lt;=Quals!$H$3), OR(AND(H370&gt;=S370,M370&gt;=Quals!$F$3,M370&lt;=Quals!$H$3), OR(AND(I370&gt;=S370,N370&gt;=Quals!$F$3,N370&lt;=Quals!$H$3), OR(AND(J370&gt;=S370,O370&gt;=Quals!$F$3,O370&lt;=Quals!$H$3), OR(AND(K370&gt;=S370,P370&gt;=Quals!$F$3,P370&lt;=Quals!$H$3))))), MATCH((B370&amp;C370),Autos!C:C,0)),"Q",""),"")</f>
        <v/>
      </c>
      <c r="U370" s="1" t="str">
        <f>IF(AND(T370 = "Q", IF(ISNA(VLOOKUP((B370&amp;C370),Autos!C:C,1,FALSE)), "Not in Auto",)),"Check", "No need")</f>
        <v>No need</v>
      </c>
    </row>
    <row r="371" spans="1:21" x14ac:dyDescent="0.2">
      <c r="A371" t="str">
        <f t="shared" si="15"/>
        <v>Brandon CLARKlong-jump</v>
      </c>
      <c r="B371" t="s">
        <v>830</v>
      </c>
      <c r="C371" s="7" t="s">
        <v>37</v>
      </c>
      <c r="D371" s="6">
        <v>34106</v>
      </c>
      <c r="E371">
        <v>949</v>
      </c>
      <c r="F371" s="2">
        <v>25</v>
      </c>
      <c r="G371">
        <v>948</v>
      </c>
      <c r="H371">
        <v>939</v>
      </c>
      <c r="I371">
        <v>926</v>
      </c>
      <c r="J371">
        <v>926</v>
      </c>
      <c r="K371">
        <v>914</v>
      </c>
      <c r="L371" s="6">
        <v>44552</v>
      </c>
      <c r="M371" s="6">
        <v>44266</v>
      </c>
      <c r="N371" s="6">
        <v>44275</v>
      </c>
      <c r="O371" s="6">
        <v>44612</v>
      </c>
      <c r="P371" s="58">
        <v>44596</v>
      </c>
      <c r="Q371" s="40">
        <f t="shared" si="16"/>
        <v>370</v>
      </c>
      <c r="R371" s="2">
        <f t="shared" si="17"/>
        <v>948</v>
      </c>
      <c r="S371" s="2">
        <f>VLOOKUP(C371,Quals!$A$2:$C$23,3,FALSE)</f>
        <v>1186</v>
      </c>
      <c r="T371" s="2" t="str">
        <f>_xlfn.IFNA(IF(OR(AND(G371&gt;=S371,L371&gt;=Quals!$F$3,L371&lt;=Quals!$H$3), OR(AND(H371&gt;=S371,M371&gt;=Quals!$F$3,M371&lt;=Quals!$H$3), OR(AND(I371&gt;=S371,N371&gt;=Quals!$F$3,N371&lt;=Quals!$H$3), OR(AND(J371&gt;=S371,O371&gt;=Quals!$F$3,O371&lt;=Quals!$H$3), OR(AND(K371&gt;=S371,P371&gt;=Quals!$F$3,P371&lt;=Quals!$H$3))))), MATCH((B371&amp;C371),Autos!C:C,0)),"Q",""),"")</f>
        <v/>
      </c>
      <c r="U371" s="1" t="str">
        <f>IF(AND(T371 = "Q", IF(ISNA(VLOOKUP((B371&amp;C371),Autos!C:C,1,FALSE)), "Not in Auto",)),"Check", "No need")</f>
        <v>No need</v>
      </c>
    </row>
    <row r="372" spans="1:21" x14ac:dyDescent="0.2">
      <c r="A372" t="str">
        <f t="shared" si="15"/>
        <v>Liam MULLENlong-jump</v>
      </c>
      <c r="B372" t="s">
        <v>829</v>
      </c>
      <c r="C372" s="6" t="s">
        <v>37</v>
      </c>
      <c r="D372" s="6">
        <v>37117</v>
      </c>
      <c r="E372">
        <v>947</v>
      </c>
      <c r="F372" s="2">
        <v>26</v>
      </c>
      <c r="G372">
        <v>966</v>
      </c>
      <c r="H372">
        <v>946</v>
      </c>
      <c r="I372">
        <v>924</v>
      </c>
      <c r="J372">
        <v>922</v>
      </c>
      <c r="K372">
        <v>920</v>
      </c>
      <c r="L372" s="6">
        <v>44302</v>
      </c>
      <c r="M372" s="6">
        <v>44589</v>
      </c>
      <c r="N372" s="6">
        <v>44541</v>
      </c>
      <c r="O372" s="6">
        <v>44261</v>
      </c>
      <c r="P372" s="58">
        <v>44597</v>
      </c>
      <c r="Q372" s="40">
        <f t="shared" si="16"/>
        <v>379</v>
      </c>
      <c r="R372" s="2">
        <f t="shared" si="17"/>
        <v>966</v>
      </c>
      <c r="S372" s="2">
        <f>VLOOKUP(C372,Quals!$A$2:$C$23,3,FALSE)</f>
        <v>1186</v>
      </c>
      <c r="T372" s="2" t="str">
        <f>_xlfn.IFNA(IF(OR(AND(G372&gt;=S372,L372&gt;=Quals!$F$3,L372&lt;=Quals!$H$3), OR(AND(H372&gt;=S372,M372&gt;=Quals!$F$3,M372&lt;=Quals!$H$3), OR(AND(I372&gt;=S372,N372&gt;=Quals!$F$3,N372&lt;=Quals!$H$3), OR(AND(J372&gt;=S372,O372&gt;=Quals!$F$3,O372&lt;=Quals!$H$3), OR(AND(K372&gt;=S372,P372&gt;=Quals!$F$3,P372&lt;=Quals!$H$3))))), MATCH((B372&amp;C372),Autos!C:C,0)),"Q",""),"")</f>
        <v/>
      </c>
      <c r="U372" s="1" t="str">
        <f>IF(AND(T372 = "Q", IF(ISNA(VLOOKUP((B372&amp;C372),Autos!C:C,1,FALSE)), "Not in Auto",)),"Check", "No need")</f>
        <v>No need</v>
      </c>
    </row>
    <row r="373" spans="1:21" x14ac:dyDescent="0.2">
      <c r="A373" t="str">
        <f t="shared" si="15"/>
        <v>Takeru TAKAHASHIlong-jump</v>
      </c>
      <c r="B373" t="s">
        <v>831</v>
      </c>
      <c r="C373" s="6" t="s">
        <v>37</v>
      </c>
      <c r="D373" s="6">
        <v>35164</v>
      </c>
      <c r="E373">
        <v>939</v>
      </c>
      <c r="F373" s="2">
        <v>27</v>
      </c>
      <c r="G373">
        <v>976</v>
      </c>
      <c r="H373">
        <v>954</v>
      </c>
      <c r="I373">
        <v>922</v>
      </c>
      <c r="J373">
        <v>903</v>
      </c>
      <c r="K373">
        <v>897</v>
      </c>
      <c r="L373" s="6">
        <v>44429</v>
      </c>
      <c r="M373" s="6">
        <v>44289</v>
      </c>
      <c r="N373" s="6">
        <v>44422</v>
      </c>
      <c r="O373" s="6">
        <v>44282</v>
      </c>
      <c r="P373" s="58">
        <v>44304</v>
      </c>
      <c r="Q373" s="40">
        <f t="shared" si="16"/>
        <v>402</v>
      </c>
      <c r="R373" s="2">
        <f t="shared" si="17"/>
        <v>976</v>
      </c>
      <c r="S373" s="2">
        <f>VLOOKUP(C373,Quals!$A$2:$C$23,3,FALSE)</f>
        <v>1186</v>
      </c>
      <c r="T373" s="2" t="str">
        <f>_xlfn.IFNA(IF(OR(AND(G373&gt;=S373,L373&gt;=Quals!$F$3,L373&lt;=Quals!$H$3), OR(AND(H373&gt;=S373,M373&gt;=Quals!$F$3,M373&lt;=Quals!$H$3), OR(AND(I373&gt;=S373,N373&gt;=Quals!$F$3,N373&lt;=Quals!$H$3), OR(AND(J373&gt;=S373,O373&gt;=Quals!$F$3,O373&lt;=Quals!$H$3), OR(AND(K373&gt;=S373,P373&gt;=Quals!$F$3,P373&lt;=Quals!$H$3))))), MATCH((B373&amp;C373),Autos!C:C,0)),"Q",""),"")</f>
        <v/>
      </c>
      <c r="U373" s="1" t="str">
        <f>IF(AND(T373 = "Q", IF(ISNA(VLOOKUP((B373&amp;C373),Autos!C:C,1,FALSE)), "Not in Auto",)),"Check", "No need")</f>
        <v>No need</v>
      </c>
    </row>
    <row r="374" spans="1:21" x14ac:dyDescent="0.2">
      <c r="A374" t="str">
        <f t="shared" si="15"/>
        <v>Ayo OREtriple-jump</v>
      </c>
      <c r="B374" t="s">
        <v>832</v>
      </c>
      <c r="C374" s="6" t="s">
        <v>38</v>
      </c>
      <c r="D374" s="6">
        <v>35543</v>
      </c>
      <c r="E374">
        <v>1119</v>
      </c>
      <c r="F374" s="2">
        <v>1</v>
      </c>
      <c r="G374">
        <v>1030</v>
      </c>
      <c r="H374">
        <v>1076</v>
      </c>
      <c r="I374">
        <v>1048</v>
      </c>
      <c r="J374">
        <v>1059</v>
      </c>
      <c r="K374">
        <v>1070</v>
      </c>
      <c r="L374" s="6">
        <v>43644</v>
      </c>
      <c r="M374" s="6">
        <v>44252</v>
      </c>
      <c r="N374" s="6">
        <v>44303</v>
      </c>
      <c r="O374" s="6">
        <v>44268</v>
      </c>
      <c r="P374" s="58">
        <v>44611</v>
      </c>
      <c r="Q374" s="40">
        <f t="shared" si="16"/>
        <v>55</v>
      </c>
      <c r="R374" s="2">
        <f t="shared" si="17"/>
        <v>1076</v>
      </c>
      <c r="S374" s="2">
        <f>VLOOKUP(C374,Quals!$A$2:$C$23,3,FALSE)</f>
        <v>1179</v>
      </c>
      <c r="T374" s="2" t="str">
        <f>_xlfn.IFNA(IF(OR(AND(G374&gt;=S374,L374&gt;=Quals!$F$3,L374&lt;=Quals!$H$3), OR(AND(H374&gt;=S374,M374&gt;=Quals!$F$3,M374&lt;=Quals!$H$3), OR(AND(I374&gt;=S374,N374&gt;=Quals!$F$3,N374&lt;=Quals!$H$3), OR(AND(J374&gt;=S374,O374&gt;=Quals!$F$3,O374&lt;=Quals!$H$3), OR(AND(K374&gt;=S374,P374&gt;=Quals!$F$3,P374&lt;=Quals!$H$3))))), MATCH((B374&amp;C374),Autos!C:C,0)),"Q",""),"")</f>
        <v/>
      </c>
      <c r="U374" s="1" t="str">
        <f>IF(AND(T374 = "Q", IF(ISNA(VLOOKUP((B374&amp;C374),Autos!C:C,1,FALSE)), "Not in Auto",)),"Check", "No need")</f>
        <v>No need</v>
      </c>
    </row>
    <row r="375" spans="1:21" x14ac:dyDescent="0.2">
      <c r="A375" t="str">
        <f t="shared" si="15"/>
        <v>Julian KONLEtriple-jump</v>
      </c>
      <c r="B375" t="s">
        <v>833</v>
      </c>
      <c r="C375" s="6" t="s">
        <v>38</v>
      </c>
      <c r="D375" s="6">
        <v>35585</v>
      </c>
      <c r="E375">
        <v>1112</v>
      </c>
      <c r="F375" s="2">
        <v>2</v>
      </c>
      <c r="G375">
        <v>1103</v>
      </c>
      <c r="H375">
        <v>1070</v>
      </c>
      <c r="I375">
        <v>1084</v>
      </c>
      <c r="J375">
        <v>1041</v>
      </c>
      <c r="K375">
        <v>1026</v>
      </c>
      <c r="L375" s="6">
        <v>44268</v>
      </c>
      <c r="M375" s="6">
        <v>44303</v>
      </c>
      <c r="N375" s="6">
        <v>44604</v>
      </c>
      <c r="O375" s="6">
        <v>44280</v>
      </c>
      <c r="P375" s="58">
        <v>44252</v>
      </c>
      <c r="Q375" s="40">
        <f t="shared" si="16"/>
        <v>63</v>
      </c>
      <c r="R375" s="2">
        <f t="shared" si="17"/>
        <v>1103</v>
      </c>
      <c r="S375" s="2">
        <f>VLOOKUP(C375,Quals!$A$2:$C$23,3,FALSE)</f>
        <v>1179</v>
      </c>
      <c r="T375" s="2" t="str">
        <f>_xlfn.IFNA(IF(OR(AND(G375&gt;=S375,L375&gt;=Quals!$F$3,L375&lt;=Quals!$H$3), OR(AND(H375&gt;=S375,M375&gt;=Quals!$F$3,M375&lt;=Quals!$H$3), OR(AND(I375&gt;=S375,N375&gt;=Quals!$F$3,N375&lt;=Quals!$H$3), OR(AND(J375&gt;=S375,O375&gt;=Quals!$F$3,O375&lt;=Quals!$H$3), OR(AND(K375&gt;=S375,P375&gt;=Quals!$F$3,P375&lt;=Quals!$H$3))))), MATCH((B375&amp;C375),Autos!C:C,0)),"Q",""),"")</f>
        <v/>
      </c>
      <c r="U375" s="1" t="str">
        <f>IF(AND(T375 = "Q", IF(ISNA(VLOOKUP((B375&amp;C375),Autos!C:C,1,FALSE)), "Not in Auto",)),"Check", "No need")</f>
        <v>No need</v>
      </c>
    </row>
    <row r="376" spans="1:21" x14ac:dyDescent="0.2">
      <c r="A376" t="str">
        <f t="shared" si="15"/>
        <v>Shemaiah JAMEStriple-jump</v>
      </c>
      <c r="B376" t="s">
        <v>834</v>
      </c>
      <c r="C376" s="6" t="s">
        <v>38</v>
      </c>
      <c r="D376" s="6">
        <v>35623</v>
      </c>
      <c r="E376">
        <v>1096</v>
      </c>
      <c r="F376" s="2">
        <v>3</v>
      </c>
      <c r="G376">
        <v>1088</v>
      </c>
      <c r="H376">
        <v>1085</v>
      </c>
      <c r="I376">
        <v>1044</v>
      </c>
      <c r="J376">
        <v>1016</v>
      </c>
      <c r="K376">
        <v>1022</v>
      </c>
      <c r="L376" s="6">
        <v>44303</v>
      </c>
      <c r="M376" s="6">
        <v>44268</v>
      </c>
      <c r="N376" s="6">
        <v>44604</v>
      </c>
      <c r="O376" s="6">
        <v>44280</v>
      </c>
      <c r="P376" s="58">
        <v>44372</v>
      </c>
      <c r="Q376" s="40">
        <f t="shared" si="16"/>
        <v>77</v>
      </c>
      <c r="R376" s="2">
        <f t="shared" si="17"/>
        <v>1088</v>
      </c>
      <c r="S376" s="2">
        <f>VLOOKUP(C376,Quals!$A$2:$C$23,3,FALSE)</f>
        <v>1179</v>
      </c>
      <c r="T376" s="2" t="str">
        <f>_xlfn.IFNA(IF(OR(AND(G376&gt;=S376,L376&gt;=Quals!$F$3,L376&lt;=Quals!$H$3), OR(AND(H376&gt;=S376,M376&gt;=Quals!$F$3,M376&lt;=Quals!$H$3), OR(AND(I376&gt;=S376,N376&gt;=Quals!$F$3,N376&lt;=Quals!$H$3), OR(AND(J376&gt;=S376,O376&gt;=Quals!$F$3,O376&lt;=Quals!$H$3), OR(AND(K376&gt;=S376,P376&gt;=Quals!$F$3,P376&lt;=Quals!$H$3))))), MATCH((B376&amp;C376),Autos!C:C,0)),"Q",""),"")</f>
        <v/>
      </c>
      <c r="U376" s="1" t="str">
        <f>IF(AND(T376 = "Q", IF(ISNA(VLOOKUP((B376&amp;C376),Autos!C:C,1,FALSE)), "Not in Auto",)),"Check", "No need")</f>
        <v>No need</v>
      </c>
    </row>
    <row r="377" spans="1:21" x14ac:dyDescent="0.2">
      <c r="A377" t="str">
        <f t="shared" si="15"/>
        <v>Connor MURPHYtriple-jump</v>
      </c>
      <c r="B377" t="s">
        <v>835</v>
      </c>
      <c r="C377" s="6" t="s">
        <v>38</v>
      </c>
      <c r="D377" s="6">
        <v>37186</v>
      </c>
      <c r="E377">
        <v>1065</v>
      </c>
      <c r="F377" s="2">
        <v>4</v>
      </c>
      <c r="G377">
        <v>1083</v>
      </c>
      <c r="H377">
        <v>1030</v>
      </c>
      <c r="I377">
        <v>1027</v>
      </c>
      <c r="J377">
        <v>1019</v>
      </c>
      <c r="K377">
        <v>1007</v>
      </c>
      <c r="L377" s="6">
        <v>44303</v>
      </c>
      <c r="M377" s="6">
        <v>44591</v>
      </c>
      <c r="N377" s="6">
        <v>44548</v>
      </c>
      <c r="O377" s="6">
        <v>44577</v>
      </c>
      <c r="P377" s="58">
        <v>44604</v>
      </c>
      <c r="Q377" s="40">
        <f t="shared" si="16"/>
        <v>117</v>
      </c>
      <c r="R377" s="2">
        <f t="shared" si="17"/>
        <v>1083</v>
      </c>
      <c r="S377" s="2">
        <f>VLOOKUP(C377,Quals!$A$2:$C$23,3,FALSE)</f>
        <v>1179</v>
      </c>
      <c r="T377" s="2" t="str">
        <f>_xlfn.IFNA(IF(OR(AND(G377&gt;=S377,L377&gt;=Quals!$F$3,L377&lt;=Quals!$H$3), OR(AND(H377&gt;=S377,M377&gt;=Quals!$F$3,M377&lt;=Quals!$H$3), OR(AND(I377&gt;=S377,N377&gt;=Quals!$F$3,N377&lt;=Quals!$H$3), OR(AND(J377&gt;=S377,O377&gt;=Quals!$F$3,O377&lt;=Quals!$H$3), OR(AND(K377&gt;=S377,P377&gt;=Quals!$F$3,P377&lt;=Quals!$H$3))))), MATCH((B377&amp;C377),Autos!C:C,0)),"Q",""),"")</f>
        <v/>
      </c>
      <c r="U377" s="1" t="str">
        <f>IF(AND(T377 = "Q", IF(ISNA(VLOOKUP((B377&amp;C377),Autos!C:C,1,FALSE)), "Not in Auto",)),"Check", "No need")</f>
        <v>No need</v>
      </c>
    </row>
    <row r="378" spans="1:21" x14ac:dyDescent="0.2">
      <c r="A378" t="str">
        <f t="shared" si="15"/>
        <v>Emmanuel FAKIYEtriple-jump</v>
      </c>
      <c r="B378" t="s">
        <v>836</v>
      </c>
      <c r="C378" s="6" t="s">
        <v>38</v>
      </c>
      <c r="D378" s="6">
        <v>35457</v>
      </c>
      <c r="E378">
        <v>1051</v>
      </c>
      <c r="F378" s="2">
        <v>5</v>
      </c>
      <c r="G378">
        <v>965</v>
      </c>
      <c r="H378">
        <v>1026</v>
      </c>
      <c r="I378">
        <v>1041</v>
      </c>
      <c r="J378">
        <v>1005</v>
      </c>
      <c r="K378">
        <v>986</v>
      </c>
      <c r="L378" s="6">
        <v>43644</v>
      </c>
      <c r="M378" s="6">
        <v>44303</v>
      </c>
      <c r="N378" s="6">
        <v>44310</v>
      </c>
      <c r="O378" s="6">
        <v>44591</v>
      </c>
      <c r="P378" s="58">
        <v>44611</v>
      </c>
      <c r="Q378" s="40">
        <f t="shared" si="16"/>
        <v>138</v>
      </c>
      <c r="R378" s="2">
        <f t="shared" si="17"/>
        <v>1041</v>
      </c>
      <c r="S378" s="2">
        <f>VLOOKUP(C378,Quals!$A$2:$C$23,3,FALSE)</f>
        <v>1179</v>
      </c>
      <c r="T378" s="2" t="str">
        <f>_xlfn.IFNA(IF(OR(AND(G378&gt;=S378,L378&gt;=Quals!$F$3,L378&lt;=Quals!$H$3), OR(AND(H378&gt;=S378,M378&gt;=Quals!$F$3,M378&lt;=Quals!$H$3), OR(AND(I378&gt;=S378,N378&gt;=Quals!$F$3,N378&lt;=Quals!$H$3), OR(AND(J378&gt;=S378,O378&gt;=Quals!$F$3,O378&lt;=Quals!$H$3), OR(AND(K378&gt;=S378,P378&gt;=Quals!$F$3,P378&lt;=Quals!$H$3))))), MATCH((B378&amp;C378),Autos!C:C,0)),"Q",""),"")</f>
        <v/>
      </c>
      <c r="U378" s="1" t="str">
        <f>IF(AND(T378 = "Q", IF(ISNA(VLOOKUP((B378&amp;C378),Autos!C:C,1,FALSE)), "Not in Auto",)),"Check", "No need")</f>
        <v>No need</v>
      </c>
    </row>
    <row r="379" spans="1:21" x14ac:dyDescent="0.2">
      <c r="A379" t="str">
        <f t="shared" si="15"/>
        <v>Dylan JAMEStriple-jump</v>
      </c>
      <c r="B379" t="s">
        <v>818</v>
      </c>
      <c r="C379" s="6" t="s">
        <v>38</v>
      </c>
      <c r="D379" s="6">
        <v>37317</v>
      </c>
      <c r="E379">
        <v>1029</v>
      </c>
      <c r="F379" s="2">
        <v>6</v>
      </c>
      <c r="G379">
        <v>1031</v>
      </c>
      <c r="H379">
        <v>1034</v>
      </c>
      <c r="I379">
        <v>1011</v>
      </c>
      <c r="J379">
        <v>1002</v>
      </c>
      <c r="K379">
        <v>1013</v>
      </c>
      <c r="L379" s="6">
        <v>44317</v>
      </c>
      <c r="M379" s="6">
        <v>44604</v>
      </c>
      <c r="N379" s="6">
        <v>44275</v>
      </c>
      <c r="O379" s="6">
        <v>44583</v>
      </c>
      <c r="P379" s="58">
        <v>44332</v>
      </c>
      <c r="Q379" s="40">
        <f t="shared" si="16"/>
        <v>182</v>
      </c>
      <c r="R379" s="2">
        <f t="shared" si="17"/>
        <v>1034</v>
      </c>
      <c r="S379" s="2">
        <f>VLOOKUP(C379,Quals!$A$2:$C$23,3,FALSE)</f>
        <v>1179</v>
      </c>
      <c r="T379" s="2" t="str">
        <f>_xlfn.IFNA(IF(OR(AND(G379&gt;=S379,L379&gt;=Quals!$F$3,L379&lt;=Quals!$H$3), OR(AND(H379&gt;=S379,M379&gt;=Quals!$F$3,M379&lt;=Quals!$H$3), OR(AND(I379&gt;=S379,N379&gt;=Quals!$F$3,N379&lt;=Quals!$H$3), OR(AND(J379&gt;=S379,O379&gt;=Quals!$F$3,O379&lt;=Quals!$H$3), OR(AND(K379&gt;=S379,P379&gt;=Quals!$F$3,P379&lt;=Quals!$H$3))))), MATCH((B379&amp;C379),Autos!C:C,0)),"Q",""),"")</f>
        <v/>
      </c>
      <c r="U379" s="1" t="str">
        <f>IF(AND(T379 = "Q", IF(ISNA(VLOOKUP((B379&amp;C379),Autos!C:C,1,FALSE)), "Not in Auto",)),"Check", "No need")</f>
        <v>No need</v>
      </c>
    </row>
    <row r="380" spans="1:21" x14ac:dyDescent="0.2">
      <c r="A380" t="str">
        <f t="shared" si="15"/>
        <v>Aiden HINSONtriple-jump</v>
      </c>
      <c r="B380" t="s">
        <v>822</v>
      </c>
      <c r="C380" s="6" t="s">
        <v>38</v>
      </c>
      <c r="D380" s="6">
        <v>37777</v>
      </c>
      <c r="E380">
        <v>1019</v>
      </c>
      <c r="F380" s="2">
        <v>7</v>
      </c>
      <c r="G380">
        <v>1054</v>
      </c>
      <c r="H380">
        <v>1006</v>
      </c>
      <c r="I380">
        <v>1002</v>
      </c>
      <c r="J380">
        <v>993</v>
      </c>
      <c r="K380">
        <v>970</v>
      </c>
      <c r="L380" s="6">
        <v>44583</v>
      </c>
      <c r="M380" s="6">
        <v>44285</v>
      </c>
      <c r="N380" s="6">
        <v>44569</v>
      </c>
      <c r="O380" s="6">
        <v>44301</v>
      </c>
      <c r="P380" s="58">
        <v>44268</v>
      </c>
      <c r="Q380" s="40">
        <f t="shared" si="16"/>
        <v>203</v>
      </c>
      <c r="R380" s="2">
        <f t="shared" si="17"/>
        <v>1054</v>
      </c>
      <c r="S380" s="2">
        <f>VLOOKUP(C380,Quals!$A$2:$C$23,3,FALSE)</f>
        <v>1179</v>
      </c>
      <c r="T380" s="2" t="str">
        <f>_xlfn.IFNA(IF(OR(AND(G380&gt;=S380,L380&gt;=Quals!$F$3,L380&lt;=Quals!$H$3), OR(AND(H380&gt;=S380,M380&gt;=Quals!$F$3,M380&lt;=Quals!$H$3), OR(AND(I380&gt;=S380,N380&gt;=Quals!$F$3,N380&lt;=Quals!$H$3), OR(AND(J380&gt;=S380,O380&gt;=Quals!$F$3,O380&lt;=Quals!$H$3), OR(AND(K380&gt;=S380,P380&gt;=Quals!$F$3,P380&lt;=Quals!$H$3))))), MATCH((B380&amp;C380),Autos!C:C,0)),"Q",""),"")</f>
        <v/>
      </c>
      <c r="U380" s="1" t="str">
        <f>IF(AND(T380 = "Q", IF(ISNA(VLOOKUP((B380&amp;C380),Autos!C:C,1,FALSE)), "Not in Auto",)),"Check", "No need")</f>
        <v>No need</v>
      </c>
    </row>
    <row r="381" spans="1:21" x14ac:dyDescent="0.2">
      <c r="A381" t="str">
        <f t="shared" si="15"/>
        <v>Grant SZALEKtriple-jump</v>
      </c>
      <c r="B381" t="s">
        <v>837</v>
      </c>
      <c r="C381" s="6" t="s">
        <v>38</v>
      </c>
      <c r="D381" s="6">
        <v>35917</v>
      </c>
      <c r="E381">
        <v>1003</v>
      </c>
      <c r="F381" s="2">
        <v>8</v>
      </c>
      <c r="G381">
        <v>1019</v>
      </c>
      <c r="H381">
        <v>1013</v>
      </c>
      <c r="I381">
        <v>1011</v>
      </c>
      <c r="J381">
        <v>991</v>
      </c>
      <c r="K381">
        <v>954</v>
      </c>
      <c r="L381" s="6">
        <v>44332</v>
      </c>
      <c r="M381" s="6">
        <v>44303</v>
      </c>
      <c r="N381" s="6">
        <v>44344</v>
      </c>
      <c r="O381" s="6">
        <v>44612</v>
      </c>
      <c r="P381" s="58">
        <v>44282</v>
      </c>
      <c r="Q381" s="40">
        <f t="shared" si="16"/>
        <v>234</v>
      </c>
      <c r="R381" s="2">
        <f t="shared" si="17"/>
        <v>1019</v>
      </c>
      <c r="S381" s="2">
        <f>VLOOKUP(C381,Quals!$A$2:$C$23,3,FALSE)</f>
        <v>1179</v>
      </c>
      <c r="T381" s="2" t="str">
        <f>_xlfn.IFNA(IF(OR(AND(G381&gt;=S381,L381&gt;=Quals!$F$3,L381&lt;=Quals!$H$3), OR(AND(H381&gt;=S381,M381&gt;=Quals!$F$3,M381&lt;=Quals!$H$3), OR(AND(I381&gt;=S381,N381&gt;=Quals!$F$3,N381&lt;=Quals!$H$3), OR(AND(J381&gt;=S381,O381&gt;=Quals!$F$3,O381&lt;=Quals!$H$3), OR(AND(K381&gt;=S381,P381&gt;=Quals!$F$3,P381&lt;=Quals!$H$3))))), MATCH((B381&amp;C381),Autos!C:C,0)),"Q",""),"")</f>
        <v/>
      </c>
      <c r="U381" s="1" t="str">
        <f>IF(AND(T381 = "Q", IF(ISNA(VLOOKUP((B381&amp;C381),Autos!C:C,1,FALSE)), "Not in Auto",)),"Check", "No need")</f>
        <v>No need</v>
      </c>
    </row>
    <row r="382" spans="1:21" x14ac:dyDescent="0.2">
      <c r="A382" t="str">
        <f t="shared" si="15"/>
        <v>Zachary NUNIStriple-jump</v>
      </c>
      <c r="B382" t="s">
        <v>816</v>
      </c>
      <c r="C382" s="6" t="s">
        <v>38</v>
      </c>
      <c r="D382" s="6">
        <v>36468</v>
      </c>
      <c r="E382">
        <v>968</v>
      </c>
      <c r="F382" s="2">
        <v>9</v>
      </c>
      <c r="G382">
        <v>992</v>
      </c>
      <c r="H382">
        <v>963</v>
      </c>
      <c r="I382">
        <v>962</v>
      </c>
      <c r="J382">
        <v>940</v>
      </c>
      <c r="K382">
        <v>933</v>
      </c>
      <c r="L382" s="6">
        <v>44604</v>
      </c>
      <c r="M382" s="6">
        <v>44303</v>
      </c>
      <c r="N382" s="6">
        <v>44331</v>
      </c>
      <c r="O382" s="6">
        <v>44274</v>
      </c>
      <c r="P382" s="58">
        <v>44289</v>
      </c>
      <c r="Q382" s="40">
        <f t="shared" si="16"/>
        <v>317</v>
      </c>
      <c r="R382" s="2">
        <f t="shared" si="17"/>
        <v>992</v>
      </c>
      <c r="S382" s="2">
        <f>VLOOKUP(C382,Quals!$A$2:$C$23,3,FALSE)</f>
        <v>1179</v>
      </c>
      <c r="T382" s="2" t="str">
        <f>_xlfn.IFNA(IF(OR(AND(G382&gt;=S382,L382&gt;=Quals!$F$3,L382&lt;=Quals!$H$3), OR(AND(H382&gt;=S382,M382&gt;=Quals!$F$3,M382&lt;=Quals!$H$3), OR(AND(I382&gt;=S382,N382&gt;=Quals!$F$3,N382&lt;=Quals!$H$3), OR(AND(J382&gt;=S382,O382&gt;=Quals!$F$3,O382&lt;=Quals!$H$3), OR(AND(K382&gt;=S382,P382&gt;=Quals!$F$3,P382&lt;=Quals!$H$3))))), MATCH((B382&amp;C382),Autos!C:C,0)),"Q",""),"")</f>
        <v/>
      </c>
      <c r="U382" s="1" t="str">
        <f>IF(AND(T382 = "Q", IF(ISNA(VLOOKUP((B382&amp;C382),Autos!C:C,1,FALSE)), "Not in Auto",)),"Check", "No need")</f>
        <v>No need</v>
      </c>
    </row>
    <row r="383" spans="1:21" x14ac:dyDescent="0.2">
      <c r="A383" t="str">
        <f t="shared" si="15"/>
        <v>Ryan MARSHALLtriple-jump</v>
      </c>
      <c r="B383" t="s">
        <v>839</v>
      </c>
      <c r="C383" s="6" t="s">
        <v>38</v>
      </c>
      <c r="D383" s="6">
        <v>44612</v>
      </c>
      <c r="E383">
        <v>949</v>
      </c>
      <c r="F383" s="2">
        <v>10</v>
      </c>
      <c r="G383">
        <v>947</v>
      </c>
      <c r="H383">
        <v>948</v>
      </c>
      <c r="I383">
        <v>941</v>
      </c>
      <c r="J383">
        <v>930</v>
      </c>
      <c r="K383">
        <v>912</v>
      </c>
      <c r="L383" s="6">
        <v>44261</v>
      </c>
      <c r="M383" s="6">
        <v>44513</v>
      </c>
      <c r="N383" s="6">
        <v>44301</v>
      </c>
      <c r="O383" s="6">
        <v>44548</v>
      </c>
      <c r="P383" s="58">
        <v>44591</v>
      </c>
      <c r="Q383" s="40">
        <f t="shared" si="16"/>
        <v>370</v>
      </c>
      <c r="R383" s="2">
        <f t="shared" si="17"/>
        <v>948</v>
      </c>
      <c r="S383" s="2">
        <f>VLOOKUP(C383,Quals!$A$2:$C$23,3,FALSE)</f>
        <v>1179</v>
      </c>
      <c r="T383" s="2" t="str">
        <f>_xlfn.IFNA(IF(OR(AND(G383&gt;=S383,L383&gt;=Quals!$F$3,L383&lt;=Quals!$H$3), OR(AND(H383&gt;=S383,M383&gt;=Quals!$F$3,M383&lt;=Quals!$H$3), OR(AND(I383&gt;=S383,N383&gt;=Quals!$F$3,N383&lt;=Quals!$H$3), OR(AND(J383&gt;=S383,O383&gt;=Quals!$F$3,O383&lt;=Quals!$H$3), OR(AND(K383&gt;=S383,P383&gt;=Quals!$F$3,P383&lt;=Quals!$H$3))))), MATCH((B383&amp;C383),Autos!C:C,0)),"Q",""),"")</f>
        <v/>
      </c>
      <c r="U383" s="1" t="str">
        <f>IF(AND(T383 = "Q", IF(ISNA(VLOOKUP((B383&amp;C383),Autos!C:C,1,FALSE)), "Not in Auto",)),"Check", "No need")</f>
        <v>No need</v>
      </c>
    </row>
    <row r="384" spans="1:21" x14ac:dyDescent="0.2">
      <c r="A384" t="str">
        <f t="shared" si="15"/>
        <v>Angus WOODtriple-jump</v>
      </c>
      <c r="B384" t="s">
        <v>838</v>
      </c>
      <c r="C384" s="6" t="s">
        <v>38</v>
      </c>
      <c r="D384" s="6">
        <v>36901</v>
      </c>
      <c r="E384">
        <v>945</v>
      </c>
      <c r="F384" s="2">
        <v>11</v>
      </c>
      <c r="G384">
        <v>963</v>
      </c>
      <c r="H384">
        <v>943</v>
      </c>
      <c r="I384">
        <v>904</v>
      </c>
      <c r="J384">
        <v>913</v>
      </c>
      <c r="K384">
        <v>888</v>
      </c>
      <c r="L384" s="6">
        <v>44261</v>
      </c>
      <c r="M384" s="6">
        <v>44261</v>
      </c>
      <c r="N384" s="6">
        <v>44303</v>
      </c>
      <c r="O384" s="6">
        <v>44280</v>
      </c>
      <c r="P384" s="58">
        <v>44268</v>
      </c>
      <c r="Q384" s="40">
        <f t="shared" si="16"/>
        <v>390</v>
      </c>
      <c r="R384" s="2">
        <f t="shared" si="17"/>
        <v>963</v>
      </c>
      <c r="S384" s="2">
        <f>VLOOKUP(C384,Quals!$A$2:$C$23,3,FALSE)</f>
        <v>1179</v>
      </c>
      <c r="T384" s="2" t="str">
        <f>_xlfn.IFNA(IF(OR(AND(G384&gt;=S384,L384&gt;=Quals!$F$3,L384&lt;=Quals!$H$3), OR(AND(H384&gt;=S384,M384&gt;=Quals!$F$3,M384&lt;=Quals!$H$3), OR(AND(I384&gt;=S384,N384&gt;=Quals!$F$3,N384&lt;=Quals!$H$3), OR(AND(J384&gt;=S384,O384&gt;=Quals!$F$3,O384&lt;=Quals!$H$3), OR(AND(K384&gt;=S384,P384&gt;=Quals!$F$3,P384&lt;=Quals!$H$3))))), MATCH((B384&amp;C384),Autos!C:C,0)),"Q",""),"")</f>
        <v/>
      </c>
      <c r="U384" s="1" t="str">
        <f>IF(AND(T384 = "Q", IF(ISNA(VLOOKUP((B384&amp;C384),Autos!C:C,1,FALSE)), "Not in Auto",)),"Check", "No need")</f>
        <v>No need</v>
      </c>
    </row>
    <row r="385" spans="1:21" x14ac:dyDescent="0.2">
      <c r="A385" t="str">
        <f t="shared" si="15"/>
        <v>Brandon STARChigh-jump</v>
      </c>
      <c r="B385" t="s">
        <v>840</v>
      </c>
      <c r="C385" s="6" t="s">
        <v>35</v>
      </c>
      <c r="D385" s="6">
        <v>34297</v>
      </c>
      <c r="E385">
        <v>1330</v>
      </c>
      <c r="F385" s="2">
        <v>1</v>
      </c>
      <c r="G385">
        <v>1224</v>
      </c>
      <c r="H385">
        <v>1206</v>
      </c>
      <c r="I385">
        <v>1152</v>
      </c>
      <c r="J385">
        <v>1170</v>
      </c>
      <c r="K385">
        <v>1161</v>
      </c>
      <c r="L385" s="6">
        <v>44409</v>
      </c>
      <c r="M385" s="6">
        <v>44357</v>
      </c>
      <c r="N385" s="6">
        <v>44344</v>
      </c>
      <c r="O385" s="6">
        <v>44282</v>
      </c>
      <c r="P385" s="58">
        <v>44407</v>
      </c>
      <c r="Q385" s="40">
        <f t="shared" si="16"/>
        <v>4</v>
      </c>
      <c r="R385" s="2">
        <f t="shared" si="17"/>
        <v>1224</v>
      </c>
      <c r="S385" s="2">
        <f>VLOOKUP(C385,Quals!$A$2:$C$23,3,FALSE)</f>
        <v>1206</v>
      </c>
      <c r="T385" s="2" t="str">
        <f>_xlfn.IFNA(IF(OR(AND(G385&gt;=S385,L385&gt;=Quals!$F$3,L385&lt;=Quals!$H$3), OR(AND(H385&gt;=S385,M385&gt;=Quals!$F$3,M385&lt;=Quals!$H$3), OR(AND(I385&gt;=S385,N385&gt;=Quals!$F$3,N385&lt;=Quals!$H$3), OR(AND(J385&gt;=S385,O385&gt;=Quals!$F$3,O385&lt;=Quals!$H$3), OR(AND(K385&gt;=S385,P385&gt;=Quals!$F$3,P385&lt;=Quals!$H$3))))), MATCH((B385&amp;C385),Autos!C:C,0)),"Q",""),"")</f>
        <v>Q</v>
      </c>
      <c r="U385" s="1" t="str">
        <f>IF(AND(T385 = "Q", IF(ISNA(VLOOKUP((B385&amp;C385),Autos!C:C,1,FALSE)), "Not in Auto",)),"Check", "No need")</f>
        <v>No need</v>
      </c>
    </row>
    <row r="386" spans="1:21" x14ac:dyDescent="0.2">
      <c r="A386" t="str">
        <f t="shared" ref="A386:A449" si="18">B386&amp;C386</f>
        <v>Joel BADENhigh-jump</v>
      </c>
      <c r="B386" t="s">
        <v>841</v>
      </c>
      <c r="C386" s="6" t="s">
        <v>35</v>
      </c>
      <c r="D386" s="6">
        <v>35096</v>
      </c>
      <c r="E386">
        <v>1172</v>
      </c>
      <c r="F386" s="2">
        <v>2</v>
      </c>
      <c r="G386">
        <v>1117</v>
      </c>
      <c r="H386">
        <v>1152</v>
      </c>
      <c r="I386">
        <v>1037</v>
      </c>
      <c r="J386">
        <v>1126</v>
      </c>
      <c r="K386">
        <v>1143</v>
      </c>
      <c r="L386" s="6">
        <v>44282</v>
      </c>
      <c r="M386" s="6">
        <v>44611</v>
      </c>
      <c r="N386" s="6">
        <v>43642</v>
      </c>
      <c r="O386" s="6">
        <v>44252</v>
      </c>
      <c r="P386" s="58">
        <v>44569</v>
      </c>
      <c r="Q386" s="40">
        <f t="shared" ref="Q386:Q449" si="19">RANK(E386,$E$2:$E$484)</f>
        <v>34</v>
      </c>
      <c r="R386" s="2">
        <f t="shared" ref="R386:R449" si="20">LARGE(G386:K386,1)</f>
        <v>1152</v>
      </c>
      <c r="S386" s="2">
        <f>VLOOKUP(C386,Quals!$A$2:$C$23,3,FALSE)</f>
        <v>1206</v>
      </c>
      <c r="T386" s="2" t="str">
        <f>_xlfn.IFNA(IF(OR(AND(G386&gt;=S386,L386&gt;=Quals!$F$3,L386&lt;=Quals!$H$3), OR(AND(H386&gt;=S386,M386&gt;=Quals!$F$3,M386&lt;=Quals!$H$3), OR(AND(I386&gt;=S386,N386&gt;=Quals!$F$3,N386&lt;=Quals!$H$3), OR(AND(J386&gt;=S386,O386&gt;=Quals!$F$3,O386&lt;=Quals!$H$3), OR(AND(K386&gt;=S386,P386&gt;=Quals!$F$3,P386&lt;=Quals!$H$3))))), MATCH((B386&amp;C386),Autos!C:C,0)),"Q",""),"")</f>
        <v/>
      </c>
      <c r="U386" s="1" t="str">
        <f>IF(AND(T386 = "Q", IF(ISNA(VLOOKUP((B386&amp;C386),Autos!C:C,1,FALSE)), "Not in Auto",)),"Check", "No need")</f>
        <v>No need</v>
      </c>
    </row>
    <row r="387" spans="1:21" x14ac:dyDescent="0.2">
      <c r="A387" t="str">
        <f t="shared" si="18"/>
        <v>Yual REATHhigh-jump</v>
      </c>
      <c r="B387" t="s">
        <v>843</v>
      </c>
      <c r="C387" s="6" t="s">
        <v>35</v>
      </c>
      <c r="D387" s="6">
        <v>36664</v>
      </c>
      <c r="E387">
        <v>1119</v>
      </c>
      <c r="F387" s="2">
        <v>3</v>
      </c>
      <c r="G387">
        <v>1135</v>
      </c>
      <c r="H387">
        <v>1099</v>
      </c>
      <c r="I387">
        <v>1046</v>
      </c>
      <c r="J387">
        <v>1090</v>
      </c>
      <c r="K387">
        <v>1090</v>
      </c>
      <c r="L387" s="6">
        <v>44541</v>
      </c>
      <c r="M387" s="6">
        <v>44611</v>
      </c>
      <c r="N387" s="6">
        <v>44303</v>
      </c>
      <c r="O387" s="6">
        <v>44576</v>
      </c>
      <c r="P387" s="58">
        <v>44597</v>
      </c>
      <c r="Q387" s="40">
        <f t="shared" si="19"/>
        <v>55</v>
      </c>
      <c r="R387" s="2">
        <f t="shared" si="20"/>
        <v>1135</v>
      </c>
      <c r="S387" s="2">
        <f>VLOOKUP(C387,Quals!$A$2:$C$23,3,FALSE)</f>
        <v>1206</v>
      </c>
      <c r="T387" s="2" t="str">
        <f>_xlfn.IFNA(IF(OR(AND(G387&gt;=S387,L387&gt;=Quals!$F$3,L387&lt;=Quals!$H$3), OR(AND(H387&gt;=S387,M387&gt;=Quals!$F$3,M387&lt;=Quals!$H$3), OR(AND(I387&gt;=S387,N387&gt;=Quals!$F$3,N387&lt;=Quals!$H$3), OR(AND(J387&gt;=S387,O387&gt;=Quals!$F$3,O387&lt;=Quals!$H$3), OR(AND(K387&gt;=S387,P387&gt;=Quals!$F$3,P387&lt;=Quals!$H$3))))), MATCH((B387&amp;C387),Autos!C:C,0)),"Q",""),"")</f>
        <v/>
      </c>
      <c r="U387" s="1" t="str">
        <f>IF(AND(T387 = "Q", IF(ISNA(VLOOKUP((B387&amp;C387),Autos!C:C,1,FALSE)), "Not in Auto",)),"Check", "No need")</f>
        <v>No need</v>
      </c>
    </row>
    <row r="388" spans="1:21" x14ac:dyDescent="0.2">
      <c r="A388" t="str">
        <f t="shared" si="18"/>
        <v>Oscar MIERShigh-jump</v>
      </c>
      <c r="B388" t="s">
        <v>842</v>
      </c>
      <c r="C388" s="6" t="s">
        <v>35</v>
      </c>
      <c r="D388" s="6">
        <v>37216</v>
      </c>
      <c r="E388">
        <v>1110</v>
      </c>
      <c r="F388" s="2">
        <v>4</v>
      </c>
      <c r="G388">
        <v>1117</v>
      </c>
      <c r="H388">
        <v>1135</v>
      </c>
      <c r="I388">
        <v>1046</v>
      </c>
      <c r="J388">
        <v>1046</v>
      </c>
      <c r="K388">
        <v>1002</v>
      </c>
      <c r="L388" s="6">
        <v>44282</v>
      </c>
      <c r="M388" s="6">
        <v>44269</v>
      </c>
      <c r="N388" s="6">
        <v>44352</v>
      </c>
      <c r="O388" s="6">
        <v>44576</v>
      </c>
      <c r="P388" s="58">
        <v>44303</v>
      </c>
      <c r="Q388" s="40">
        <f t="shared" si="19"/>
        <v>66</v>
      </c>
      <c r="R388" s="2">
        <f t="shared" si="20"/>
        <v>1135</v>
      </c>
      <c r="S388" s="2">
        <f>VLOOKUP(C388,Quals!$A$2:$C$23,3,FALSE)</f>
        <v>1206</v>
      </c>
      <c r="T388" s="2" t="str">
        <f>_xlfn.IFNA(IF(OR(AND(G388&gt;=S388,L388&gt;=Quals!$F$3,L388&lt;=Quals!$H$3), OR(AND(H388&gt;=S388,M388&gt;=Quals!$F$3,M388&lt;=Quals!$H$3), OR(AND(I388&gt;=S388,N388&gt;=Quals!$F$3,N388&lt;=Quals!$H$3), OR(AND(J388&gt;=S388,O388&gt;=Quals!$F$3,O388&lt;=Quals!$H$3), OR(AND(K388&gt;=S388,P388&gt;=Quals!$F$3,P388&lt;=Quals!$H$3))))), MATCH((B388&amp;C388),Autos!C:C,0)),"Q",""),"")</f>
        <v/>
      </c>
      <c r="U388" s="1" t="str">
        <f>IF(AND(T388 = "Q", IF(ISNA(VLOOKUP((B388&amp;C388),Autos!C:C,1,FALSE)), "Not in Auto",)),"Check", "No need")</f>
        <v>No need</v>
      </c>
    </row>
    <row r="389" spans="1:21" x14ac:dyDescent="0.2">
      <c r="A389" t="str">
        <f t="shared" si="18"/>
        <v>Simioluwa THOMSEN-AJAYIhigh-jump</v>
      </c>
      <c r="B389" t="s">
        <v>844</v>
      </c>
      <c r="C389" s="6" t="s">
        <v>35</v>
      </c>
      <c r="D389" s="6">
        <v>36628</v>
      </c>
      <c r="E389">
        <v>1071</v>
      </c>
      <c r="F389" s="2">
        <v>5</v>
      </c>
      <c r="G389">
        <v>1046</v>
      </c>
      <c r="H389">
        <v>1046</v>
      </c>
      <c r="I389">
        <v>1046</v>
      </c>
      <c r="J389">
        <v>1002</v>
      </c>
      <c r="K389">
        <v>1019</v>
      </c>
      <c r="L389" s="6">
        <v>44303</v>
      </c>
      <c r="M389" s="6">
        <v>44282</v>
      </c>
      <c r="N389" s="6">
        <v>44269</v>
      </c>
      <c r="O389" s="6">
        <v>44352</v>
      </c>
      <c r="P389" s="58">
        <v>44513</v>
      </c>
      <c r="Q389" s="40">
        <f t="shared" si="19"/>
        <v>106</v>
      </c>
      <c r="R389" s="2">
        <f t="shared" si="20"/>
        <v>1046</v>
      </c>
      <c r="S389" s="2">
        <f>VLOOKUP(C389,Quals!$A$2:$C$23,3,FALSE)</f>
        <v>1206</v>
      </c>
      <c r="T389" s="2" t="str">
        <f>_xlfn.IFNA(IF(OR(AND(G389&gt;=S389,L389&gt;=Quals!$F$3,L389&lt;=Quals!$H$3), OR(AND(H389&gt;=S389,M389&gt;=Quals!$F$3,M389&lt;=Quals!$H$3), OR(AND(I389&gt;=S389,N389&gt;=Quals!$F$3,N389&lt;=Quals!$H$3), OR(AND(J389&gt;=S389,O389&gt;=Quals!$F$3,O389&lt;=Quals!$H$3), OR(AND(K389&gt;=S389,P389&gt;=Quals!$F$3,P389&lt;=Quals!$H$3))))), MATCH((B389&amp;C389),Autos!C:C,0)),"Q",""),"")</f>
        <v/>
      </c>
      <c r="U389" s="1" t="str">
        <f>IF(AND(T389 = "Q", IF(ISNA(VLOOKUP((B389&amp;C389),Autos!C:C,1,FALSE)), "Not in Auto",)),"Check", "No need")</f>
        <v>No need</v>
      </c>
    </row>
    <row r="390" spans="1:21" x14ac:dyDescent="0.2">
      <c r="A390" t="str">
        <f t="shared" si="18"/>
        <v>Matthew TILLEYhigh-jump</v>
      </c>
      <c r="B390" t="s">
        <v>845</v>
      </c>
      <c r="C390" s="7" t="s">
        <v>35</v>
      </c>
      <c r="D390" s="6">
        <v>35415</v>
      </c>
      <c r="E390">
        <v>1020</v>
      </c>
      <c r="F390" s="2">
        <v>6</v>
      </c>
      <c r="G390">
        <v>1019</v>
      </c>
      <c r="H390">
        <v>1028</v>
      </c>
      <c r="I390">
        <v>1002</v>
      </c>
      <c r="J390">
        <v>958</v>
      </c>
      <c r="K390">
        <v>967</v>
      </c>
      <c r="L390" s="6">
        <v>44252</v>
      </c>
      <c r="M390" s="6">
        <v>44548</v>
      </c>
      <c r="N390" s="6">
        <v>44266</v>
      </c>
      <c r="O390" s="6">
        <v>44303</v>
      </c>
      <c r="P390" s="58">
        <v>44610</v>
      </c>
      <c r="Q390" s="40">
        <f t="shared" si="19"/>
        <v>201</v>
      </c>
      <c r="R390" s="2">
        <f t="shared" si="20"/>
        <v>1028</v>
      </c>
      <c r="S390" s="2">
        <f>VLOOKUP(C390,Quals!$A$2:$C$23,3,FALSE)</f>
        <v>1206</v>
      </c>
      <c r="T390" s="2" t="str">
        <f>_xlfn.IFNA(IF(OR(AND(G390&gt;=S390,L390&gt;=Quals!$F$3,L390&lt;=Quals!$H$3), OR(AND(H390&gt;=S390,M390&gt;=Quals!$F$3,M390&lt;=Quals!$H$3), OR(AND(I390&gt;=S390,N390&gt;=Quals!$F$3,N390&lt;=Quals!$H$3), OR(AND(J390&gt;=S390,O390&gt;=Quals!$F$3,O390&lt;=Quals!$H$3), OR(AND(K390&gt;=S390,P390&gt;=Quals!$F$3,P390&lt;=Quals!$H$3))))), MATCH((B390&amp;C390),Autos!C:C,0)),"Q",""),"")</f>
        <v/>
      </c>
      <c r="U390" s="1" t="str">
        <f>IF(AND(T390 = "Q", IF(ISNA(VLOOKUP((B390&amp;C390),Autos!C:C,1,FALSE)), "Not in Auto",)),"Check", "No need")</f>
        <v>No need</v>
      </c>
    </row>
    <row r="391" spans="1:21" x14ac:dyDescent="0.2">
      <c r="A391" t="str">
        <f t="shared" si="18"/>
        <v>Angus CLARKhigh-jump</v>
      </c>
      <c r="B391" t="s">
        <v>846</v>
      </c>
      <c r="C391" s="7" t="s">
        <v>35</v>
      </c>
      <c r="D391" s="6">
        <v>36930</v>
      </c>
      <c r="E391">
        <v>1008</v>
      </c>
      <c r="F391" s="2">
        <v>7</v>
      </c>
      <c r="G391">
        <v>1019</v>
      </c>
      <c r="H391">
        <v>1002</v>
      </c>
      <c r="I391">
        <v>1002</v>
      </c>
      <c r="J391">
        <v>958</v>
      </c>
      <c r="K391">
        <v>958</v>
      </c>
      <c r="L391" s="6">
        <v>44308</v>
      </c>
      <c r="M391" s="6">
        <v>44610</v>
      </c>
      <c r="N391" s="6">
        <v>44520</v>
      </c>
      <c r="O391" s="6">
        <v>44303</v>
      </c>
      <c r="P391" s="58">
        <v>44569</v>
      </c>
      <c r="Q391" s="40">
        <f t="shared" si="19"/>
        <v>224</v>
      </c>
      <c r="R391" s="2">
        <f t="shared" si="20"/>
        <v>1019</v>
      </c>
      <c r="S391" s="2">
        <f>VLOOKUP(C391,Quals!$A$2:$C$23,3,FALSE)</f>
        <v>1206</v>
      </c>
      <c r="T391" s="2" t="str">
        <f>_xlfn.IFNA(IF(OR(AND(G391&gt;=S391,L391&gt;=Quals!$F$3,L391&lt;=Quals!$H$3), OR(AND(H391&gt;=S391,M391&gt;=Quals!$F$3,M391&lt;=Quals!$H$3), OR(AND(I391&gt;=S391,N391&gt;=Quals!$F$3,N391&lt;=Quals!$H$3), OR(AND(J391&gt;=S391,O391&gt;=Quals!$F$3,O391&lt;=Quals!$H$3), OR(AND(K391&gt;=S391,P391&gt;=Quals!$F$3,P391&lt;=Quals!$H$3))))), MATCH((B391&amp;C391),Autos!C:C,0)),"Q",""),"")</f>
        <v/>
      </c>
      <c r="U391" s="1" t="str">
        <f>IF(AND(T391 = "Q", IF(ISNA(VLOOKUP((B391&amp;C391),Autos!C:C,1,FALSE)), "Not in Auto",)),"Check", "No need")</f>
        <v>No need</v>
      </c>
    </row>
    <row r="392" spans="1:21" x14ac:dyDescent="0.2">
      <c r="A392" t="str">
        <f t="shared" si="18"/>
        <v>Nicholas KOLLIAShigh-jump</v>
      </c>
      <c r="B392" t="s">
        <v>847</v>
      </c>
      <c r="C392" s="6" t="s">
        <v>35</v>
      </c>
      <c r="D392" s="6">
        <v>37047</v>
      </c>
      <c r="E392">
        <v>989</v>
      </c>
      <c r="F392" s="2">
        <v>8</v>
      </c>
      <c r="G392">
        <v>958</v>
      </c>
      <c r="H392">
        <v>993</v>
      </c>
      <c r="I392">
        <v>967</v>
      </c>
      <c r="J392">
        <v>967</v>
      </c>
      <c r="K392">
        <v>958</v>
      </c>
      <c r="L392" s="6">
        <v>44303</v>
      </c>
      <c r="M392" s="6">
        <v>44308</v>
      </c>
      <c r="N392" s="6">
        <v>44610</v>
      </c>
      <c r="O392" s="6">
        <v>44260</v>
      </c>
      <c r="P392" s="58">
        <v>44282</v>
      </c>
      <c r="Q392" s="40">
        <f t="shared" si="19"/>
        <v>261</v>
      </c>
      <c r="R392" s="2">
        <f t="shared" si="20"/>
        <v>993</v>
      </c>
      <c r="S392" s="2">
        <f>VLOOKUP(C392,Quals!$A$2:$C$23,3,FALSE)</f>
        <v>1206</v>
      </c>
      <c r="T392" s="2" t="str">
        <f>_xlfn.IFNA(IF(OR(AND(G392&gt;=S392,L392&gt;=Quals!$F$3,L392&lt;=Quals!$H$3), OR(AND(H392&gt;=S392,M392&gt;=Quals!$F$3,M392&lt;=Quals!$H$3), OR(AND(I392&gt;=S392,N392&gt;=Quals!$F$3,N392&lt;=Quals!$H$3), OR(AND(J392&gt;=S392,O392&gt;=Quals!$F$3,O392&lt;=Quals!$H$3), OR(AND(K392&gt;=S392,P392&gt;=Quals!$F$3,P392&lt;=Quals!$H$3))))), MATCH((B392&amp;C392),Autos!C:C,0)),"Q",""),"")</f>
        <v/>
      </c>
      <c r="U392" s="1" t="str">
        <f>IF(AND(T392 = "Q", IF(ISNA(VLOOKUP((B392&amp;C392),Autos!C:C,1,FALSE)), "Not in Auto",)),"Check", "No need")</f>
        <v>No need</v>
      </c>
    </row>
    <row r="393" spans="1:21" x14ac:dyDescent="0.2">
      <c r="A393" t="str">
        <f t="shared" si="18"/>
        <v>Darcy HOLMEShigh-jump</v>
      </c>
      <c r="B393" t="s">
        <v>850</v>
      </c>
      <c r="C393" s="6" t="s">
        <v>35</v>
      </c>
      <c r="D393" s="6">
        <v>38035</v>
      </c>
      <c r="E393">
        <v>985</v>
      </c>
      <c r="F393" s="2">
        <v>9</v>
      </c>
      <c r="G393">
        <v>1002</v>
      </c>
      <c r="H393">
        <v>1002</v>
      </c>
      <c r="I393">
        <v>967</v>
      </c>
      <c r="J393">
        <v>949</v>
      </c>
      <c r="K393">
        <v>914</v>
      </c>
      <c r="L393" s="6">
        <v>44610</v>
      </c>
      <c r="M393" s="6">
        <v>44260</v>
      </c>
      <c r="N393" s="6">
        <v>44302</v>
      </c>
      <c r="O393" s="6">
        <v>44267</v>
      </c>
      <c r="P393" s="58">
        <v>44590</v>
      </c>
      <c r="Q393" s="40">
        <f t="shared" si="19"/>
        <v>270</v>
      </c>
      <c r="R393" s="2">
        <f t="shared" si="20"/>
        <v>1002</v>
      </c>
      <c r="S393" s="2">
        <f>VLOOKUP(C393,Quals!$A$2:$C$23,3,FALSE)</f>
        <v>1206</v>
      </c>
      <c r="T393" s="2" t="str">
        <f>_xlfn.IFNA(IF(OR(AND(G393&gt;=S393,L393&gt;=Quals!$F$3,L393&lt;=Quals!$H$3), OR(AND(H393&gt;=S393,M393&gt;=Quals!$F$3,M393&lt;=Quals!$H$3), OR(AND(I393&gt;=S393,N393&gt;=Quals!$F$3,N393&lt;=Quals!$H$3), OR(AND(J393&gt;=S393,O393&gt;=Quals!$F$3,O393&lt;=Quals!$H$3), OR(AND(K393&gt;=S393,P393&gt;=Quals!$F$3,P393&lt;=Quals!$H$3))))), MATCH((B393&amp;C393),Autos!C:C,0)),"Q",""),"")</f>
        <v/>
      </c>
      <c r="U393" s="1" t="str">
        <f>IF(AND(T393 = "Q", IF(ISNA(VLOOKUP((B393&amp;C393),Autos!C:C,1,FALSE)), "Not in Auto",)),"Check", "No need")</f>
        <v>No need</v>
      </c>
    </row>
    <row r="394" spans="1:21" x14ac:dyDescent="0.2">
      <c r="A394" t="str">
        <f t="shared" si="18"/>
        <v>Alex PERINhigh-jump</v>
      </c>
      <c r="B394" t="s">
        <v>849</v>
      </c>
      <c r="C394" s="6" t="s">
        <v>35</v>
      </c>
      <c r="D394" s="6">
        <v>38317</v>
      </c>
      <c r="E394">
        <v>976</v>
      </c>
      <c r="F394" s="2">
        <v>10</v>
      </c>
      <c r="G394">
        <v>993</v>
      </c>
      <c r="H394">
        <v>984</v>
      </c>
      <c r="I394">
        <v>975</v>
      </c>
      <c r="J394">
        <v>940</v>
      </c>
      <c r="K394">
        <v>914</v>
      </c>
      <c r="L394" s="6">
        <v>44302</v>
      </c>
      <c r="M394" s="6">
        <v>44596</v>
      </c>
      <c r="N394" s="6">
        <v>44499</v>
      </c>
      <c r="O394" s="6">
        <v>44526</v>
      </c>
      <c r="P394" s="58">
        <v>44287</v>
      </c>
      <c r="Q394" s="40">
        <f t="shared" si="19"/>
        <v>294</v>
      </c>
      <c r="R394" s="2">
        <f t="shared" si="20"/>
        <v>993</v>
      </c>
      <c r="S394" s="2">
        <f>VLOOKUP(C394,Quals!$A$2:$C$23,3,FALSE)</f>
        <v>1206</v>
      </c>
      <c r="T394" s="2" t="str">
        <f>_xlfn.IFNA(IF(OR(AND(G394&gt;=S394,L394&gt;=Quals!$F$3,L394&lt;=Quals!$H$3), OR(AND(H394&gt;=S394,M394&gt;=Quals!$F$3,M394&lt;=Quals!$H$3), OR(AND(I394&gt;=S394,N394&gt;=Quals!$F$3,N394&lt;=Quals!$H$3), OR(AND(J394&gt;=S394,O394&gt;=Quals!$F$3,O394&lt;=Quals!$H$3), OR(AND(K394&gt;=S394,P394&gt;=Quals!$F$3,P394&lt;=Quals!$H$3))))), MATCH((B394&amp;C394),Autos!C:C,0)),"Q",""),"")</f>
        <v/>
      </c>
      <c r="U394" s="1" t="str">
        <f>IF(AND(T394 = "Q", IF(ISNA(VLOOKUP((B394&amp;C394),Autos!C:C,1,FALSE)), "Not in Auto",)),"Check", "No need")</f>
        <v>No need</v>
      </c>
    </row>
    <row r="395" spans="1:21" x14ac:dyDescent="0.2">
      <c r="A395" t="str">
        <f t="shared" si="18"/>
        <v>Sean SZALEKhigh-jump</v>
      </c>
      <c r="B395" t="s">
        <v>848</v>
      </c>
      <c r="C395" s="6" t="s">
        <v>35</v>
      </c>
      <c r="D395" s="6">
        <v>36840</v>
      </c>
      <c r="E395">
        <v>970</v>
      </c>
      <c r="F395" s="2">
        <v>11</v>
      </c>
      <c r="G395">
        <v>958</v>
      </c>
      <c r="H395">
        <v>967</v>
      </c>
      <c r="I395">
        <v>958</v>
      </c>
      <c r="J395">
        <v>914</v>
      </c>
      <c r="K395">
        <v>932</v>
      </c>
      <c r="L395" s="6">
        <v>44266</v>
      </c>
      <c r="M395" s="6">
        <v>44512</v>
      </c>
      <c r="N395" s="6">
        <v>44520</v>
      </c>
      <c r="O395" s="6">
        <v>44282</v>
      </c>
      <c r="P395" s="58">
        <v>44252</v>
      </c>
      <c r="Q395" s="40">
        <f t="shared" si="19"/>
        <v>313</v>
      </c>
      <c r="R395" s="2">
        <f t="shared" si="20"/>
        <v>967</v>
      </c>
      <c r="S395" s="2">
        <f>VLOOKUP(C395,Quals!$A$2:$C$23,3,FALSE)</f>
        <v>1206</v>
      </c>
      <c r="T395" s="2" t="str">
        <f>_xlfn.IFNA(IF(OR(AND(G395&gt;=S395,L395&gt;=Quals!$F$3,L395&lt;=Quals!$H$3), OR(AND(H395&gt;=S395,M395&gt;=Quals!$F$3,M395&lt;=Quals!$H$3), OR(AND(I395&gt;=S395,N395&gt;=Quals!$F$3,N395&lt;=Quals!$H$3), OR(AND(J395&gt;=S395,O395&gt;=Quals!$F$3,O395&lt;=Quals!$H$3), OR(AND(K395&gt;=S395,P395&gt;=Quals!$F$3,P395&lt;=Quals!$H$3))))), MATCH((B395&amp;C395),Autos!C:C,0)),"Q",""),"")</f>
        <v/>
      </c>
      <c r="U395" s="1" t="str">
        <f>IF(AND(T395 = "Q", IF(ISNA(VLOOKUP((B395&amp;C395),Autos!C:C,1,FALSE)), "Not in Auto",)),"Check", "No need")</f>
        <v>No need</v>
      </c>
    </row>
    <row r="396" spans="1:21" x14ac:dyDescent="0.2">
      <c r="A396" t="str">
        <f t="shared" si="18"/>
        <v>Grant SZALEKhigh-jump</v>
      </c>
      <c r="B396" t="s">
        <v>837</v>
      </c>
      <c r="C396" s="6" t="s">
        <v>35</v>
      </c>
      <c r="D396" s="6">
        <v>35917</v>
      </c>
      <c r="E396">
        <v>964</v>
      </c>
      <c r="F396" s="2">
        <v>12</v>
      </c>
      <c r="G396">
        <v>967</v>
      </c>
      <c r="H396">
        <v>975</v>
      </c>
      <c r="I396">
        <v>958</v>
      </c>
      <c r="J396">
        <v>949</v>
      </c>
      <c r="K396">
        <v>949</v>
      </c>
      <c r="L396" s="6">
        <v>44275</v>
      </c>
      <c r="M396" s="6">
        <v>44281</v>
      </c>
      <c r="N396" s="6">
        <v>44255</v>
      </c>
      <c r="O396" s="6">
        <v>44331</v>
      </c>
      <c r="P396" s="58">
        <v>44611</v>
      </c>
      <c r="Q396" s="40">
        <f t="shared" si="19"/>
        <v>325</v>
      </c>
      <c r="R396" s="2">
        <f t="shared" si="20"/>
        <v>975</v>
      </c>
      <c r="S396" s="2">
        <f>VLOOKUP(C396,Quals!$A$2:$C$23,3,FALSE)</f>
        <v>1206</v>
      </c>
      <c r="T396" s="2" t="str">
        <f>_xlfn.IFNA(IF(OR(AND(G396&gt;=S396,L396&gt;=Quals!$F$3,L396&lt;=Quals!$H$3), OR(AND(H396&gt;=S396,M396&gt;=Quals!$F$3,M396&lt;=Quals!$H$3), OR(AND(I396&gt;=S396,N396&gt;=Quals!$F$3,N396&lt;=Quals!$H$3), OR(AND(J396&gt;=S396,O396&gt;=Quals!$F$3,O396&lt;=Quals!$H$3), OR(AND(K396&gt;=S396,P396&gt;=Quals!$F$3,P396&lt;=Quals!$H$3))))), MATCH((B396&amp;C396),Autos!C:C,0)),"Q",""),"")</f>
        <v/>
      </c>
      <c r="U396" s="1" t="str">
        <f>IF(AND(T396 = "Q", IF(ISNA(VLOOKUP((B396&amp;C396),Autos!C:C,1,FALSE)), "Not in Auto",)),"Check", "No need")</f>
        <v>No need</v>
      </c>
    </row>
    <row r="397" spans="1:21" x14ac:dyDescent="0.2">
      <c r="A397" t="str">
        <f t="shared" si="18"/>
        <v>Lachlan O'KEEFEhigh-jump</v>
      </c>
      <c r="B397" t="s">
        <v>851</v>
      </c>
      <c r="C397" s="6" t="s">
        <v>35</v>
      </c>
      <c r="D397" s="6">
        <v>38388</v>
      </c>
      <c r="E397">
        <v>949</v>
      </c>
      <c r="F397" s="2">
        <v>13</v>
      </c>
      <c r="G397">
        <v>1002</v>
      </c>
      <c r="H397">
        <v>967</v>
      </c>
      <c r="I397">
        <v>914</v>
      </c>
      <c r="J397">
        <v>914</v>
      </c>
      <c r="K397">
        <v>897</v>
      </c>
      <c r="L397" s="6">
        <v>44611</v>
      </c>
      <c r="M397" s="6">
        <v>44569</v>
      </c>
      <c r="N397" s="6">
        <v>44302</v>
      </c>
      <c r="O397" s="6">
        <v>44590</v>
      </c>
      <c r="P397" s="58">
        <v>44590</v>
      </c>
      <c r="Q397" s="40">
        <f t="shared" si="19"/>
        <v>370</v>
      </c>
      <c r="R397" s="2">
        <f t="shared" si="20"/>
        <v>1002</v>
      </c>
      <c r="S397" s="2">
        <f>VLOOKUP(C397,Quals!$A$2:$C$23,3,FALSE)</f>
        <v>1206</v>
      </c>
      <c r="T397" s="2" t="str">
        <f>_xlfn.IFNA(IF(OR(AND(G397&gt;=S397,L397&gt;=Quals!$F$3,L397&lt;=Quals!$H$3), OR(AND(H397&gt;=S397,M397&gt;=Quals!$F$3,M397&lt;=Quals!$H$3), OR(AND(I397&gt;=S397,N397&gt;=Quals!$F$3,N397&lt;=Quals!$H$3), OR(AND(J397&gt;=S397,O397&gt;=Quals!$F$3,O397&lt;=Quals!$H$3), OR(AND(K397&gt;=S397,P397&gt;=Quals!$F$3,P397&lt;=Quals!$H$3))))), MATCH((B397&amp;C397),Autos!C:C,0)),"Q",""),"")</f>
        <v/>
      </c>
      <c r="U397" s="1" t="str">
        <f>IF(AND(T397 = "Q", IF(ISNA(VLOOKUP((B397&amp;C397),Autos!C:C,1,FALSE)), "Not in Auto",)),"Check", "No need")</f>
        <v>No need</v>
      </c>
    </row>
    <row r="398" spans="1:21" x14ac:dyDescent="0.2">
      <c r="A398" t="str">
        <f t="shared" si="18"/>
        <v>Lochlan CURRYhigh-jump</v>
      </c>
      <c r="B398" t="s">
        <v>852</v>
      </c>
      <c r="C398" s="6" t="s">
        <v>35</v>
      </c>
      <c r="D398" s="6">
        <v>37828</v>
      </c>
      <c r="E398">
        <v>916</v>
      </c>
      <c r="F398" s="2">
        <v>14</v>
      </c>
      <c r="G398">
        <v>923</v>
      </c>
      <c r="H398">
        <v>914</v>
      </c>
      <c r="I398">
        <v>914</v>
      </c>
      <c r="J398">
        <v>888</v>
      </c>
      <c r="K398">
        <v>870</v>
      </c>
      <c r="L398" s="6">
        <v>44261</v>
      </c>
      <c r="M398" s="6">
        <v>44275</v>
      </c>
      <c r="N398" s="6">
        <v>44285</v>
      </c>
      <c r="O398" s="6">
        <v>44294</v>
      </c>
      <c r="P398" s="58">
        <v>44268</v>
      </c>
      <c r="Q398" s="40">
        <f t="shared" si="19"/>
        <v>450</v>
      </c>
      <c r="R398" s="2">
        <f t="shared" si="20"/>
        <v>923</v>
      </c>
      <c r="S398" s="2">
        <f>VLOOKUP(C398,Quals!$A$2:$C$23,3,FALSE)</f>
        <v>1206</v>
      </c>
      <c r="T398" s="2" t="str">
        <f>_xlfn.IFNA(IF(OR(AND(G398&gt;=S398,L398&gt;=Quals!$F$3,L398&lt;=Quals!$H$3), OR(AND(H398&gt;=S398,M398&gt;=Quals!$F$3,M398&lt;=Quals!$H$3), OR(AND(I398&gt;=S398,N398&gt;=Quals!$F$3,N398&lt;=Quals!$H$3), OR(AND(J398&gt;=S398,O398&gt;=Quals!$F$3,O398&lt;=Quals!$H$3), OR(AND(K398&gt;=S398,P398&gt;=Quals!$F$3,P398&lt;=Quals!$H$3))))), MATCH((B398&amp;C398),Autos!C:C,0)),"Q",""),"")</f>
        <v/>
      </c>
      <c r="U398" s="1" t="str">
        <f>IF(AND(T398 = "Q", IF(ISNA(VLOOKUP((B398&amp;C398),Autos!C:C,1,FALSE)), "Not in Auto",)),"Check", "No need")</f>
        <v>No need</v>
      </c>
    </row>
    <row r="399" spans="1:21" x14ac:dyDescent="0.2">
      <c r="A399" t="str">
        <f t="shared" si="18"/>
        <v>Kurtis MARSCHALLpole-vault</v>
      </c>
      <c r="B399" t="s">
        <v>853</v>
      </c>
      <c r="C399" s="6" t="s">
        <v>36</v>
      </c>
      <c r="D399" s="6">
        <v>35545</v>
      </c>
      <c r="E399">
        <v>1292</v>
      </c>
      <c r="F399" s="2">
        <v>1</v>
      </c>
      <c r="G399">
        <v>1217</v>
      </c>
      <c r="H399">
        <v>1198</v>
      </c>
      <c r="I399">
        <v>1184</v>
      </c>
      <c r="J399">
        <v>1184</v>
      </c>
      <c r="K399">
        <v>1187</v>
      </c>
      <c r="L399" s="6">
        <v>44453</v>
      </c>
      <c r="M399" s="6">
        <v>44408</v>
      </c>
      <c r="N399" s="6">
        <v>44282</v>
      </c>
      <c r="O399" s="6">
        <v>44444</v>
      </c>
      <c r="P399" s="58">
        <v>44609</v>
      </c>
      <c r="Q399" s="40">
        <f t="shared" si="19"/>
        <v>6</v>
      </c>
      <c r="R399" s="2">
        <f t="shared" si="20"/>
        <v>1217</v>
      </c>
      <c r="S399" s="2">
        <f>VLOOKUP(C399,Quals!$A$2:$C$23,3,FALSE)</f>
        <v>1212</v>
      </c>
      <c r="T399" s="2" t="str">
        <f>_xlfn.IFNA(IF(OR(AND(G399&gt;=S399,L399&gt;=Quals!$F$3,L399&lt;=Quals!$H$3), OR(AND(H399&gt;=S399,M399&gt;=Quals!$F$3,M399&lt;=Quals!$H$3), OR(AND(I399&gt;=S399,N399&gt;=Quals!$F$3,N399&lt;=Quals!$H$3), OR(AND(J399&gt;=S399,O399&gt;=Quals!$F$3,O399&lt;=Quals!$H$3), OR(AND(K399&gt;=S399,P399&gt;=Quals!$F$3,P399&lt;=Quals!$H$3))))), MATCH((B399&amp;C399),Autos!C:C,0)),"Q",""),"")</f>
        <v>Q</v>
      </c>
      <c r="U399" s="1" t="str">
        <f>IF(AND(T399 = "Q", IF(ISNA(VLOOKUP((B399&amp;C399),Autos!C:C,1,FALSE)), "Not in Auto",)),"Check", "No need")</f>
        <v>No need</v>
      </c>
    </row>
    <row r="400" spans="1:21" x14ac:dyDescent="0.2">
      <c r="A400" t="str">
        <f t="shared" si="18"/>
        <v>Angus ARMSTRONGpole-vault</v>
      </c>
      <c r="B400" t="s">
        <v>854</v>
      </c>
      <c r="C400" s="6" t="s">
        <v>36</v>
      </c>
      <c r="D400" s="6">
        <v>35506</v>
      </c>
      <c r="E400">
        <v>1154</v>
      </c>
      <c r="F400" s="2">
        <v>2</v>
      </c>
      <c r="G400">
        <v>1102</v>
      </c>
      <c r="H400">
        <v>1061</v>
      </c>
      <c r="I400">
        <v>1075</v>
      </c>
      <c r="J400">
        <v>1102</v>
      </c>
      <c r="K400">
        <v>1102</v>
      </c>
      <c r="L400" s="6">
        <v>43641</v>
      </c>
      <c r="M400" s="6">
        <v>44282</v>
      </c>
      <c r="N400" s="6">
        <v>44268</v>
      </c>
      <c r="O400" s="6">
        <v>44568</v>
      </c>
      <c r="P400" s="58">
        <v>44589</v>
      </c>
      <c r="Q400" s="40">
        <f t="shared" si="19"/>
        <v>38</v>
      </c>
      <c r="R400" s="2">
        <f t="shared" si="20"/>
        <v>1102</v>
      </c>
      <c r="S400" s="2">
        <f>VLOOKUP(C400,Quals!$A$2:$C$23,3,FALSE)</f>
        <v>1212</v>
      </c>
      <c r="T400" s="2" t="str">
        <f>_xlfn.IFNA(IF(OR(AND(G400&gt;=S400,L400&gt;=Quals!$F$3,L400&lt;=Quals!$H$3), OR(AND(H400&gt;=S400,M400&gt;=Quals!$F$3,M400&lt;=Quals!$H$3), OR(AND(I400&gt;=S400,N400&gt;=Quals!$F$3,N400&lt;=Quals!$H$3), OR(AND(J400&gt;=S400,O400&gt;=Quals!$F$3,O400&lt;=Quals!$H$3), OR(AND(K400&gt;=S400,P400&gt;=Quals!$F$3,P400&lt;=Quals!$H$3))))), MATCH((B400&amp;C400),Autos!C:C,0)),"Q",""),"")</f>
        <v/>
      </c>
      <c r="U400" s="1" t="str">
        <f>IF(AND(T400 = "Q", IF(ISNA(VLOOKUP((B400&amp;C400),Autos!C:C,1,FALSE)), "Not in Auto",)),"Check", "No need")</f>
        <v>No need</v>
      </c>
    </row>
    <row r="401" spans="1:21" x14ac:dyDescent="0.2">
      <c r="A401" t="str">
        <f t="shared" si="18"/>
        <v>Jack DOWNEYpole-vault</v>
      </c>
      <c r="B401" t="s">
        <v>855</v>
      </c>
      <c r="C401" s="7" t="s">
        <v>36</v>
      </c>
      <c r="D401" s="6">
        <v>37179</v>
      </c>
      <c r="E401">
        <v>1086</v>
      </c>
      <c r="F401" s="2">
        <v>3</v>
      </c>
      <c r="G401">
        <v>1102</v>
      </c>
      <c r="H401">
        <v>1116</v>
      </c>
      <c r="I401">
        <v>1021</v>
      </c>
      <c r="J401">
        <v>994</v>
      </c>
      <c r="K401">
        <v>940</v>
      </c>
      <c r="L401" s="6">
        <v>44304</v>
      </c>
      <c r="M401" s="6">
        <v>44254</v>
      </c>
      <c r="N401" s="6">
        <v>44282</v>
      </c>
      <c r="O401" s="6">
        <v>44268</v>
      </c>
      <c r="P401" s="58">
        <v>44611</v>
      </c>
      <c r="Q401" s="40">
        <f t="shared" si="19"/>
        <v>84</v>
      </c>
      <c r="R401" s="2">
        <f t="shared" si="20"/>
        <v>1116</v>
      </c>
      <c r="S401" s="2">
        <f>VLOOKUP(C401,Quals!$A$2:$C$23,3,FALSE)</f>
        <v>1212</v>
      </c>
      <c r="T401" s="2" t="str">
        <f>_xlfn.IFNA(IF(OR(AND(G401&gt;=S401,L401&gt;=Quals!$F$3,L401&lt;=Quals!$H$3), OR(AND(H401&gt;=S401,M401&gt;=Quals!$F$3,M401&lt;=Quals!$H$3), OR(AND(I401&gt;=S401,N401&gt;=Quals!$F$3,N401&lt;=Quals!$H$3), OR(AND(J401&gt;=S401,O401&gt;=Quals!$F$3,O401&lt;=Quals!$H$3), OR(AND(K401&gt;=S401,P401&gt;=Quals!$F$3,P401&lt;=Quals!$H$3))))), MATCH((B401&amp;C401),Autos!C:C,0)),"Q",""),"")</f>
        <v/>
      </c>
      <c r="U401" s="1" t="str">
        <f>IF(AND(T401 = "Q", IF(ISNA(VLOOKUP((B401&amp;C401),Autos!C:C,1,FALSE)), "Not in Auto",)),"Check", "No need")</f>
        <v>No need</v>
      </c>
    </row>
    <row r="402" spans="1:21" x14ac:dyDescent="0.2">
      <c r="A402" t="str">
        <f t="shared" si="18"/>
        <v>Dalton DI MEDIOpole-vault</v>
      </c>
      <c r="B402" t="s">
        <v>857</v>
      </c>
      <c r="C402" s="6" t="s">
        <v>36</v>
      </c>
      <c r="D402" s="6">
        <v>36832</v>
      </c>
      <c r="E402">
        <v>1052</v>
      </c>
      <c r="F402" s="2">
        <v>4</v>
      </c>
      <c r="G402">
        <v>1061</v>
      </c>
      <c r="H402">
        <v>1048</v>
      </c>
      <c r="I402">
        <v>1034</v>
      </c>
      <c r="J402">
        <v>1021</v>
      </c>
      <c r="K402">
        <v>1021</v>
      </c>
      <c r="L402" s="6">
        <v>44609</v>
      </c>
      <c r="M402" s="6">
        <v>44583</v>
      </c>
      <c r="N402" s="6">
        <v>44590</v>
      </c>
      <c r="O402" s="6">
        <v>44520</v>
      </c>
      <c r="P402" s="58">
        <v>44597</v>
      </c>
      <c r="Q402" s="40">
        <f t="shared" si="19"/>
        <v>136</v>
      </c>
      <c r="R402" s="2">
        <f t="shared" si="20"/>
        <v>1061</v>
      </c>
      <c r="S402" s="2">
        <f>VLOOKUP(C402,Quals!$A$2:$C$23,3,FALSE)</f>
        <v>1212</v>
      </c>
      <c r="T402" s="2" t="str">
        <f>_xlfn.IFNA(IF(OR(AND(G402&gt;=S402,L402&gt;=Quals!$F$3,L402&lt;=Quals!$H$3), OR(AND(H402&gt;=S402,M402&gt;=Quals!$F$3,M402&lt;=Quals!$H$3), OR(AND(I402&gt;=S402,N402&gt;=Quals!$F$3,N402&lt;=Quals!$H$3), OR(AND(J402&gt;=S402,O402&gt;=Quals!$F$3,O402&lt;=Quals!$H$3), OR(AND(K402&gt;=S402,P402&gt;=Quals!$F$3,P402&lt;=Quals!$H$3))))), MATCH((B402&amp;C402),Autos!C:C,0)),"Q",""),"")</f>
        <v/>
      </c>
      <c r="U402" s="1" t="str">
        <f>IF(AND(T402 = "Q", IF(ISNA(VLOOKUP((B402&amp;C402),Autos!C:C,1,FALSE)), "Not in Auto",)),"Check", "No need")</f>
        <v>No need</v>
      </c>
    </row>
    <row r="403" spans="1:21" x14ac:dyDescent="0.2">
      <c r="A403" t="str">
        <f t="shared" si="18"/>
        <v>Lachlan BURNSpole-vault</v>
      </c>
      <c r="B403" t="s">
        <v>856</v>
      </c>
      <c r="C403" s="7" t="s">
        <v>36</v>
      </c>
      <c r="D403" s="6">
        <v>35843</v>
      </c>
      <c r="E403">
        <v>1046</v>
      </c>
      <c r="F403" s="2">
        <v>5</v>
      </c>
      <c r="G403">
        <v>1061</v>
      </c>
      <c r="H403">
        <v>1061</v>
      </c>
      <c r="I403">
        <v>1021</v>
      </c>
      <c r="J403">
        <v>1021</v>
      </c>
      <c r="K403">
        <v>1007</v>
      </c>
      <c r="L403" s="6">
        <v>44330</v>
      </c>
      <c r="M403" s="6">
        <v>44342</v>
      </c>
      <c r="N403" s="6">
        <v>44296</v>
      </c>
      <c r="O403" s="6">
        <v>44596</v>
      </c>
      <c r="P403" s="58">
        <v>44532</v>
      </c>
      <c r="Q403" s="40">
        <f t="shared" si="19"/>
        <v>149</v>
      </c>
      <c r="R403" s="2">
        <f t="shared" si="20"/>
        <v>1061</v>
      </c>
      <c r="S403" s="2">
        <f>VLOOKUP(C403,Quals!$A$2:$C$23,3,FALSE)</f>
        <v>1212</v>
      </c>
      <c r="T403" s="2" t="str">
        <f>_xlfn.IFNA(IF(OR(AND(G403&gt;=S403,L403&gt;=Quals!$F$3,L403&lt;=Quals!$H$3), OR(AND(H403&gt;=S403,M403&gt;=Quals!$F$3,M403&lt;=Quals!$H$3), OR(AND(I403&gt;=S403,N403&gt;=Quals!$F$3,N403&lt;=Quals!$H$3), OR(AND(J403&gt;=S403,O403&gt;=Quals!$F$3,O403&lt;=Quals!$H$3), OR(AND(K403&gt;=S403,P403&gt;=Quals!$F$3,P403&lt;=Quals!$H$3))))), MATCH((B403&amp;C403),Autos!C:C,0)),"Q",""),"")</f>
        <v/>
      </c>
      <c r="U403" s="1" t="str">
        <f>IF(AND(T403 = "Q", IF(ISNA(VLOOKUP((B403&amp;C403),Autos!C:C,1,FALSE)), "Not in Auto",)),"Check", "No need")</f>
        <v>No need</v>
      </c>
    </row>
    <row r="404" spans="1:21" x14ac:dyDescent="0.2">
      <c r="A404" t="str">
        <f t="shared" si="18"/>
        <v>Triston VINCENTpole-vault</v>
      </c>
      <c r="B404" t="s">
        <v>858</v>
      </c>
      <c r="C404" s="6" t="s">
        <v>36</v>
      </c>
      <c r="D404" s="6">
        <v>35677</v>
      </c>
      <c r="E404">
        <v>1026</v>
      </c>
      <c r="F404" s="2">
        <v>6</v>
      </c>
      <c r="G404">
        <v>980</v>
      </c>
      <c r="H404">
        <v>980</v>
      </c>
      <c r="I404">
        <v>1002</v>
      </c>
      <c r="J404">
        <v>1007</v>
      </c>
      <c r="K404">
        <v>994</v>
      </c>
      <c r="L404" s="6">
        <v>44304</v>
      </c>
      <c r="M404" s="6">
        <v>44282</v>
      </c>
      <c r="N404" s="6">
        <v>44542</v>
      </c>
      <c r="O404" s="6">
        <v>44597</v>
      </c>
      <c r="P404" s="58">
        <v>44254</v>
      </c>
      <c r="Q404" s="40">
        <f t="shared" si="19"/>
        <v>187</v>
      </c>
      <c r="R404" s="2">
        <f t="shared" si="20"/>
        <v>1007</v>
      </c>
      <c r="S404" s="2">
        <f>VLOOKUP(C404,Quals!$A$2:$C$23,3,FALSE)</f>
        <v>1212</v>
      </c>
      <c r="T404" s="2" t="str">
        <f>_xlfn.IFNA(IF(OR(AND(G404&gt;=S404,L404&gt;=Quals!$F$3,L404&lt;=Quals!$H$3), OR(AND(H404&gt;=S404,M404&gt;=Quals!$F$3,M404&lt;=Quals!$H$3), OR(AND(I404&gt;=S404,N404&gt;=Quals!$F$3,N404&lt;=Quals!$H$3), OR(AND(J404&gt;=S404,O404&gt;=Quals!$F$3,O404&lt;=Quals!$H$3), OR(AND(K404&gt;=S404,P404&gt;=Quals!$F$3,P404&lt;=Quals!$H$3))))), MATCH((B404&amp;C404),Autos!C:C,0)),"Q",""),"")</f>
        <v/>
      </c>
      <c r="U404" s="1" t="str">
        <f>IF(AND(T404 = "Q", IF(ISNA(VLOOKUP((B404&amp;C404),Autos!C:C,1,FALSE)), "Not in Auto",)),"Check", "No need")</f>
        <v>No need</v>
      </c>
    </row>
    <row r="405" spans="1:21" x14ac:dyDescent="0.2">
      <c r="A405" t="str">
        <f t="shared" si="18"/>
        <v>Liam HARRISpole-vault</v>
      </c>
      <c r="B405" t="s">
        <v>859</v>
      </c>
      <c r="C405" s="6" t="s">
        <v>36</v>
      </c>
      <c r="D405" s="6">
        <v>35644</v>
      </c>
      <c r="E405">
        <v>1026</v>
      </c>
      <c r="F405" s="2">
        <v>7</v>
      </c>
      <c r="G405">
        <v>980</v>
      </c>
      <c r="H405">
        <v>1021</v>
      </c>
      <c r="I405">
        <v>1021</v>
      </c>
      <c r="J405">
        <v>1007</v>
      </c>
      <c r="K405">
        <v>994</v>
      </c>
      <c r="L405" s="6">
        <v>44304</v>
      </c>
      <c r="M405" s="6">
        <v>44286</v>
      </c>
      <c r="N405" s="6">
        <v>44292</v>
      </c>
      <c r="O405" s="6">
        <v>44609</v>
      </c>
      <c r="P405" s="58">
        <v>44590</v>
      </c>
      <c r="Q405" s="40">
        <f t="shared" si="19"/>
        <v>187</v>
      </c>
      <c r="R405" s="2">
        <f t="shared" si="20"/>
        <v>1021</v>
      </c>
      <c r="S405" s="2">
        <f>VLOOKUP(C405,Quals!$A$2:$C$23,3,FALSE)</f>
        <v>1212</v>
      </c>
      <c r="T405" s="2" t="str">
        <f>_xlfn.IFNA(IF(OR(AND(G405&gt;=S405,L405&gt;=Quals!$F$3,L405&lt;=Quals!$H$3), OR(AND(H405&gt;=S405,M405&gt;=Quals!$F$3,M405&lt;=Quals!$H$3), OR(AND(I405&gt;=S405,N405&gt;=Quals!$F$3,N405&lt;=Quals!$H$3), OR(AND(J405&gt;=S405,O405&gt;=Quals!$F$3,O405&lt;=Quals!$H$3), OR(AND(K405&gt;=S405,P405&gt;=Quals!$F$3,P405&lt;=Quals!$H$3))))), MATCH((B405&amp;C405),Autos!C:C,0)),"Q",""),"")</f>
        <v/>
      </c>
      <c r="U405" s="1" t="str">
        <f>IF(AND(T405 = "Q", IF(ISNA(VLOOKUP((B405&amp;C405),Autos!C:C,1,FALSE)), "Not in Auto",)),"Check", "No need")</f>
        <v>No need</v>
      </c>
    </row>
    <row r="406" spans="1:21" x14ac:dyDescent="0.2">
      <c r="A406" t="str">
        <f t="shared" si="18"/>
        <v>Wilson CRAMpole-vault</v>
      </c>
      <c r="B406" t="s">
        <v>860</v>
      </c>
      <c r="C406" s="6" t="s">
        <v>36</v>
      </c>
      <c r="D406" s="6">
        <v>37757</v>
      </c>
      <c r="E406">
        <v>1016</v>
      </c>
      <c r="F406" s="2">
        <v>8</v>
      </c>
      <c r="G406">
        <v>1023</v>
      </c>
      <c r="H406">
        <v>980</v>
      </c>
      <c r="I406">
        <v>994</v>
      </c>
      <c r="J406">
        <v>994</v>
      </c>
      <c r="K406">
        <v>994</v>
      </c>
      <c r="L406" s="6">
        <v>44520</v>
      </c>
      <c r="M406" s="6">
        <v>44304</v>
      </c>
      <c r="N406" s="6">
        <v>44261</v>
      </c>
      <c r="O406" s="6">
        <v>44550</v>
      </c>
      <c r="P406" s="58">
        <v>44292</v>
      </c>
      <c r="Q406" s="40">
        <f t="shared" si="19"/>
        <v>208</v>
      </c>
      <c r="R406" s="2">
        <f t="shared" si="20"/>
        <v>1023</v>
      </c>
      <c r="S406" s="2">
        <f>VLOOKUP(C406,Quals!$A$2:$C$23,3,FALSE)</f>
        <v>1212</v>
      </c>
      <c r="T406" s="2" t="str">
        <f>_xlfn.IFNA(IF(OR(AND(G406&gt;=S406,L406&gt;=Quals!$F$3,L406&lt;=Quals!$H$3), OR(AND(H406&gt;=S406,M406&gt;=Quals!$F$3,M406&lt;=Quals!$H$3), OR(AND(I406&gt;=S406,N406&gt;=Quals!$F$3,N406&lt;=Quals!$H$3), OR(AND(J406&gt;=S406,O406&gt;=Quals!$F$3,O406&lt;=Quals!$H$3), OR(AND(K406&gt;=S406,P406&gt;=Quals!$F$3,P406&lt;=Quals!$H$3))))), MATCH((B406&amp;C406),Autos!C:C,0)),"Q",""),"")</f>
        <v/>
      </c>
      <c r="U406" s="1" t="str">
        <f>IF(AND(T406 = "Q", IF(ISNA(VLOOKUP((B406&amp;C406),Autos!C:C,1,FALSE)), "Not in Auto",)),"Check", "No need")</f>
        <v>No need</v>
      </c>
    </row>
    <row r="407" spans="1:21" x14ac:dyDescent="0.2">
      <c r="A407" t="str">
        <f t="shared" si="18"/>
        <v>Liam GEORGILOPOULOSpole-vault</v>
      </c>
      <c r="B407" t="s">
        <v>861</v>
      </c>
      <c r="C407" s="6" t="s">
        <v>36</v>
      </c>
      <c r="D407" s="6">
        <v>37868</v>
      </c>
      <c r="E407">
        <v>990</v>
      </c>
      <c r="F407" s="2">
        <v>9</v>
      </c>
      <c r="G407">
        <v>1007</v>
      </c>
      <c r="H407">
        <v>994</v>
      </c>
      <c r="I407">
        <v>967</v>
      </c>
      <c r="J407">
        <v>940</v>
      </c>
      <c r="K407">
        <v>940</v>
      </c>
      <c r="L407" s="6">
        <v>44597</v>
      </c>
      <c r="M407" s="6">
        <v>44527</v>
      </c>
      <c r="N407" s="6">
        <v>44269</v>
      </c>
      <c r="O407" s="6">
        <v>44352</v>
      </c>
      <c r="P407" s="58">
        <v>44506</v>
      </c>
      <c r="Q407" s="40">
        <f t="shared" si="19"/>
        <v>257</v>
      </c>
      <c r="R407" s="2">
        <f t="shared" si="20"/>
        <v>1007</v>
      </c>
      <c r="S407" s="2">
        <f>VLOOKUP(C407,Quals!$A$2:$C$23,3,FALSE)</f>
        <v>1212</v>
      </c>
      <c r="T407" s="2" t="str">
        <f>_xlfn.IFNA(IF(OR(AND(G407&gt;=S407,L407&gt;=Quals!$F$3,L407&lt;=Quals!$H$3), OR(AND(H407&gt;=S407,M407&gt;=Quals!$F$3,M407&lt;=Quals!$H$3), OR(AND(I407&gt;=S407,N407&gt;=Quals!$F$3,N407&lt;=Quals!$H$3), OR(AND(J407&gt;=S407,O407&gt;=Quals!$F$3,O407&lt;=Quals!$H$3), OR(AND(K407&gt;=S407,P407&gt;=Quals!$F$3,P407&lt;=Quals!$H$3))))), MATCH((B407&amp;C407),Autos!C:C,0)),"Q",""),"")</f>
        <v/>
      </c>
      <c r="U407" s="1" t="str">
        <f>IF(AND(T407 = "Q", IF(ISNA(VLOOKUP((B407&amp;C407),Autos!C:C,1,FALSE)), "Not in Auto",)),"Check", "No need")</f>
        <v>No need</v>
      </c>
    </row>
    <row r="408" spans="1:21" x14ac:dyDescent="0.2">
      <c r="A408" t="str">
        <f t="shared" si="18"/>
        <v>Ashley MOLONEYpole-vault</v>
      </c>
      <c r="B408" t="s">
        <v>573</v>
      </c>
      <c r="C408" s="6" t="s">
        <v>36</v>
      </c>
      <c r="D408" s="6">
        <v>36598</v>
      </c>
      <c r="E408">
        <v>988</v>
      </c>
      <c r="F408" s="2">
        <v>10</v>
      </c>
      <c r="G408">
        <v>1007</v>
      </c>
      <c r="H408">
        <v>967</v>
      </c>
      <c r="I408">
        <v>994</v>
      </c>
      <c r="J408">
        <v>994</v>
      </c>
      <c r="K408">
        <v>886</v>
      </c>
      <c r="L408" s="6">
        <v>44395</v>
      </c>
      <c r="M408" s="6">
        <v>44366</v>
      </c>
      <c r="N408" s="6">
        <v>43642</v>
      </c>
      <c r="O408" s="6">
        <v>44413</v>
      </c>
      <c r="P408" s="58">
        <v>44359</v>
      </c>
      <c r="Q408" s="40">
        <f t="shared" si="19"/>
        <v>263</v>
      </c>
      <c r="R408" s="2">
        <f t="shared" si="20"/>
        <v>1007</v>
      </c>
      <c r="S408" s="2">
        <f>VLOOKUP(C408,Quals!$A$2:$C$23,3,FALSE)</f>
        <v>1212</v>
      </c>
      <c r="T408" s="2" t="str">
        <f>_xlfn.IFNA(IF(OR(AND(G408&gt;=S408,L408&gt;=Quals!$F$3,L408&lt;=Quals!$H$3), OR(AND(H408&gt;=S408,M408&gt;=Quals!$F$3,M408&lt;=Quals!$H$3), OR(AND(I408&gt;=S408,N408&gt;=Quals!$F$3,N408&lt;=Quals!$H$3), OR(AND(J408&gt;=S408,O408&gt;=Quals!$F$3,O408&lt;=Quals!$H$3), OR(AND(K408&gt;=S408,P408&gt;=Quals!$F$3,P408&lt;=Quals!$H$3))))), MATCH((B408&amp;C408),Autos!C:C,0)),"Q",""),"")</f>
        <v/>
      </c>
      <c r="U408" s="1" t="str">
        <f>IF(AND(T408 = "Q", IF(ISNA(VLOOKUP((B408&amp;C408),Autos!C:C,1,FALSE)), "Not in Auto",)),"Check", "No need")</f>
        <v>No need</v>
      </c>
    </row>
    <row r="409" spans="1:21" x14ac:dyDescent="0.2">
      <c r="A409" t="str">
        <f t="shared" si="18"/>
        <v>Joel POCKLINGTONpole-vault</v>
      </c>
      <c r="B409" t="s">
        <v>862</v>
      </c>
      <c r="C409" s="6" t="s">
        <v>36</v>
      </c>
      <c r="D409" s="6">
        <v>31514</v>
      </c>
      <c r="E409">
        <v>987</v>
      </c>
      <c r="F409" s="2">
        <v>11</v>
      </c>
      <c r="G409">
        <v>1021</v>
      </c>
      <c r="H409">
        <v>967</v>
      </c>
      <c r="I409">
        <v>967</v>
      </c>
      <c r="J409">
        <v>967</v>
      </c>
      <c r="K409">
        <v>953</v>
      </c>
      <c r="L409" s="6">
        <v>44292</v>
      </c>
      <c r="M409" s="6">
        <v>44254</v>
      </c>
      <c r="N409" s="6">
        <v>44532</v>
      </c>
      <c r="O409" s="6">
        <v>44609</v>
      </c>
      <c r="P409" s="58">
        <v>44261</v>
      </c>
      <c r="Q409" s="40">
        <f t="shared" si="19"/>
        <v>265</v>
      </c>
      <c r="R409" s="2">
        <f t="shared" si="20"/>
        <v>1021</v>
      </c>
      <c r="S409" s="2">
        <f>VLOOKUP(C409,Quals!$A$2:$C$23,3,FALSE)</f>
        <v>1212</v>
      </c>
      <c r="T409" s="2" t="str">
        <f>_xlfn.IFNA(IF(OR(AND(G409&gt;=S409,L409&gt;=Quals!$F$3,L409&lt;=Quals!$H$3), OR(AND(H409&gt;=S409,M409&gt;=Quals!$F$3,M409&lt;=Quals!$H$3), OR(AND(I409&gt;=S409,N409&gt;=Quals!$F$3,N409&lt;=Quals!$H$3), OR(AND(J409&gt;=S409,O409&gt;=Quals!$F$3,O409&lt;=Quals!$H$3), OR(AND(K409&gt;=S409,P409&gt;=Quals!$F$3,P409&lt;=Quals!$H$3))))), MATCH((B409&amp;C409),Autos!C:C,0)),"Q",""),"")</f>
        <v/>
      </c>
      <c r="U409" s="1" t="str">
        <f>IF(AND(T409 = "Q", IF(ISNA(VLOOKUP((B409&amp;C409),Autos!C:C,1,FALSE)), "Not in Auto",)),"Check", "No need")</f>
        <v>No need</v>
      </c>
    </row>
    <row r="410" spans="1:21" x14ac:dyDescent="0.2">
      <c r="A410" t="str">
        <f t="shared" si="18"/>
        <v>James WOODSpole-vault</v>
      </c>
      <c r="B410" t="s">
        <v>863</v>
      </c>
      <c r="C410" s="6" t="s">
        <v>36</v>
      </c>
      <c r="D410" s="6">
        <v>37653</v>
      </c>
      <c r="E410">
        <v>951</v>
      </c>
      <c r="F410" s="2">
        <v>12</v>
      </c>
      <c r="G410">
        <v>940</v>
      </c>
      <c r="H410">
        <v>967</v>
      </c>
      <c r="I410">
        <v>953</v>
      </c>
      <c r="J410">
        <v>913</v>
      </c>
      <c r="K410">
        <v>913</v>
      </c>
      <c r="L410" s="6">
        <v>44304</v>
      </c>
      <c r="M410" s="6">
        <v>44609</v>
      </c>
      <c r="N410" s="6">
        <v>44587</v>
      </c>
      <c r="O410" s="6">
        <v>44254</v>
      </c>
      <c r="P410" s="58">
        <v>44292</v>
      </c>
      <c r="Q410" s="40">
        <f t="shared" si="19"/>
        <v>365</v>
      </c>
      <c r="R410" s="2">
        <f t="shared" si="20"/>
        <v>967</v>
      </c>
      <c r="S410" s="2">
        <f>VLOOKUP(C410,Quals!$A$2:$C$23,3,FALSE)</f>
        <v>1212</v>
      </c>
      <c r="T410" s="2" t="str">
        <f>_xlfn.IFNA(IF(OR(AND(G410&gt;=S410,L410&gt;=Quals!$F$3,L410&lt;=Quals!$H$3), OR(AND(H410&gt;=S410,M410&gt;=Quals!$F$3,M410&lt;=Quals!$H$3), OR(AND(I410&gt;=S410,N410&gt;=Quals!$F$3,N410&lt;=Quals!$H$3), OR(AND(J410&gt;=S410,O410&gt;=Quals!$F$3,O410&lt;=Quals!$H$3), OR(AND(K410&gt;=S410,P410&gt;=Quals!$F$3,P410&lt;=Quals!$H$3))))), MATCH((B410&amp;C410),Autos!C:C,0)),"Q",""),"")</f>
        <v/>
      </c>
      <c r="U410" s="1" t="str">
        <f>IF(AND(T410 = "Q", IF(ISNA(VLOOKUP((B410&amp;C410),Autos!C:C,1,FALSE)), "Not in Auto",)),"Check", "No need")</f>
        <v>No need</v>
      </c>
    </row>
    <row r="411" spans="1:21" x14ac:dyDescent="0.2">
      <c r="A411" t="str">
        <f t="shared" si="18"/>
        <v>Daniel GOLUBOVICpole-vault</v>
      </c>
      <c r="B411" t="s">
        <v>799</v>
      </c>
      <c r="C411" s="7" t="s">
        <v>36</v>
      </c>
      <c r="D411" s="6">
        <v>34302</v>
      </c>
      <c r="E411">
        <v>939</v>
      </c>
      <c r="F411" s="2">
        <v>13</v>
      </c>
      <c r="G411">
        <v>967</v>
      </c>
      <c r="H411">
        <v>967</v>
      </c>
      <c r="I411">
        <v>940</v>
      </c>
      <c r="J411">
        <v>913</v>
      </c>
      <c r="K411">
        <v>859</v>
      </c>
      <c r="L411" s="6">
        <v>44366</v>
      </c>
      <c r="M411" s="6">
        <v>44549</v>
      </c>
      <c r="N411" s="6">
        <v>44269</v>
      </c>
      <c r="O411" s="6">
        <v>44359</v>
      </c>
      <c r="P411" s="58">
        <v>44527</v>
      </c>
      <c r="Q411" s="40">
        <f t="shared" si="19"/>
        <v>402</v>
      </c>
      <c r="R411" s="2">
        <f t="shared" si="20"/>
        <v>967</v>
      </c>
      <c r="S411" s="2">
        <f>VLOOKUP(C411,Quals!$A$2:$C$23,3,FALSE)</f>
        <v>1212</v>
      </c>
      <c r="T411" s="2" t="str">
        <f>_xlfn.IFNA(IF(OR(AND(G411&gt;=S411,L411&gt;=Quals!$F$3,L411&lt;=Quals!$H$3), OR(AND(H411&gt;=S411,M411&gt;=Quals!$F$3,M411&lt;=Quals!$H$3), OR(AND(I411&gt;=S411,N411&gt;=Quals!$F$3,N411&lt;=Quals!$H$3), OR(AND(J411&gt;=S411,O411&gt;=Quals!$F$3,O411&lt;=Quals!$H$3), OR(AND(K411&gt;=S411,P411&gt;=Quals!$F$3,P411&lt;=Quals!$H$3))))), MATCH((B411&amp;C411),Autos!C:C,0)),"Q",""),"")</f>
        <v/>
      </c>
      <c r="U411" s="1" t="str">
        <f>IF(AND(T411 = "Q", IF(ISNA(VLOOKUP((B411&amp;C411),Autos!C:C,1,FALSE)), "Not in Auto",)),"Check", "No need")</f>
        <v>No need</v>
      </c>
    </row>
    <row r="412" spans="1:21" x14ac:dyDescent="0.2">
      <c r="A412" t="str">
        <f t="shared" si="18"/>
        <v>Matt HOSIEpole-vault</v>
      </c>
      <c r="B412" t="s">
        <v>864</v>
      </c>
      <c r="C412" s="6" t="s">
        <v>36</v>
      </c>
      <c r="D412" s="6">
        <v>35810</v>
      </c>
      <c r="E412">
        <v>924</v>
      </c>
      <c r="F412" s="2">
        <v>14</v>
      </c>
      <c r="G412">
        <v>926</v>
      </c>
      <c r="H412">
        <v>926</v>
      </c>
      <c r="I412">
        <v>926</v>
      </c>
      <c r="J412">
        <v>900</v>
      </c>
      <c r="K412">
        <v>886</v>
      </c>
      <c r="L412" s="6">
        <v>44597</v>
      </c>
      <c r="M412" s="6">
        <v>44604</v>
      </c>
      <c r="N412" s="6">
        <v>44587</v>
      </c>
      <c r="O412" s="6">
        <v>44611</v>
      </c>
      <c r="P412" s="58">
        <v>44583</v>
      </c>
      <c r="Q412" s="40">
        <f t="shared" si="19"/>
        <v>438</v>
      </c>
      <c r="R412" s="2">
        <f t="shared" si="20"/>
        <v>926</v>
      </c>
      <c r="S412" s="2">
        <f>VLOOKUP(C412,Quals!$A$2:$C$23,3,FALSE)</f>
        <v>1212</v>
      </c>
      <c r="T412" s="2" t="str">
        <f>_xlfn.IFNA(IF(OR(AND(G412&gt;=S412,L412&gt;=Quals!$F$3,L412&lt;=Quals!$H$3), OR(AND(H412&gt;=S412,M412&gt;=Quals!$F$3,M412&lt;=Quals!$H$3), OR(AND(I412&gt;=S412,N412&gt;=Quals!$F$3,N412&lt;=Quals!$H$3), OR(AND(J412&gt;=S412,O412&gt;=Quals!$F$3,O412&lt;=Quals!$H$3), OR(AND(K412&gt;=S412,P412&gt;=Quals!$F$3,P412&lt;=Quals!$H$3))))), MATCH((B412&amp;C412),Autos!C:C,0)),"Q",""),"")</f>
        <v/>
      </c>
      <c r="U412" s="1" t="str">
        <f>IF(AND(T412 = "Q", IF(ISNA(VLOOKUP((B412&amp;C412),Autos!C:C,1,FALSE)), "Not in Auto",)),"Check", "No need")</f>
        <v>No need</v>
      </c>
    </row>
    <row r="413" spans="1:21" x14ac:dyDescent="0.2">
      <c r="A413" t="str">
        <f t="shared" si="18"/>
        <v>Alec DIAMONDpole-vault</v>
      </c>
      <c r="B413" t="s">
        <v>802</v>
      </c>
      <c r="C413" s="6" t="s">
        <v>36</v>
      </c>
      <c r="D413" s="6">
        <v>35651</v>
      </c>
      <c r="E413">
        <v>914</v>
      </c>
      <c r="F413" s="2">
        <v>15</v>
      </c>
      <c r="G413">
        <v>940</v>
      </c>
      <c r="H413">
        <v>940</v>
      </c>
      <c r="I413">
        <v>913</v>
      </c>
      <c r="J413">
        <v>886</v>
      </c>
      <c r="K413">
        <v>859</v>
      </c>
      <c r="L413" s="6">
        <v>44366</v>
      </c>
      <c r="M413" s="6">
        <v>44577</v>
      </c>
      <c r="N413" s="6">
        <v>44612</v>
      </c>
      <c r="O413" s="6">
        <v>44605</v>
      </c>
      <c r="P413" s="58">
        <v>44548</v>
      </c>
      <c r="Q413" s="40">
        <f t="shared" si="19"/>
        <v>454</v>
      </c>
      <c r="R413" s="2">
        <f t="shared" si="20"/>
        <v>940</v>
      </c>
      <c r="S413" s="2">
        <f>VLOOKUP(C413,Quals!$A$2:$C$23,3,FALSE)</f>
        <v>1212</v>
      </c>
      <c r="T413" s="2" t="str">
        <f>_xlfn.IFNA(IF(OR(AND(G413&gt;=S413,L413&gt;=Quals!$F$3,L413&lt;=Quals!$H$3), OR(AND(H413&gt;=S413,M413&gt;=Quals!$F$3,M413&lt;=Quals!$H$3), OR(AND(I413&gt;=S413,N413&gt;=Quals!$F$3,N413&lt;=Quals!$H$3), OR(AND(J413&gt;=S413,O413&gt;=Quals!$F$3,O413&lt;=Quals!$H$3), OR(AND(K413&gt;=S413,P413&gt;=Quals!$F$3,P413&lt;=Quals!$H$3))))), MATCH((B413&amp;C413),Autos!C:C,0)),"Q",""),"")</f>
        <v/>
      </c>
      <c r="U413" s="1" t="str">
        <f>IF(AND(T413 = "Q", IF(ISNA(VLOOKUP((B413&amp;C413),Autos!C:C,1,FALSE)), "Not in Auto",)),"Check", "No need")</f>
        <v>No need</v>
      </c>
    </row>
    <row r="414" spans="1:21" x14ac:dyDescent="0.2">
      <c r="A414" t="str">
        <f t="shared" si="18"/>
        <v>Matthew DENNYdiscus-throw</v>
      </c>
      <c r="B414" t="s">
        <v>865</v>
      </c>
      <c r="C414" s="6" t="s">
        <v>40</v>
      </c>
      <c r="D414" s="6">
        <v>35218</v>
      </c>
      <c r="E414">
        <v>1265</v>
      </c>
      <c r="F414" s="2">
        <v>1</v>
      </c>
      <c r="G414">
        <v>1190</v>
      </c>
      <c r="H414">
        <v>1155</v>
      </c>
      <c r="I414">
        <v>1132</v>
      </c>
      <c r="J414">
        <v>1173</v>
      </c>
      <c r="K414">
        <v>1086</v>
      </c>
      <c r="L414" s="6">
        <v>44408</v>
      </c>
      <c r="M414" s="6">
        <v>44407</v>
      </c>
      <c r="N414" s="6">
        <v>44303</v>
      </c>
      <c r="O414" s="6">
        <v>44359</v>
      </c>
      <c r="P414" s="58">
        <v>44282</v>
      </c>
      <c r="Q414" s="40">
        <f t="shared" si="19"/>
        <v>8</v>
      </c>
      <c r="R414" s="2">
        <f t="shared" si="20"/>
        <v>1190</v>
      </c>
      <c r="S414" s="2">
        <f>VLOOKUP(C414,Quals!$A$2:$C$23,3,FALSE)</f>
        <v>1171</v>
      </c>
      <c r="T414" s="2" t="str">
        <f>_xlfn.IFNA(IF(OR(AND(G414&gt;=S414,L414&gt;=Quals!$F$3,L414&lt;=Quals!$H$3), OR(AND(H414&gt;=S414,M414&gt;=Quals!$F$3,M414&lt;=Quals!$H$3), OR(AND(I414&gt;=S414,N414&gt;=Quals!$F$3,N414&lt;=Quals!$H$3), OR(AND(J414&gt;=S414,O414&gt;=Quals!$F$3,O414&lt;=Quals!$H$3), OR(AND(K414&gt;=S414,P414&gt;=Quals!$F$3,P414&lt;=Quals!$H$3))))), MATCH((B414&amp;C414),Autos!C:C,0)),"Q",""),"")</f>
        <v>Q</v>
      </c>
      <c r="U414" s="1" t="str">
        <f>IF(AND(T414 = "Q", IF(ISNA(VLOOKUP((B414&amp;C414),Autos!C:C,1,FALSE)), "Not in Auto",)),"Check", "No need")</f>
        <v>No need</v>
      </c>
    </row>
    <row r="415" spans="1:21" x14ac:dyDescent="0.2">
      <c r="A415" t="str">
        <f t="shared" si="18"/>
        <v>Mitchell COOPERdiscus-throw</v>
      </c>
      <c r="B415" t="s">
        <v>866</v>
      </c>
      <c r="C415" s="6" t="s">
        <v>40</v>
      </c>
      <c r="D415" s="6">
        <v>34852</v>
      </c>
      <c r="E415">
        <v>1092</v>
      </c>
      <c r="F415" s="2">
        <v>2</v>
      </c>
      <c r="G415">
        <v>1065</v>
      </c>
      <c r="H415">
        <v>1014</v>
      </c>
      <c r="I415">
        <v>1006</v>
      </c>
      <c r="J415">
        <v>982</v>
      </c>
      <c r="K415">
        <v>979</v>
      </c>
      <c r="L415" s="6">
        <v>43644</v>
      </c>
      <c r="M415" s="6">
        <v>44303</v>
      </c>
      <c r="N415" s="6">
        <v>44268</v>
      </c>
      <c r="O415" s="6">
        <v>44282</v>
      </c>
      <c r="P415" s="58">
        <v>44280</v>
      </c>
      <c r="Q415" s="40">
        <f t="shared" si="19"/>
        <v>80</v>
      </c>
      <c r="R415" s="2">
        <f t="shared" si="20"/>
        <v>1065</v>
      </c>
      <c r="S415" s="2">
        <f>VLOOKUP(C415,Quals!$A$2:$C$23,3,FALSE)</f>
        <v>1171</v>
      </c>
      <c r="T415" s="2" t="str">
        <f>_xlfn.IFNA(IF(OR(AND(G415&gt;=S415,L415&gt;=Quals!$F$3,L415&lt;=Quals!$H$3), OR(AND(H415&gt;=S415,M415&gt;=Quals!$F$3,M415&lt;=Quals!$H$3), OR(AND(I415&gt;=S415,N415&gt;=Quals!$F$3,N415&lt;=Quals!$H$3), OR(AND(J415&gt;=S415,O415&gt;=Quals!$F$3,O415&lt;=Quals!$H$3), OR(AND(K415&gt;=S415,P415&gt;=Quals!$F$3,P415&lt;=Quals!$H$3))))), MATCH((B415&amp;C415),Autos!C:C,0)),"Q",""),"")</f>
        <v/>
      </c>
      <c r="U415" s="1" t="str">
        <f>IF(AND(T415 = "Q", IF(ISNA(VLOOKUP((B415&amp;C415),Autos!C:C,1,FALSE)), "Not in Auto",)),"Check", "No need")</f>
        <v>No need</v>
      </c>
    </row>
    <row r="416" spans="1:21" x14ac:dyDescent="0.2">
      <c r="A416" t="str">
        <f t="shared" si="18"/>
        <v>Lachlan PAGEdiscus-throw</v>
      </c>
      <c r="B416" t="s">
        <v>867</v>
      </c>
      <c r="C416" s="6" t="s">
        <v>40</v>
      </c>
      <c r="D416" s="6">
        <v>35780</v>
      </c>
      <c r="E416">
        <v>1041</v>
      </c>
      <c r="F416" s="2">
        <v>3</v>
      </c>
      <c r="G416">
        <v>1015</v>
      </c>
      <c r="H416">
        <v>952</v>
      </c>
      <c r="I416">
        <v>1001</v>
      </c>
      <c r="J416">
        <v>988</v>
      </c>
      <c r="K416">
        <v>984</v>
      </c>
      <c r="L416" s="6">
        <v>44303</v>
      </c>
      <c r="M416" s="6">
        <v>43644</v>
      </c>
      <c r="N416" s="6">
        <v>44541</v>
      </c>
      <c r="O416" s="6">
        <v>44254</v>
      </c>
      <c r="P416" s="58">
        <v>44611</v>
      </c>
      <c r="Q416" s="40">
        <f t="shared" si="19"/>
        <v>157</v>
      </c>
      <c r="R416" s="2">
        <f t="shared" si="20"/>
        <v>1015</v>
      </c>
      <c r="S416" s="2">
        <f>VLOOKUP(C416,Quals!$A$2:$C$23,3,FALSE)</f>
        <v>1171</v>
      </c>
      <c r="T416" s="2" t="str">
        <f>_xlfn.IFNA(IF(OR(AND(G416&gt;=S416,L416&gt;=Quals!$F$3,L416&lt;=Quals!$H$3), OR(AND(H416&gt;=S416,M416&gt;=Quals!$F$3,M416&lt;=Quals!$H$3), OR(AND(I416&gt;=S416,N416&gt;=Quals!$F$3,N416&lt;=Quals!$H$3), OR(AND(J416&gt;=S416,O416&gt;=Quals!$F$3,O416&lt;=Quals!$H$3), OR(AND(K416&gt;=S416,P416&gt;=Quals!$F$3,P416&lt;=Quals!$H$3))))), MATCH((B416&amp;C416),Autos!C:C,0)),"Q",""),"")</f>
        <v/>
      </c>
      <c r="U416" s="1" t="str">
        <f>IF(AND(T416 = "Q", IF(ISNA(VLOOKUP((B416&amp;C416),Autos!C:C,1,FALSE)), "Not in Auto",)),"Check", "No need")</f>
        <v>No need</v>
      </c>
    </row>
    <row r="417" spans="1:21" x14ac:dyDescent="0.2">
      <c r="A417" t="str">
        <f t="shared" si="18"/>
        <v>Declan CARMANdiscus-throw</v>
      </c>
      <c r="B417" t="s">
        <v>868</v>
      </c>
      <c r="C417" s="6" t="s">
        <v>40</v>
      </c>
      <c r="D417" s="6">
        <v>37069</v>
      </c>
      <c r="E417">
        <v>987</v>
      </c>
      <c r="F417" s="2">
        <v>4</v>
      </c>
      <c r="G417">
        <v>976</v>
      </c>
      <c r="H417">
        <v>976</v>
      </c>
      <c r="I417">
        <v>989</v>
      </c>
      <c r="J417">
        <v>969</v>
      </c>
      <c r="K417">
        <v>981</v>
      </c>
      <c r="L417" s="6">
        <v>44541</v>
      </c>
      <c r="M417" s="6">
        <v>44584</v>
      </c>
      <c r="N417" s="6">
        <v>44548</v>
      </c>
      <c r="O417" s="6">
        <v>44590</v>
      </c>
      <c r="P417" s="58">
        <v>44541</v>
      </c>
      <c r="Q417" s="40">
        <f t="shared" si="19"/>
        <v>265</v>
      </c>
      <c r="R417" s="2">
        <f t="shared" si="20"/>
        <v>989</v>
      </c>
      <c r="S417" s="2">
        <f>VLOOKUP(C417,Quals!$A$2:$C$23,3,FALSE)</f>
        <v>1171</v>
      </c>
      <c r="T417" s="2" t="str">
        <f>_xlfn.IFNA(IF(OR(AND(G417&gt;=S417,L417&gt;=Quals!$F$3,L417&lt;=Quals!$H$3), OR(AND(H417&gt;=S417,M417&gt;=Quals!$F$3,M417&lt;=Quals!$H$3), OR(AND(I417&gt;=S417,N417&gt;=Quals!$F$3,N417&lt;=Quals!$H$3), OR(AND(J417&gt;=S417,O417&gt;=Quals!$F$3,O417&lt;=Quals!$H$3), OR(AND(K417&gt;=S417,P417&gt;=Quals!$F$3,P417&lt;=Quals!$H$3))))), MATCH((B417&amp;C417),Autos!C:C,0)),"Q",""),"")</f>
        <v/>
      </c>
      <c r="U417" s="1" t="str">
        <f>IF(AND(T417 = "Q", IF(ISNA(VLOOKUP((B417&amp;C417),Autos!C:C,1,FALSE)), "Not in Auto",)),"Check", "No need")</f>
        <v>No need</v>
      </c>
    </row>
    <row r="418" spans="1:21" x14ac:dyDescent="0.2">
      <c r="A418" t="str">
        <f t="shared" si="18"/>
        <v>Nicholas DYSONdiscus-throw</v>
      </c>
      <c r="B418" t="s">
        <v>869</v>
      </c>
      <c r="C418" s="6" t="s">
        <v>40</v>
      </c>
      <c r="D418" s="6">
        <v>35930</v>
      </c>
      <c r="E418">
        <v>926</v>
      </c>
      <c r="F418" s="2">
        <v>5</v>
      </c>
      <c r="G418">
        <v>917</v>
      </c>
      <c r="H418">
        <v>893</v>
      </c>
      <c r="I418">
        <v>916</v>
      </c>
      <c r="J418">
        <v>894</v>
      </c>
      <c r="K418">
        <v>898</v>
      </c>
      <c r="L418" s="6">
        <v>44303</v>
      </c>
      <c r="M418" s="6">
        <v>44280</v>
      </c>
      <c r="N418" s="6">
        <v>44604</v>
      </c>
      <c r="O418" s="6">
        <v>44520</v>
      </c>
      <c r="P418" s="58">
        <v>44541</v>
      </c>
      <c r="Q418" s="40">
        <f t="shared" si="19"/>
        <v>435</v>
      </c>
      <c r="R418" s="2">
        <f t="shared" si="20"/>
        <v>917</v>
      </c>
      <c r="S418" s="2">
        <f>VLOOKUP(C418,Quals!$A$2:$C$23,3,FALSE)</f>
        <v>1171</v>
      </c>
      <c r="T418" s="2" t="str">
        <f>_xlfn.IFNA(IF(OR(AND(G418&gt;=S418,L418&gt;=Quals!$F$3,L418&lt;=Quals!$H$3), OR(AND(H418&gt;=S418,M418&gt;=Quals!$F$3,M418&lt;=Quals!$H$3), OR(AND(I418&gt;=S418,N418&gt;=Quals!$F$3,N418&lt;=Quals!$H$3), OR(AND(J418&gt;=S418,O418&gt;=Quals!$F$3,O418&lt;=Quals!$H$3), OR(AND(K418&gt;=S418,P418&gt;=Quals!$F$3,P418&lt;=Quals!$H$3))))), MATCH((B418&amp;C418),Autos!C:C,0)),"Q",""),"")</f>
        <v/>
      </c>
      <c r="U418" s="1" t="str">
        <f>IF(AND(T418 = "Q", IF(ISNA(VLOOKUP((B418&amp;C418),Autos!C:C,1,FALSE)), "Not in Auto",)),"Check", "No need")</f>
        <v>No need</v>
      </c>
    </row>
    <row r="419" spans="1:21" x14ac:dyDescent="0.2">
      <c r="A419" t="str">
        <f t="shared" si="18"/>
        <v>Daniel GOLUBOVICdiscus-throw</v>
      </c>
      <c r="B419" t="s">
        <v>799</v>
      </c>
      <c r="C419" s="7" t="s">
        <v>40</v>
      </c>
      <c r="D419" s="6">
        <v>34302</v>
      </c>
      <c r="E419">
        <v>878</v>
      </c>
      <c r="F419" s="2">
        <v>6</v>
      </c>
      <c r="G419">
        <v>893</v>
      </c>
      <c r="H419">
        <v>900</v>
      </c>
      <c r="I419">
        <v>859</v>
      </c>
      <c r="J419">
        <v>834</v>
      </c>
      <c r="K419">
        <v>816</v>
      </c>
      <c r="L419" s="6">
        <v>44282</v>
      </c>
      <c r="M419" s="6">
        <v>44366</v>
      </c>
      <c r="N419" s="6">
        <v>44266</v>
      </c>
      <c r="O419" s="6">
        <v>44549</v>
      </c>
      <c r="P419" s="58">
        <v>44351</v>
      </c>
      <c r="Q419" s="40">
        <f t="shared" si="19"/>
        <v>464</v>
      </c>
      <c r="R419" s="2">
        <f t="shared" si="20"/>
        <v>900</v>
      </c>
      <c r="S419" s="2">
        <f>VLOOKUP(C419,Quals!$A$2:$C$23,3,FALSE)</f>
        <v>1171</v>
      </c>
      <c r="T419" s="2" t="str">
        <f>_xlfn.IFNA(IF(OR(AND(G419&gt;=S419,L419&gt;=Quals!$F$3,L419&lt;=Quals!$H$3), OR(AND(H419&gt;=S419,M419&gt;=Quals!$F$3,M419&lt;=Quals!$H$3), OR(AND(I419&gt;=S419,N419&gt;=Quals!$F$3,N419&lt;=Quals!$H$3), OR(AND(J419&gt;=S419,O419&gt;=Quals!$F$3,O419&lt;=Quals!$H$3), OR(AND(K419&gt;=S419,P419&gt;=Quals!$F$3,P419&lt;=Quals!$H$3))))), MATCH((B419&amp;C419),Autos!C:C,0)),"Q",""),"")</f>
        <v/>
      </c>
      <c r="U419" s="1" t="str">
        <f>IF(AND(T419 = "Q", IF(ISNA(VLOOKUP((B419&amp;C419),Autos!C:C,1,FALSE)), "Not in Auto",)),"Check", "No need")</f>
        <v>No need</v>
      </c>
    </row>
    <row r="420" spans="1:21" x14ac:dyDescent="0.2">
      <c r="A420" t="str">
        <f t="shared" si="18"/>
        <v>Damien BIRKINHEADshot-put</v>
      </c>
      <c r="B420" t="s">
        <v>870</v>
      </c>
      <c r="C420" s="6" t="s">
        <v>39</v>
      </c>
      <c r="D420" s="6">
        <v>34067</v>
      </c>
      <c r="E420">
        <v>1176</v>
      </c>
      <c r="F420" s="2">
        <v>1</v>
      </c>
      <c r="G420">
        <v>1094</v>
      </c>
      <c r="H420">
        <v>1091</v>
      </c>
      <c r="I420">
        <v>1139</v>
      </c>
      <c r="J420">
        <v>1082</v>
      </c>
      <c r="K420">
        <v>1093</v>
      </c>
      <c r="L420" s="6">
        <v>43643</v>
      </c>
      <c r="M420" s="6">
        <v>44304</v>
      </c>
      <c r="N420" s="6">
        <v>44252</v>
      </c>
      <c r="O420" s="6">
        <v>44268</v>
      </c>
      <c r="P420" s="58">
        <v>44359</v>
      </c>
      <c r="Q420" s="40">
        <f t="shared" si="19"/>
        <v>32</v>
      </c>
      <c r="R420" s="2">
        <f t="shared" si="20"/>
        <v>1139</v>
      </c>
      <c r="S420" s="2">
        <f>VLOOKUP(C420,Quals!$A$2:$C$23,3,FALSE)</f>
        <v>1187</v>
      </c>
      <c r="T420" s="2" t="str">
        <f>_xlfn.IFNA(IF(OR(AND(G420&gt;=S420,L420&gt;=Quals!$F$3,L420&lt;=Quals!$H$3), OR(AND(H420&gt;=S420,M420&gt;=Quals!$F$3,M420&lt;=Quals!$H$3), OR(AND(I420&gt;=S420,N420&gt;=Quals!$F$3,N420&lt;=Quals!$H$3), OR(AND(J420&gt;=S420,O420&gt;=Quals!$F$3,O420&lt;=Quals!$H$3), OR(AND(K420&gt;=S420,P420&gt;=Quals!$F$3,P420&lt;=Quals!$H$3))))), MATCH((B420&amp;C420),Autos!C:C,0)),"Q",""),"")</f>
        <v/>
      </c>
      <c r="U420" s="1" t="str">
        <f>IF(AND(T420 = "Q", IF(ISNA(VLOOKUP((B420&amp;C420),Autos!C:C,1,FALSE)), "Not in Auto",)),"Check", "No need")</f>
        <v>No need</v>
      </c>
    </row>
    <row r="421" spans="1:21" x14ac:dyDescent="0.2">
      <c r="A421" t="str">
        <f t="shared" si="18"/>
        <v>Alexander KOLESNIKOFFshot-put</v>
      </c>
      <c r="B421" t="s">
        <v>871</v>
      </c>
      <c r="C421" s="6" t="s">
        <v>39</v>
      </c>
      <c r="D421" s="6">
        <v>36799</v>
      </c>
      <c r="E421">
        <v>1128</v>
      </c>
      <c r="F421" s="2">
        <v>2</v>
      </c>
      <c r="G421">
        <v>1074</v>
      </c>
      <c r="H421">
        <v>1110</v>
      </c>
      <c r="I421">
        <v>1087</v>
      </c>
      <c r="J421">
        <v>1059</v>
      </c>
      <c r="K421">
        <v>1082</v>
      </c>
      <c r="L421" s="6">
        <v>44304</v>
      </c>
      <c r="M421" s="6">
        <v>44280</v>
      </c>
      <c r="N421" s="6">
        <v>44252</v>
      </c>
      <c r="O421" s="6">
        <v>44268</v>
      </c>
      <c r="P421" s="58">
        <v>44261</v>
      </c>
      <c r="Q421" s="40">
        <f t="shared" si="19"/>
        <v>51</v>
      </c>
      <c r="R421" s="2">
        <f t="shared" si="20"/>
        <v>1110</v>
      </c>
      <c r="S421" s="2">
        <f>VLOOKUP(C421,Quals!$A$2:$C$23,3,FALSE)</f>
        <v>1187</v>
      </c>
      <c r="T421" s="2" t="str">
        <f>_xlfn.IFNA(IF(OR(AND(G421&gt;=S421,L421&gt;=Quals!$F$3,L421&lt;=Quals!$H$3), OR(AND(H421&gt;=S421,M421&gt;=Quals!$F$3,M421&lt;=Quals!$H$3), OR(AND(I421&gt;=S421,N421&gt;=Quals!$F$3,N421&lt;=Quals!$H$3), OR(AND(J421&gt;=S421,O421&gt;=Quals!$F$3,O421&lt;=Quals!$H$3), OR(AND(K421&gt;=S421,P421&gt;=Quals!$F$3,P421&lt;=Quals!$H$3))))), MATCH((B421&amp;C421),Autos!C:C,0)),"Q",""),"")</f>
        <v/>
      </c>
      <c r="U421" s="1" t="str">
        <f>IF(AND(T421 = "Q", IF(ISNA(VLOOKUP((B421&amp;C421),Autos!C:C,1,FALSE)), "Not in Auto",)),"Check", "No need")</f>
        <v>No need</v>
      </c>
    </row>
    <row r="422" spans="1:21" x14ac:dyDescent="0.2">
      <c r="A422" t="str">
        <f t="shared" si="18"/>
        <v>Aiden HARVEYshot-put</v>
      </c>
      <c r="B422" t="s">
        <v>872</v>
      </c>
      <c r="C422" s="6" t="s">
        <v>39</v>
      </c>
      <c r="D422" s="6">
        <v>36266</v>
      </c>
      <c r="E422">
        <v>1068</v>
      </c>
      <c r="F422" s="2">
        <v>3</v>
      </c>
      <c r="G422">
        <v>980</v>
      </c>
      <c r="H422">
        <v>1020</v>
      </c>
      <c r="I422">
        <v>1023</v>
      </c>
      <c r="J422">
        <v>1021</v>
      </c>
      <c r="K422">
        <v>1005</v>
      </c>
      <c r="L422" s="6">
        <v>43643</v>
      </c>
      <c r="M422" s="6">
        <v>44304</v>
      </c>
      <c r="N422" s="6">
        <v>44268</v>
      </c>
      <c r="O422" s="6">
        <v>44280</v>
      </c>
      <c r="P422" s="58">
        <v>44252</v>
      </c>
      <c r="Q422" s="40">
        <f t="shared" si="19"/>
        <v>112</v>
      </c>
      <c r="R422" s="2">
        <f t="shared" si="20"/>
        <v>1023</v>
      </c>
      <c r="S422" s="2">
        <f>VLOOKUP(C422,Quals!$A$2:$C$23,3,FALSE)</f>
        <v>1187</v>
      </c>
      <c r="T422" s="2" t="str">
        <f>_xlfn.IFNA(IF(OR(AND(G422&gt;=S422,L422&gt;=Quals!$F$3,L422&lt;=Quals!$H$3), OR(AND(H422&gt;=S422,M422&gt;=Quals!$F$3,M422&lt;=Quals!$H$3), OR(AND(I422&gt;=S422,N422&gt;=Quals!$F$3,N422&lt;=Quals!$H$3), OR(AND(J422&gt;=S422,O422&gt;=Quals!$F$3,O422&lt;=Quals!$H$3), OR(AND(K422&gt;=S422,P422&gt;=Quals!$F$3,P422&lt;=Quals!$H$3))))), MATCH((B422&amp;C422),Autos!C:C,0)),"Q",""),"")</f>
        <v/>
      </c>
      <c r="U422" s="1" t="str">
        <f>IF(AND(T422 = "Q", IF(ISNA(VLOOKUP((B422&amp;C422),Autos!C:C,1,FALSE)), "Not in Auto",)),"Check", "No need")</f>
        <v>No need</v>
      </c>
    </row>
    <row r="423" spans="1:21" x14ac:dyDescent="0.2">
      <c r="A423" t="str">
        <f t="shared" si="18"/>
        <v>Matt COWIEshot-put</v>
      </c>
      <c r="B423" t="s">
        <v>873</v>
      </c>
      <c r="C423" s="6" t="s">
        <v>39</v>
      </c>
      <c r="D423" s="6">
        <v>33293</v>
      </c>
      <c r="E423">
        <v>958</v>
      </c>
      <c r="F423" s="2">
        <v>4</v>
      </c>
      <c r="G423">
        <v>939</v>
      </c>
      <c r="H423">
        <v>950</v>
      </c>
      <c r="I423">
        <v>932</v>
      </c>
      <c r="J423">
        <v>923</v>
      </c>
      <c r="K423">
        <v>918</v>
      </c>
      <c r="L423" s="6">
        <v>44304</v>
      </c>
      <c r="M423" s="6">
        <v>44268</v>
      </c>
      <c r="N423" s="6">
        <v>44280</v>
      </c>
      <c r="O423" s="6">
        <v>44296</v>
      </c>
      <c r="P423" s="58">
        <v>44276</v>
      </c>
      <c r="Q423" s="40">
        <f t="shared" si="19"/>
        <v>346</v>
      </c>
      <c r="R423" s="2">
        <f t="shared" si="20"/>
        <v>950</v>
      </c>
      <c r="S423" s="2">
        <f>VLOOKUP(C423,Quals!$A$2:$C$23,3,FALSE)</f>
        <v>1187</v>
      </c>
      <c r="T423" s="2" t="str">
        <f>_xlfn.IFNA(IF(OR(AND(G423&gt;=S423,L423&gt;=Quals!$F$3,L423&lt;=Quals!$H$3), OR(AND(H423&gt;=S423,M423&gt;=Quals!$F$3,M423&lt;=Quals!$H$3), OR(AND(I423&gt;=S423,N423&gt;=Quals!$F$3,N423&lt;=Quals!$H$3), OR(AND(J423&gt;=S423,O423&gt;=Quals!$F$3,O423&lt;=Quals!$H$3), OR(AND(K423&gt;=S423,P423&gt;=Quals!$F$3,P423&lt;=Quals!$H$3))))), MATCH((B423&amp;C423),Autos!C:C,0)),"Q",""),"")</f>
        <v/>
      </c>
      <c r="U423" s="1" t="str">
        <f>IF(AND(T423 = "Q", IF(ISNA(VLOOKUP((B423&amp;C423),Autos!C:C,1,FALSE)), "Not in Auto",)),"Check", "No need")</f>
        <v>No need</v>
      </c>
    </row>
    <row r="424" spans="1:21" x14ac:dyDescent="0.2">
      <c r="A424" t="str">
        <f t="shared" si="18"/>
        <v>Daniel GREENshot-put</v>
      </c>
      <c r="B424" t="s">
        <v>874</v>
      </c>
      <c r="C424" s="6" t="s">
        <v>39</v>
      </c>
      <c r="D424" s="6">
        <v>35403</v>
      </c>
      <c r="E424">
        <v>952</v>
      </c>
      <c r="F424" s="2">
        <v>5</v>
      </c>
      <c r="G424">
        <v>971</v>
      </c>
      <c r="H424">
        <v>920</v>
      </c>
      <c r="I424">
        <v>917</v>
      </c>
      <c r="J424">
        <v>914</v>
      </c>
      <c r="K424">
        <v>911</v>
      </c>
      <c r="L424" s="6">
        <v>44304</v>
      </c>
      <c r="M424" s="6">
        <v>44268</v>
      </c>
      <c r="N424" s="6">
        <v>44576</v>
      </c>
      <c r="O424" s="6">
        <v>44261</v>
      </c>
      <c r="P424" s="58">
        <v>44457</v>
      </c>
      <c r="Q424" s="40">
        <f t="shared" si="19"/>
        <v>360</v>
      </c>
      <c r="R424" s="2">
        <f t="shared" si="20"/>
        <v>971</v>
      </c>
      <c r="S424" s="2">
        <f>VLOOKUP(C424,Quals!$A$2:$C$23,3,FALSE)</f>
        <v>1187</v>
      </c>
      <c r="T424" s="2" t="str">
        <f>_xlfn.IFNA(IF(OR(AND(G424&gt;=S424,L424&gt;=Quals!$F$3,L424&lt;=Quals!$H$3), OR(AND(H424&gt;=S424,M424&gt;=Quals!$F$3,M424&lt;=Quals!$H$3), OR(AND(I424&gt;=S424,N424&gt;=Quals!$F$3,N424&lt;=Quals!$H$3), OR(AND(J424&gt;=S424,O424&gt;=Quals!$F$3,O424&lt;=Quals!$H$3), OR(AND(K424&gt;=S424,P424&gt;=Quals!$F$3,P424&lt;=Quals!$H$3))))), MATCH((B424&amp;C424),Autos!C:C,0)),"Q",""),"")</f>
        <v/>
      </c>
      <c r="U424" s="1" t="str">
        <f>IF(AND(T424 = "Q", IF(ISNA(VLOOKUP((B424&amp;C424),Autos!C:C,1,FALSE)), "Not in Auto",)),"Check", "No need")</f>
        <v>No need</v>
      </c>
    </row>
    <row r="425" spans="1:21" x14ac:dyDescent="0.2">
      <c r="A425" t="str">
        <f t="shared" si="18"/>
        <v>Shane CARSTAIRSshot-put</v>
      </c>
      <c r="B425" t="s">
        <v>875</v>
      </c>
      <c r="C425" s="7" t="s">
        <v>39</v>
      </c>
      <c r="D425" s="6">
        <v>32443</v>
      </c>
      <c r="E425">
        <v>884</v>
      </c>
      <c r="F425" s="2">
        <v>6</v>
      </c>
      <c r="G425">
        <v>879</v>
      </c>
      <c r="H425">
        <v>873</v>
      </c>
      <c r="I425">
        <v>863</v>
      </c>
      <c r="J425">
        <v>877</v>
      </c>
      <c r="K425">
        <v>861</v>
      </c>
      <c r="L425" s="6">
        <v>44280</v>
      </c>
      <c r="M425" s="6">
        <v>44513</v>
      </c>
      <c r="N425" s="6">
        <v>44576</v>
      </c>
      <c r="O425" s="6">
        <v>44597</v>
      </c>
      <c r="P425" s="58">
        <v>44534</v>
      </c>
      <c r="Q425" s="40">
        <f t="shared" si="19"/>
        <v>462</v>
      </c>
      <c r="R425" s="2">
        <f t="shared" si="20"/>
        <v>879</v>
      </c>
      <c r="S425" s="2">
        <f>VLOOKUP(C425,Quals!$A$2:$C$23,3,FALSE)</f>
        <v>1187</v>
      </c>
      <c r="T425" s="2" t="str">
        <f>_xlfn.IFNA(IF(OR(AND(G425&gt;=S425,L425&gt;=Quals!$F$3,L425&lt;=Quals!$H$3), OR(AND(H425&gt;=S425,M425&gt;=Quals!$F$3,M425&lt;=Quals!$H$3), OR(AND(I425&gt;=S425,N425&gt;=Quals!$F$3,N425&lt;=Quals!$H$3), OR(AND(J425&gt;=S425,O425&gt;=Quals!$F$3,O425&lt;=Quals!$H$3), OR(AND(K425&gt;=S425,P425&gt;=Quals!$F$3,P425&lt;=Quals!$H$3))))), MATCH((B425&amp;C425),Autos!C:C,0)),"Q",""),"")</f>
        <v/>
      </c>
      <c r="U425" s="1" t="str">
        <f>IF(AND(T425 = "Q", IF(ISNA(VLOOKUP((B425&amp;C425),Autos!C:C,1,FALSE)), "Not in Auto",)),"Check", "No need")</f>
        <v>No need</v>
      </c>
    </row>
    <row r="426" spans="1:21" x14ac:dyDescent="0.2">
      <c r="A426" t="str">
        <f t="shared" si="18"/>
        <v>Todd HODGETTSshot-put</v>
      </c>
      <c r="B426" t="s">
        <v>876</v>
      </c>
      <c r="C426" s="6" t="s">
        <v>39</v>
      </c>
      <c r="D426" s="6">
        <v>32225</v>
      </c>
      <c r="E426">
        <v>884</v>
      </c>
      <c r="F426" s="2">
        <v>7</v>
      </c>
      <c r="G426">
        <v>878</v>
      </c>
      <c r="H426">
        <v>867</v>
      </c>
      <c r="I426">
        <v>861</v>
      </c>
      <c r="J426">
        <v>831</v>
      </c>
      <c r="K426">
        <v>850</v>
      </c>
      <c r="L426" s="6">
        <v>44310</v>
      </c>
      <c r="M426" s="6">
        <v>44275</v>
      </c>
      <c r="N426" s="6">
        <v>44359</v>
      </c>
      <c r="O426" s="6">
        <v>44304</v>
      </c>
      <c r="P426" s="58">
        <v>44611</v>
      </c>
      <c r="Q426" s="40">
        <f t="shared" si="19"/>
        <v>462</v>
      </c>
      <c r="R426" s="2">
        <f t="shared" si="20"/>
        <v>878</v>
      </c>
      <c r="S426" s="2">
        <f>VLOOKUP(C426,Quals!$A$2:$C$23,3,FALSE)</f>
        <v>1187</v>
      </c>
      <c r="T426" s="2" t="str">
        <f>_xlfn.IFNA(IF(OR(AND(G426&gt;=S426,L426&gt;=Quals!$F$3,L426&lt;=Quals!$H$3), OR(AND(H426&gt;=S426,M426&gt;=Quals!$F$3,M426&lt;=Quals!$H$3), OR(AND(I426&gt;=S426,N426&gt;=Quals!$F$3,N426&lt;=Quals!$H$3), OR(AND(J426&gt;=S426,O426&gt;=Quals!$F$3,O426&lt;=Quals!$H$3), OR(AND(K426&gt;=S426,P426&gt;=Quals!$F$3,P426&lt;=Quals!$H$3))))), MATCH((B426&amp;C426),Autos!C:C,0)),"Q",""),"")</f>
        <v/>
      </c>
      <c r="U426" s="1" t="str">
        <f>IF(AND(T426 = "Q", IF(ISNA(VLOOKUP((B426&amp;C426),Autos!C:C,1,FALSE)), "Not in Auto",)),"Check", "No need")</f>
        <v>No need</v>
      </c>
    </row>
    <row r="427" spans="1:21" x14ac:dyDescent="0.2">
      <c r="A427" t="str">
        <f t="shared" si="18"/>
        <v>Ned WEATHERLYhammer-throw</v>
      </c>
      <c r="B427" t="s">
        <v>878</v>
      </c>
      <c r="C427" t="s">
        <v>42</v>
      </c>
      <c r="D427" s="6">
        <v>35807</v>
      </c>
      <c r="E427">
        <v>1067</v>
      </c>
      <c r="F427" s="2">
        <v>1</v>
      </c>
      <c r="G427">
        <v>985</v>
      </c>
      <c r="H427">
        <v>1012</v>
      </c>
      <c r="I427">
        <v>1017</v>
      </c>
      <c r="J427">
        <v>1016</v>
      </c>
      <c r="K427">
        <v>1006</v>
      </c>
      <c r="L427" s="6">
        <v>43644</v>
      </c>
      <c r="M427" s="6">
        <v>44302</v>
      </c>
      <c r="N427" s="6">
        <v>44611</v>
      </c>
      <c r="O427" s="6">
        <v>44598</v>
      </c>
      <c r="P427" s="58">
        <v>44589</v>
      </c>
      <c r="Q427" s="40">
        <f t="shared" si="19"/>
        <v>115</v>
      </c>
      <c r="R427" s="2">
        <f t="shared" si="20"/>
        <v>1017</v>
      </c>
      <c r="S427" s="2">
        <f>VLOOKUP(C427,Quals!$A$2:$C$23,3,FALSE)</f>
        <v>1164</v>
      </c>
      <c r="T427" s="2" t="str">
        <f>_xlfn.IFNA(IF(OR(AND(G427&gt;=S427,L427&gt;=Quals!$F$3,L427&lt;=Quals!$H$3), OR(AND(H427&gt;=S427,M427&gt;=Quals!$F$3,M427&lt;=Quals!$H$3), OR(AND(I427&gt;=S427,N427&gt;=Quals!$F$3,N427&lt;=Quals!$H$3), OR(AND(J427&gt;=S427,O427&gt;=Quals!$F$3,O427&lt;=Quals!$H$3), OR(AND(K427&gt;=S427,P427&gt;=Quals!$F$3,P427&lt;=Quals!$H$3))))), MATCH((B427&amp;C427),Autos!C:C,0)),"Q",""),"")</f>
        <v/>
      </c>
      <c r="U427" s="1" t="str">
        <f>IF(AND(T427 = "Q", IF(ISNA(VLOOKUP((B427&amp;C427),Autos!C:C,1,FALSE)), "Not in Auto",)),"Check", "No need")</f>
        <v>No need</v>
      </c>
    </row>
    <row r="428" spans="1:21" x14ac:dyDescent="0.2">
      <c r="A428" t="str">
        <f t="shared" si="18"/>
        <v>Costa KOUSPARIShammer-throw</v>
      </c>
      <c r="B428" t="s">
        <v>877</v>
      </c>
      <c r="C428" s="6" t="s">
        <v>42</v>
      </c>
      <c r="D428" s="6">
        <v>35228</v>
      </c>
      <c r="E428">
        <v>1061</v>
      </c>
      <c r="F428" s="2">
        <v>2</v>
      </c>
      <c r="G428">
        <v>989</v>
      </c>
      <c r="H428">
        <v>997</v>
      </c>
      <c r="I428">
        <v>994</v>
      </c>
      <c r="J428">
        <v>973</v>
      </c>
      <c r="K428">
        <v>966</v>
      </c>
      <c r="L428" s="6">
        <v>43644</v>
      </c>
      <c r="M428" s="6">
        <v>44302</v>
      </c>
      <c r="N428" s="6">
        <v>44268</v>
      </c>
      <c r="O428" s="6">
        <v>44280</v>
      </c>
      <c r="P428" s="58">
        <v>44252</v>
      </c>
      <c r="Q428" s="40">
        <f t="shared" si="19"/>
        <v>123</v>
      </c>
      <c r="R428" s="2">
        <f t="shared" si="20"/>
        <v>997</v>
      </c>
      <c r="S428" s="2">
        <f>VLOOKUP(C428,Quals!$A$2:$C$23,3,FALSE)</f>
        <v>1164</v>
      </c>
      <c r="T428" s="2" t="str">
        <f>_xlfn.IFNA(IF(OR(AND(G428&gt;=S428,L428&gt;=Quals!$F$3,L428&lt;=Quals!$H$3), OR(AND(H428&gt;=S428,M428&gt;=Quals!$F$3,M428&lt;=Quals!$H$3), OR(AND(I428&gt;=S428,N428&gt;=Quals!$F$3,N428&lt;=Quals!$H$3), OR(AND(J428&gt;=S428,O428&gt;=Quals!$F$3,O428&lt;=Quals!$H$3), OR(AND(K428&gt;=S428,P428&gt;=Quals!$F$3,P428&lt;=Quals!$H$3))))), MATCH((B428&amp;C428),Autos!C:C,0)),"Q",""),"")</f>
        <v/>
      </c>
      <c r="U428" s="1" t="str">
        <f>IF(AND(T428 = "Q", IF(ISNA(VLOOKUP((B428&amp;C428),Autos!C:C,1,FALSE)), "Not in Auto",)),"Check", "No need")</f>
        <v>No need</v>
      </c>
    </row>
    <row r="429" spans="1:21" x14ac:dyDescent="0.2">
      <c r="A429" t="str">
        <f t="shared" si="18"/>
        <v>James JOYCEYhammer-throw</v>
      </c>
      <c r="B429" t="s">
        <v>879</v>
      </c>
      <c r="C429" s="6" t="s">
        <v>42</v>
      </c>
      <c r="D429" s="6">
        <v>36445</v>
      </c>
      <c r="E429">
        <v>1009</v>
      </c>
      <c r="F429" s="2">
        <v>3</v>
      </c>
      <c r="G429">
        <v>1002</v>
      </c>
      <c r="H429">
        <v>1002</v>
      </c>
      <c r="I429">
        <v>1006</v>
      </c>
      <c r="J429">
        <v>987</v>
      </c>
      <c r="K429">
        <v>990</v>
      </c>
      <c r="L429" s="6">
        <v>44319</v>
      </c>
      <c r="M429" s="6">
        <v>44316</v>
      </c>
      <c r="N429" s="6">
        <v>44282</v>
      </c>
      <c r="O429" s="6">
        <v>44288</v>
      </c>
      <c r="P429" s="58">
        <v>44329</v>
      </c>
      <c r="Q429" s="40">
        <f t="shared" si="19"/>
        <v>221</v>
      </c>
      <c r="R429" s="2">
        <f t="shared" si="20"/>
        <v>1006</v>
      </c>
      <c r="S429" s="2">
        <f>VLOOKUP(C429,Quals!$A$2:$C$23,3,FALSE)</f>
        <v>1164</v>
      </c>
      <c r="T429" s="2" t="str">
        <f>_xlfn.IFNA(IF(OR(AND(G429&gt;=S429,L429&gt;=Quals!$F$3,L429&lt;=Quals!$H$3), OR(AND(H429&gt;=S429,M429&gt;=Quals!$F$3,M429&lt;=Quals!$H$3), OR(AND(I429&gt;=S429,N429&gt;=Quals!$F$3,N429&lt;=Quals!$H$3), OR(AND(J429&gt;=S429,O429&gt;=Quals!$F$3,O429&lt;=Quals!$H$3), OR(AND(K429&gt;=S429,P429&gt;=Quals!$F$3,P429&lt;=Quals!$H$3))))), MATCH((B429&amp;C429),Autos!C:C,0)),"Q",""),"")</f>
        <v/>
      </c>
      <c r="U429" s="1" t="str">
        <f>IF(AND(T429 = "Q", IF(ISNA(VLOOKUP((B429&amp;C429),Autos!C:C,1,FALSE)), "Not in Auto",)),"Check", "No need")</f>
        <v>No need</v>
      </c>
    </row>
    <row r="430" spans="1:21" x14ac:dyDescent="0.2">
      <c r="A430" t="str">
        <f t="shared" si="18"/>
        <v>Timothy HEYEShammer-throw</v>
      </c>
      <c r="B430" t="s">
        <v>880</v>
      </c>
      <c r="C430" s="6" t="s">
        <v>42</v>
      </c>
      <c r="D430" s="6">
        <v>35781</v>
      </c>
      <c r="E430">
        <v>998</v>
      </c>
      <c r="F430" s="2">
        <v>4</v>
      </c>
      <c r="G430">
        <v>967</v>
      </c>
      <c r="H430">
        <v>955</v>
      </c>
      <c r="I430">
        <v>977</v>
      </c>
      <c r="J430">
        <v>962</v>
      </c>
      <c r="K430">
        <v>966</v>
      </c>
      <c r="L430" s="6">
        <v>44268</v>
      </c>
      <c r="M430" s="6">
        <v>44302</v>
      </c>
      <c r="N430" s="6">
        <v>44262</v>
      </c>
      <c r="O430" s="6">
        <v>44612</v>
      </c>
      <c r="P430" s="58">
        <v>44548</v>
      </c>
      <c r="Q430" s="40">
        <f t="shared" si="19"/>
        <v>245</v>
      </c>
      <c r="R430" s="2">
        <f t="shared" si="20"/>
        <v>977</v>
      </c>
      <c r="S430" s="2">
        <f>VLOOKUP(C430,Quals!$A$2:$C$23,3,FALSE)</f>
        <v>1164</v>
      </c>
      <c r="T430" s="2" t="str">
        <f>_xlfn.IFNA(IF(OR(AND(G430&gt;=S430,L430&gt;=Quals!$F$3,L430&lt;=Quals!$H$3), OR(AND(H430&gt;=S430,M430&gt;=Quals!$F$3,M430&lt;=Quals!$H$3), OR(AND(I430&gt;=S430,N430&gt;=Quals!$F$3,N430&lt;=Quals!$H$3), OR(AND(J430&gt;=S430,O430&gt;=Quals!$F$3,O430&lt;=Quals!$H$3), OR(AND(K430&gt;=S430,P430&gt;=Quals!$F$3,P430&lt;=Quals!$H$3))))), MATCH((B430&amp;C430),Autos!C:C,0)),"Q",""),"")</f>
        <v/>
      </c>
      <c r="U430" s="1" t="str">
        <f>IF(AND(T430 = "Q", IF(ISNA(VLOOKUP((B430&amp;C430),Autos!C:C,1,FALSE)), "Not in Auto",)),"Check", "No need")</f>
        <v>No need</v>
      </c>
    </row>
    <row r="431" spans="1:21" x14ac:dyDescent="0.2">
      <c r="A431" t="str">
        <f t="shared" si="18"/>
        <v>William BROWNhammer-throw</v>
      </c>
      <c r="B431" t="s">
        <v>881</v>
      </c>
      <c r="C431" s="6" t="s">
        <v>42</v>
      </c>
      <c r="D431" s="6">
        <v>35359</v>
      </c>
      <c r="E431">
        <v>986</v>
      </c>
      <c r="F431" s="2">
        <v>5</v>
      </c>
      <c r="G431">
        <v>990</v>
      </c>
      <c r="H431">
        <v>977</v>
      </c>
      <c r="I431">
        <v>956</v>
      </c>
      <c r="J431">
        <v>949</v>
      </c>
      <c r="K431">
        <v>919</v>
      </c>
      <c r="L431" s="6">
        <v>44302</v>
      </c>
      <c r="M431" s="6">
        <v>44612</v>
      </c>
      <c r="N431" s="6">
        <v>44262</v>
      </c>
      <c r="O431" s="6">
        <v>44584</v>
      </c>
      <c r="P431" s="58">
        <v>44569</v>
      </c>
      <c r="Q431" s="40">
        <f t="shared" si="19"/>
        <v>268</v>
      </c>
      <c r="R431" s="2">
        <f t="shared" si="20"/>
        <v>990</v>
      </c>
      <c r="S431" s="2">
        <f>VLOOKUP(C431,Quals!$A$2:$C$23,3,FALSE)</f>
        <v>1164</v>
      </c>
      <c r="T431" s="2" t="str">
        <f>_xlfn.IFNA(IF(OR(AND(G431&gt;=S431,L431&gt;=Quals!$F$3,L431&lt;=Quals!$H$3), OR(AND(H431&gt;=S431,M431&gt;=Quals!$F$3,M431&lt;=Quals!$H$3), OR(AND(I431&gt;=S431,N431&gt;=Quals!$F$3,N431&lt;=Quals!$H$3), OR(AND(J431&gt;=S431,O431&gt;=Quals!$F$3,O431&lt;=Quals!$H$3), OR(AND(K431&gt;=S431,P431&gt;=Quals!$F$3,P431&lt;=Quals!$H$3))))), MATCH((B431&amp;C431),Autos!C:C,0)),"Q",""),"")</f>
        <v/>
      </c>
      <c r="U431" s="1" t="str">
        <f>IF(AND(T431 = "Q", IF(ISNA(VLOOKUP((B431&amp;C431),Autos!C:C,1,FALSE)), "Not in Auto",)),"Check", "No need")</f>
        <v>No need</v>
      </c>
    </row>
    <row r="432" spans="1:21" x14ac:dyDescent="0.2">
      <c r="A432" t="str">
        <f t="shared" si="18"/>
        <v>Huw PEACOCKhammer-throw</v>
      </c>
      <c r="B432" t="s">
        <v>882</v>
      </c>
      <c r="C432" s="6" t="s">
        <v>42</v>
      </c>
      <c r="D432" s="6">
        <v>33736</v>
      </c>
      <c r="E432">
        <v>937</v>
      </c>
      <c r="F432" s="2">
        <v>6</v>
      </c>
      <c r="G432">
        <v>932</v>
      </c>
      <c r="H432">
        <v>882</v>
      </c>
      <c r="I432">
        <v>898</v>
      </c>
      <c r="J432">
        <v>880</v>
      </c>
      <c r="K432">
        <v>880</v>
      </c>
      <c r="L432" s="6">
        <v>43644</v>
      </c>
      <c r="M432" s="6">
        <v>44302</v>
      </c>
      <c r="N432" s="6">
        <v>44282</v>
      </c>
      <c r="O432" s="6">
        <v>44254</v>
      </c>
      <c r="P432" s="58">
        <v>44506</v>
      </c>
      <c r="Q432" s="40">
        <f t="shared" si="19"/>
        <v>410</v>
      </c>
      <c r="R432" s="2">
        <f t="shared" si="20"/>
        <v>932</v>
      </c>
      <c r="S432" s="2">
        <f>VLOOKUP(C432,Quals!$A$2:$C$23,3,FALSE)</f>
        <v>1164</v>
      </c>
      <c r="T432" s="2" t="str">
        <f>_xlfn.IFNA(IF(OR(AND(G432&gt;=S432,L432&gt;=Quals!$F$3,L432&lt;=Quals!$H$3), OR(AND(H432&gt;=S432,M432&gt;=Quals!$F$3,M432&lt;=Quals!$H$3), OR(AND(I432&gt;=S432,N432&gt;=Quals!$F$3,N432&lt;=Quals!$H$3), OR(AND(J432&gt;=S432,O432&gt;=Quals!$F$3,O432&lt;=Quals!$H$3), OR(AND(K432&gt;=S432,P432&gt;=Quals!$F$3,P432&lt;=Quals!$H$3))))), MATCH((B432&amp;C432),Autos!C:C,0)),"Q",""),"")</f>
        <v/>
      </c>
      <c r="U432" s="1" t="str">
        <f>IF(AND(T432 = "Q", IF(ISNA(VLOOKUP((B432&amp;C432),Autos!C:C,1,FALSE)), "Not in Auto",)),"Check", "No need")</f>
        <v>No need</v>
      </c>
    </row>
    <row r="433" spans="1:21" x14ac:dyDescent="0.2">
      <c r="A433" t="str">
        <f t="shared" si="18"/>
        <v>Liam O'BRIENjavelin-throw</v>
      </c>
      <c r="B433" t="s">
        <v>883</v>
      </c>
      <c r="C433" s="6" t="s">
        <v>41</v>
      </c>
      <c r="D433" s="6">
        <v>35168</v>
      </c>
      <c r="E433">
        <v>1133</v>
      </c>
      <c r="F433" s="2">
        <v>1</v>
      </c>
      <c r="G433">
        <v>1112</v>
      </c>
      <c r="H433">
        <v>1063</v>
      </c>
      <c r="I433">
        <v>1054</v>
      </c>
      <c r="J433">
        <v>1027</v>
      </c>
      <c r="K433">
        <v>1042</v>
      </c>
      <c r="L433" s="6">
        <v>44304</v>
      </c>
      <c r="M433" s="6">
        <v>43641</v>
      </c>
      <c r="N433" s="6">
        <v>44366</v>
      </c>
      <c r="O433" s="6">
        <v>44266</v>
      </c>
      <c r="P433" s="58">
        <v>44267</v>
      </c>
      <c r="Q433" s="40">
        <f t="shared" si="19"/>
        <v>46</v>
      </c>
      <c r="R433" s="2">
        <f t="shared" si="20"/>
        <v>1112</v>
      </c>
      <c r="S433" s="2">
        <f>VLOOKUP(C433,Quals!$A$2:$C$23,3,FALSE)</f>
        <v>1173</v>
      </c>
      <c r="T433" s="2" t="str">
        <f>_xlfn.IFNA(IF(OR(AND(G433&gt;=S433,L433&gt;=Quals!$F$3,L433&lt;=Quals!$H$3), OR(AND(H433&gt;=S433,M433&gt;=Quals!$F$3,M433&lt;=Quals!$H$3), OR(AND(I433&gt;=S433,N433&gt;=Quals!$F$3,N433&lt;=Quals!$H$3), OR(AND(J433&gt;=S433,O433&gt;=Quals!$F$3,O433&lt;=Quals!$H$3), OR(AND(K433&gt;=S433,P433&gt;=Quals!$F$3,P433&lt;=Quals!$H$3))))), MATCH((B433&amp;C433),Autos!C:C,0)),"Q",""),"")</f>
        <v/>
      </c>
      <c r="U433" s="1" t="str">
        <f>IF(AND(T433 = "Q", IF(ISNA(VLOOKUP((B433&amp;C433),Autos!C:C,1,FALSE)), "Not in Auto",)),"Check", "No need")</f>
        <v>No need</v>
      </c>
    </row>
    <row r="434" spans="1:21" x14ac:dyDescent="0.2">
      <c r="A434" t="str">
        <f t="shared" si="18"/>
        <v>Cameron MCENTYREjavelin-throw</v>
      </c>
      <c r="B434" t="s">
        <v>884</v>
      </c>
      <c r="C434" s="6" t="s">
        <v>41</v>
      </c>
      <c r="D434" s="6">
        <v>36201</v>
      </c>
      <c r="E434">
        <v>1086</v>
      </c>
      <c r="F434" s="2">
        <v>2</v>
      </c>
      <c r="G434">
        <v>1093</v>
      </c>
      <c r="H434">
        <v>1096</v>
      </c>
      <c r="I434">
        <v>1012</v>
      </c>
      <c r="J434">
        <v>1051</v>
      </c>
      <c r="K434">
        <v>995</v>
      </c>
      <c r="L434" s="6">
        <v>44611</v>
      </c>
      <c r="M434" s="6">
        <v>44570</v>
      </c>
      <c r="N434" s="6">
        <v>44304</v>
      </c>
      <c r="O434" s="6">
        <v>44261</v>
      </c>
      <c r="P434" s="58">
        <v>44266</v>
      </c>
      <c r="Q434" s="40">
        <f t="shared" si="19"/>
        <v>84</v>
      </c>
      <c r="R434" s="2">
        <f t="shared" si="20"/>
        <v>1096</v>
      </c>
      <c r="S434" s="2">
        <f>VLOOKUP(C434,Quals!$A$2:$C$23,3,FALSE)</f>
        <v>1173</v>
      </c>
      <c r="T434" s="2" t="str">
        <f>_xlfn.IFNA(IF(OR(AND(G434&gt;=S434,L434&gt;=Quals!$F$3,L434&lt;=Quals!$H$3), OR(AND(H434&gt;=S434,M434&gt;=Quals!$F$3,M434&lt;=Quals!$H$3), OR(AND(I434&gt;=S434,N434&gt;=Quals!$F$3,N434&lt;=Quals!$H$3), OR(AND(J434&gt;=S434,O434&gt;=Quals!$F$3,O434&lt;=Quals!$H$3), OR(AND(K434&gt;=S434,P434&gt;=Quals!$F$3,P434&lt;=Quals!$H$3))))), MATCH((B434&amp;C434),Autos!C:C,0)),"Q",""),"")</f>
        <v/>
      </c>
      <c r="U434" s="1" t="str">
        <f>IF(AND(T434 = "Q", IF(ISNA(VLOOKUP((B434&amp;C434),Autos!C:C,1,FALSE)), "Not in Auto",)),"Check", "No need")</f>
        <v>No need</v>
      </c>
    </row>
    <row r="435" spans="1:21" x14ac:dyDescent="0.2">
      <c r="A435" t="str">
        <f t="shared" si="18"/>
        <v>Cruz HOGANjavelin-throw</v>
      </c>
      <c r="B435" t="s">
        <v>885</v>
      </c>
      <c r="C435" s="6" t="s">
        <v>41</v>
      </c>
      <c r="D435" s="6">
        <v>34387</v>
      </c>
      <c r="E435">
        <v>1050</v>
      </c>
      <c r="F435" s="2">
        <v>3</v>
      </c>
      <c r="G435">
        <v>1047</v>
      </c>
      <c r="H435">
        <v>1047</v>
      </c>
      <c r="I435">
        <v>1038</v>
      </c>
      <c r="J435">
        <v>992</v>
      </c>
      <c r="K435">
        <v>960</v>
      </c>
      <c r="L435" s="6">
        <v>44304</v>
      </c>
      <c r="M435" s="6">
        <v>44366</v>
      </c>
      <c r="N435" s="6">
        <v>44611</v>
      </c>
      <c r="O435" s="6">
        <v>44287</v>
      </c>
      <c r="P435" s="58">
        <v>44345</v>
      </c>
      <c r="Q435" s="40">
        <f t="shared" si="19"/>
        <v>144</v>
      </c>
      <c r="R435" s="2">
        <f t="shared" si="20"/>
        <v>1047</v>
      </c>
      <c r="S435" s="2">
        <f>VLOOKUP(C435,Quals!$A$2:$C$23,3,FALSE)</f>
        <v>1173</v>
      </c>
      <c r="T435" s="2" t="str">
        <f>_xlfn.IFNA(IF(OR(AND(G435&gt;=S435,L435&gt;=Quals!$F$3,L435&lt;=Quals!$H$3), OR(AND(H435&gt;=S435,M435&gt;=Quals!$F$3,M435&lt;=Quals!$H$3), OR(AND(I435&gt;=S435,N435&gt;=Quals!$F$3,N435&lt;=Quals!$H$3), OR(AND(J435&gt;=S435,O435&gt;=Quals!$F$3,O435&lt;=Quals!$H$3), OR(AND(K435&gt;=S435,P435&gt;=Quals!$F$3,P435&lt;=Quals!$H$3))))), MATCH((B435&amp;C435),Autos!C:C,0)),"Q",""),"")</f>
        <v/>
      </c>
      <c r="U435" s="1" t="str">
        <f>IF(AND(T435 = "Q", IF(ISNA(VLOOKUP((B435&amp;C435),Autos!C:C,1,FALSE)), "Not in Auto",)),"Check", "No need")</f>
        <v>No need</v>
      </c>
    </row>
    <row r="436" spans="1:21" x14ac:dyDescent="0.2">
      <c r="A436" t="str">
        <f t="shared" si="18"/>
        <v>Nash LOWISjavelin-throw</v>
      </c>
      <c r="B436" t="s">
        <v>886</v>
      </c>
      <c r="C436" s="6" t="s">
        <v>41</v>
      </c>
      <c r="D436" s="6">
        <v>36470</v>
      </c>
      <c r="E436">
        <v>1035</v>
      </c>
      <c r="F436" s="2">
        <v>4</v>
      </c>
      <c r="G436">
        <v>1088</v>
      </c>
      <c r="H436">
        <v>984</v>
      </c>
      <c r="I436">
        <v>948</v>
      </c>
      <c r="J436">
        <v>970</v>
      </c>
      <c r="K436">
        <v>892</v>
      </c>
      <c r="L436" s="6">
        <v>43641</v>
      </c>
      <c r="M436" s="6">
        <v>44304</v>
      </c>
      <c r="N436" s="6">
        <v>44266</v>
      </c>
      <c r="O436" s="6">
        <v>44366</v>
      </c>
      <c r="P436" s="58">
        <v>44254</v>
      </c>
      <c r="Q436" s="40">
        <f t="shared" si="19"/>
        <v>165</v>
      </c>
      <c r="R436" s="2">
        <f t="shared" si="20"/>
        <v>1088</v>
      </c>
      <c r="S436" s="2">
        <f>VLOOKUP(C436,Quals!$A$2:$C$23,3,FALSE)</f>
        <v>1173</v>
      </c>
      <c r="T436" s="2" t="str">
        <f>_xlfn.IFNA(IF(OR(AND(G436&gt;=S436,L436&gt;=Quals!$F$3,L436&lt;=Quals!$H$3), OR(AND(H436&gt;=S436,M436&gt;=Quals!$F$3,M436&lt;=Quals!$H$3), OR(AND(I436&gt;=S436,N436&gt;=Quals!$F$3,N436&lt;=Quals!$H$3), OR(AND(J436&gt;=S436,O436&gt;=Quals!$F$3,O436&lt;=Quals!$H$3), OR(AND(K436&gt;=S436,P436&gt;=Quals!$F$3,P436&lt;=Quals!$H$3))))), MATCH((B436&amp;C436),Autos!C:C,0)),"Q",""),"")</f>
        <v/>
      </c>
      <c r="U436" s="1" t="str">
        <f>IF(AND(T436 = "Q", IF(ISNA(VLOOKUP((B436&amp;C436),Autos!C:C,1,FALSE)), "Not in Auto",)),"Check", "No need")</f>
        <v>No need</v>
      </c>
    </row>
    <row r="437" spans="1:21" x14ac:dyDescent="0.2">
      <c r="A437" t="str">
        <f t="shared" si="18"/>
        <v>Hamish PEACOCKjavelin-throw</v>
      </c>
      <c r="B437" t="s">
        <v>888</v>
      </c>
      <c r="C437" s="6" t="s">
        <v>41</v>
      </c>
      <c r="D437" s="6">
        <v>33161</v>
      </c>
      <c r="E437">
        <v>1023</v>
      </c>
      <c r="F437" s="2">
        <v>5</v>
      </c>
      <c r="G437">
        <v>969</v>
      </c>
      <c r="H437">
        <v>1061</v>
      </c>
      <c r="I437">
        <v>1007</v>
      </c>
      <c r="J437">
        <v>957</v>
      </c>
      <c r="K437">
        <v>882</v>
      </c>
      <c r="L437" s="6">
        <v>43641</v>
      </c>
      <c r="M437" s="6">
        <v>44611</v>
      </c>
      <c r="N437" s="6">
        <v>44304</v>
      </c>
      <c r="O437" s="6">
        <v>44597</v>
      </c>
      <c r="P437" s="58">
        <v>44276</v>
      </c>
      <c r="Q437" s="40">
        <f t="shared" si="19"/>
        <v>195</v>
      </c>
      <c r="R437" s="2">
        <f t="shared" si="20"/>
        <v>1061</v>
      </c>
      <c r="S437" s="2">
        <f>VLOOKUP(C437,Quals!$A$2:$C$23,3,FALSE)</f>
        <v>1173</v>
      </c>
      <c r="T437" s="2" t="str">
        <f>_xlfn.IFNA(IF(OR(AND(G437&gt;=S437,L437&gt;=Quals!$F$3,L437&lt;=Quals!$H$3), OR(AND(H437&gt;=S437,M437&gt;=Quals!$F$3,M437&lt;=Quals!$H$3), OR(AND(I437&gt;=S437,N437&gt;=Quals!$F$3,N437&lt;=Quals!$H$3), OR(AND(J437&gt;=S437,O437&gt;=Quals!$F$3,O437&lt;=Quals!$H$3), OR(AND(K437&gt;=S437,P437&gt;=Quals!$F$3,P437&lt;=Quals!$H$3))))), MATCH((B437&amp;C437),Autos!C:C,0)),"Q",""),"")</f>
        <v/>
      </c>
      <c r="U437" s="1" t="str">
        <f>IF(AND(T437 = "Q", IF(ISNA(VLOOKUP((B437&amp;C437),Autos!C:C,1,FALSE)), "Not in Auto",)),"Check", "No need")</f>
        <v>No need</v>
      </c>
    </row>
    <row r="438" spans="1:21" x14ac:dyDescent="0.2">
      <c r="A438" t="str">
        <f t="shared" si="18"/>
        <v>Michael CRITICOSjavelin-throw</v>
      </c>
      <c r="B438" t="s">
        <v>887</v>
      </c>
      <c r="C438" s="6" t="s">
        <v>41</v>
      </c>
      <c r="D438" s="6">
        <v>34725</v>
      </c>
      <c r="E438">
        <v>1001</v>
      </c>
      <c r="F438" s="2">
        <v>6</v>
      </c>
      <c r="G438">
        <v>992</v>
      </c>
      <c r="H438">
        <v>994</v>
      </c>
      <c r="I438">
        <v>953</v>
      </c>
      <c r="J438">
        <v>973</v>
      </c>
      <c r="K438">
        <v>937</v>
      </c>
      <c r="L438" s="6">
        <v>44304</v>
      </c>
      <c r="M438" s="6">
        <v>44366</v>
      </c>
      <c r="N438" s="6">
        <v>44359</v>
      </c>
      <c r="O438" s="6">
        <v>44261</v>
      </c>
      <c r="P438" s="58">
        <v>44352</v>
      </c>
      <c r="Q438" s="40">
        <f t="shared" si="19"/>
        <v>237</v>
      </c>
      <c r="R438" s="2">
        <f t="shared" si="20"/>
        <v>994</v>
      </c>
      <c r="S438" s="2">
        <f>VLOOKUP(C438,Quals!$A$2:$C$23,3,FALSE)</f>
        <v>1173</v>
      </c>
      <c r="T438" s="2" t="str">
        <f>_xlfn.IFNA(IF(OR(AND(G438&gt;=S438,L438&gt;=Quals!$F$3,L438&lt;=Quals!$H$3), OR(AND(H438&gt;=S438,M438&gt;=Quals!$F$3,M438&lt;=Quals!$H$3), OR(AND(I438&gt;=S438,N438&gt;=Quals!$F$3,N438&lt;=Quals!$H$3), OR(AND(J438&gt;=S438,O438&gt;=Quals!$F$3,O438&lt;=Quals!$H$3), OR(AND(K438&gt;=S438,P438&gt;=Quals!$F$3,P438&lt;=Quals!$H$3))))), MATCH((B438&amp;C438),Autos!C:C,0)),"Q",""),"")</f>
        <v/>
      </c>
      <c r="U438" s="1" t="str">
        <f>IF(AND(T438 = "Q", IF(ISNA(VLOOKUP((B438&amp;C438),Autos!C:C,1,FALSE)), "Not in Auto",)),"Check", "No need")</f>
        <v>No need</v>
      </c>
    </row>
    <row r="439" spans="1:21" x14ac:dyDescent="0.2">
      <c r="A439" t="str">
        <f t="shared" si="18"/>
        <v>Oliver BLACKBURNjavelin-throw</v>
      </c>
      <c r="B439" t="s">
        <v>889</v>
      </c>
      <c r="C439" s="7" t="s">
        <v>41</v>
      </c>
      <c r="D439" s="6">
        <v>37456</v>
      </c>
      <c r="E439">
        <v>891</v>
      </c>
      <c r="F439" s="2">
        <v>7</v>
      </c>
      <c r="G439">
        <v>907</v>
      </c>
      <c r="H439">
        <v>884</v>
      </c>
      <c r="I439">
        <v>880</v>
      </c>
      <c r="J439">
        <v>865</v>
      </c>
      <c r="K439">
        <v>874</v>
      </c>
      <c r="L439" s="6">
        <v>44541</v>
      </c>
      <c r="M439" s="6">
        <v>44541</v>
      </c>
      <c r="N439" s="6">
        <v>44520</v>
      </c>
      <c r="O439" s="6">
        <v>44591</v>
      </c>
      <c r="P439" s="58">
        <v>44534</v>
      </c>
      <c r="Q439" s="40">
        <f t="shared" si="19"/>
        <v>461</v>
      </c>
      <c r="R439" s="2">
        <f t="shared" si="20"/>
        <v>907</v>
      </c>
      <c r="S439" s="2">
        <f>VLOOKUP(C439,Quals!$A$2:$C$23,3,FALSE)</f>
        <v>1173</v>
      </c>
      <c r="T439" s="2" t="str">
        <f>_xlfn.IFNA(IF(OR(AND(G439&gt;=S439,L439&gt;=Quals!$F$3,L439&lt;=Quals!$H$3), OR(AND(H439&gt;=S439,M439&gt;=Quals!$F$3,M439&lt;=Quals!$H$3), OR(AND(I439&gt;=S439,N439&gt;=Quals!$F$3,N439&lt;=Quals!$H$3), OR(AND(J439&gt;=S439,O439&gt;=Quals!$F$3,O439&lt;=Quals!$H$3), OR(AND(K439&gt;=S439,P439&gt;=Quals!$F$3,P439&lt;=Quals!$H$3))))), MATCH((B439&amp;C439),Autos!C:C,0)),"Q",""),"")</f>
        <v/>
      </c>
      <c r="U439" s="1" t="str">
        <f>IF(AND(T439 = "Q", IF(ISNA(VLOOKUP((B439&amp;C439),Autos!C:C,1,FALSE)), "Not in Auto",)),"Check", "No need")</f>
        <v>No need</v>
      </c>
    </row>
    <row r="440" spans="1:21" x14ac:dyDescent="0.2">
      <c r="A440" t="str">
        <f t="shared" si="18"/>
        <v>Thomas HILDITCHjavelin-throw</v>
      </c>
      <c r="B440" t="s">
        <v>890</v>
      </c>
      <c r="C440" s="6" t="s">
        <v>41</v>
      </c>
      <c r="D440" s="6">
        <v>44612</v>
      </c>
      <c r="E440">
        <v>876</v>
      </c>
      <c r="F440" s="2">
        <v>8</v>
      </c>
      <c r="G440">
        <v>885</v>
      </c>
      <c r="H440">
        <v>881</v>
      </c>
      <c r="I440">
        <v>876</v>
      </c>
      <c r="J440">
        <v>850</v>
      </c>
      <c r="K440">
        <v>822</v>
      </c>
      <c r="L440" s="6">
        <v>44611</v>
      </c>
      <c r="M440" s="6">
        <v>44596</v>
      </c>
      <c r="N440" s="6">
        <v>44575</v>
      </c>
      <c r="O440" s="6">
        <v>44547</v>
      </c>
      <c r="P440" s="58">
        <v>44267</v>
      </c>
      <c r="Q440" s="40">
        <f t="shared" si="19"/>
        <v>465</v>
      </c>
      <c r="R440" s="2">
        <f t="shared" si="20"/>
        <v>885</v>
      </c>
      <c r="S440" s="2">
        <f>VLOOKUP(C440,Quals!$A$2:$C$23,3,FALSE)</f>
        <v>1173</v>
      </c>
      <c r="T440" s="2" t="str">
        <f>_xlfn.IFNA(IF(OR(AND(G440&gt;=S440,L440&gt;=Quals!$F$3,L440&lt;=Quals!$H$3), OR(AND(H440&gt;=S440,M440&gt;=Quals!$F$3,M440&lt;=Quals!$H$3), OR(AND(I440&gt;=S440,N440&gt;=Quals!$F$3,N440&lt;=Quals!$H$3), OR(AND(J440&gt;=S440,O440&gt;=Quals!$F$3,O440&lt;=Quals!$H$3), OR(AND(K440&gt;=S440,P440&gt;=Quals!$F$3,P440&lt;=Quals!$H$3))))), MATCH((B440&amp;C440),Autos!C:C,0)),"Q",""),"")</f>
        <v/>
      </c>
      <c r="U440" s="1" t="str">
        <f>IF(AND(T440 = "Q", IF(ISNA(VLOOKUP((B440&amp;C440),Autos!C:C,1,FALSE)), "Not in Auto",)),"Check", "No need")</f>
        <v>No need</v>
      </c>
    </row>
    <row r="441" spans="1:21" x14ac:dyDescent="0.2">
      <c r="A441" t="str">
        <f t="shared" si="18"/>
        <v>Christian PAYNTERjavelin-throw</v>
      </c>
      <c r="B441" t="s">
        <v>891</v>
      </c>
      <c r="C441" s="6" t="s">
        <v>41</v>
      </c>
      <c r="D441" s="6">
        <v>35543</v>
      </c>
      <c r="E441">
        <v>859</v>
      </c>
      <c r="F441" s="2">
        <v>9</v>
      </c>
      <c r="G441">
        <v>880</v>
      </c>
      <c r="H441">
        <v>853</v>
      </c>
      <c r="I441">
        <v>843</v>
      </c>
      <c r="J441">
        <v>827</v>
      </c>
      <c r="K441">
        <v>831</v>
      </c>
      <c r="L441" s="6">
        <v>44570</v>
      </c>
      <c r="M441" s="6">
        <v>44548</v>
      </c>
      <c r="N441" s="6">
        <v>44254</v>
      </c>
      <c r="O441" s="6">
        <v>44534</v>
      </c>
      <c r="P441" s="58">
        <v>44600</v>
      </c>
      <c r="Q441" s="40">
        <f t="shared" si="19"/>
        <v>467</v>
      </c>
      <c r="R441" s="2">
        <f t="shared" si="20"/>
        <v>880</v>
      </c>
      <c r="S441" s="2">
        <f>VLOOKUP(C441,Quals!$A$2:$C$23,3,FALSE)</f>
        <v>1173</v>
      </c>
      <c r="T441" s="2" t="str">
        <f>_xlfn.IFNA(IF(OR(AND(G441&gt;=S441,L441&gt;=Quals!$F$3,L441&lt;=Quals!$H$3), OR(AND(H441&gt;=S441,M441&gt;=Quals!$F$3,M441&lt;=Quals!$H$3), OR(AND(I441&gt;=S441,N441&gt;=Quals!$F$3,N441&lt;=Quals!$H$3), OR(AND(J441&gt;=S441,O441&gt;=Quals!$F$3,O441&lt;=Quals!$H$3), OR(AND(K441&gt;=S441,P441&gt;=Quals!$F$3,P441&lt;=Quals!$H$3))))), MATCH((B441&amp;C441),Autos!C:C,0)),"Q",""),"")</f>
        <v/>
      </c>
      <c r="U441" s="1" t="str">
        <f>IF(AND(T441 = "Q", IF(ISNA(VLOOKUP((B441&amp;C441),Autos!C:C,1,FALSE)), "Not in Auto",)),"Check", "No need")</f>
        <v>No need</v>
      </c>
    </row>
    <row r="442" spans="1:21" x14ac:dyDescent="0.2">
      <c r="A442" t="str">
        <f t="shared" si="18"/>
        <v>Jonathan BELLjavelin-throw</v>
      </c>
      <c r="B442" t="s">
        <v>1008</v>
      </c>
      <c r="C442" s="6" t="s">
        <v>41</v>
      </c>
      <c r="D442" s="6">
        <v>36850</v>
      </c>
      <c r="E442">
        <v>858</v>
      </c>
      <c r="F442" s="2">
        <v>10</v>
      </c>
      <c r="G442">
        <v>879</v>
      </c>
      <c r="H442">
        <v>861</v>
      </c>
      <c r="I442">
        <v>847</v>
      </c>
      <c r="J442">
        <v>838</v>
      </c>
      <c r="K442">
        <v>808</v>
      </c>
      <c r="L442" s="6">
        <v>44261</v>
      </c>
      <c r="M442" s="6">
        <v>44309</v>
      </c>
      <c r="N442" s="6">
        <v>44611</v>
      </c>
      <c r="O442" s="6">
        <v>44548</v>
      </c>
      <c r="P442" s="58">
        <v>44304</v>
      </c>
      <c r="Q442" s="40">
        <f t="shared" si="19"/>
        <v>468</v>
      </c>
      <c r="R442" s="2">
        <f t="shared" si="20"/>
        <v>879</v>
      </c>
      <c r="S442" s="2">
        <f>VLOOKUP(C442,Quals!$A$2:$C$23,3,FALSE)</f>
        <v>1173</v>
      </c>
      <c r="T442" s="2" t="str">
        <f>_xlfn.IFNA(IF(OR(AND(G442&gt;=S442,L442&gt;=Quals!$F$3,L442&lt;=Quals!$H$3), OR(AND(H442&gt;=S442,M442&gt;=Quals!$F$3,M442&lt;=Quals!$H$3), OR(AND(I442&gt;=S442,N442&gt;=Quals!$F$3,N442&lt;=Quals!$H$3), OR(AND(J442&gt;=S442,O442&gt;=Quals!$F$3,O442&lt;=Quals!$H$3), OR(AND(K442&gt;=S442,P442&gt;=Quals!$F$3,P442&lt;=Quals!$H$3))))), MATCH((B442&amp;C442),Autos!C:C,0)),"Q",""),"")</f>
        <v/>
      </c>
      <c r="U442" s="1" t="str">
        <f>IF(AND(T442 = "Q", IF(ISNA(VLOOKUP((B442&amp;C442),Autos!C:C,1,FALSE)), "Not in Auto",)),"Check", "No need")</f>
        <v>No need</v>
      </c>
    </row>
    <row r="443" spans="1:21" x14ac:dyDescent="0.2">
      <c r="A443" t="str">
        <f t="shared" si="18"/>
        <v>Ashley MOLONEYdecathlon</v>
      </c>
      <c r="B443" t="s">
        <v>573</v>
      </c>
      <c r="C443" s="6" t="s">
        <v>44</v>
      </c>
      <c r="D443" s="6">
        <v>36598</v>
      </c>
      <c r="E443">
        <v>1347</v>
      </c>
      <c r="F443" s="2">
        <v>1</v>
      </c>
      <c r="G443">
        <v>1227</v>
      </c>
      <c r="H443">
        <v>1142</v>
      </c>
      <c r="L443" s="6">
        <v>44413</v>
      </c>
      <c r="M443" s="6">
        <v>43642</v>
      </c>
      <c r="N443" s="6"/>
      <c r="O443" s="6"/>
      <c r="P443" s="58"/>
      <c r="Q443" s="40">
        <f t="shared" si="19"/>
        <v>3</v>
      </c>
      <c r="R443" s="2">
        <f t="shared" si="20"/>
        <v>1227</v>
      </c>
      <c r="S443" s="2">
        <f>VLOOKUP(C443,Quals!$A$2:$C$23,3,FALSE)</f>
        <v>1181</v>
      </c>
      <c r="T443" s="2" t="str">
        <f>_xlfn.IFNA(IF(OR(AND(G443&gt;=S443,L443&gt;=Quals!$F$3,L443&lt;=Quals!$H$3), OR(AND(H443&gt;=S443,M443&gt;=Quals!$F$3,M443&lt;=Quals!$H$3), OR(AND(I443&gt;=S443,N443&gt;=Quals!$F$3,N443&lt;=Quals!$H$3), OR(AND(J443&gt;=S443,O443&gt;=Quals!$F$3,O443&lt;=Quals!$H$3), OR(AND(K443&gt;=S443,P443&gt;=Quals!$F$3,P443&lt;=Quals!$H$3))))), MATCH((B443&amp;C443),Autos!C:C,0)),"Q",""),"")</f>
        <v>Q</v>
      </c>
      <c r="U443" s="1" t="str">
        <f>IF(AND(T443 = "Q", IF(ISNA(VLOOKUP((B443&amp;C443),Autos!C:C,1,FALSE)), "Not in Auto",)),"Check", "No need")</f>
        <v>No need</v>
      </c>
    </row>
    <row r="444" spans="1:21" x14ac:dyDescent="0.2">
      <c r="A444" t="str">
        <f t="shared" si="18"/>
        <v>Daniel GOLUBOVICdecathlon</v>
      </c>
      <c r="B444" t="s">
        <v>799</v>
      </c>
      <c r="C444" s="6" t="s">
        <v>44</v>
      </c>
      <c r="D444" s="6">
        <v>34302</v>
      </c>
      <c r="E444">
        <v>1214</v>
      </c>
      <c r="F444" s="2">
        <v>2</v>
      </c>
      <c r="G444">
        <v>1178</v>
      </c>
      <c r="H444">
        <v>1161</v>
      </c>
      <c r="L444" s="6">
        <v>44549</v>
      </c>
      <c r="M444" s="6">
        <v>44366</v>
      </c>
      <c r="N444" s="6"/>
      <c r="O444" s="6"/>
      <c r="P444" s="58"/>
      <c r="Q444" s="40">
        <f t="shared" si="19"/>
        <v>12</v>
      </c>
      <c r="R444" s="2">
        <f t="shared" si="20"/>
        <v>1178</v>
      </c>
      <c r="S444" s="2">
        <f>VLOOKUP(C444,Quals!$A$2:$C$23,3,FALSE)</f>
        <v>1181</v>
      </c>
      <c r="T444" s="2" t="str">
        <f>_xlfn.IFNA(IF(OR(AND(G444&gt;=S444,L444&gt;=Quals!$F$3,L444&lt;=Quals!$H$3), OR(AND(H444&gt;=S444,M444&gt;=Quals!$F$3,M444&lt;=Quals!$H$3), OR(AND(I444&gt;=S444,N444&gt;=Quals!$F$3,N444&lt;=Quals!$H$3), OR(AND(J444&gt;=S444,O444&gt;=Quals!$F$3,O444&lt;=Quals!$H$3), OR(AND(K444&gt;=S444,P444&gt;=Quals!$F$3,P444&lt;=Quals!$H$3))))), MATCH((B444&amp;C444),Autos!C:C,0)),"Q",""),"")</f>
        <v/>
      </c>
      <c r="U444" s="1" t="str">
        <f>IF(AND(T444 = "Q", IF(ISNA(VLOOKUP((B444&amp;C444),Autos!C:C,1,FALSE)), "Not in Auto",)),"Check", "No need")</f>
        <v>No need</v>
      </c>
    </row>
    <row r="445" spans="1:21" x14ac:dyDescent="0.2">
      <c r="A445" t="str">
        <f t="shared" si="18"/>
        <v>Cedric DUBLERdecathlon</v>
      </c>
      <c r="B445" t="s">
        <v>798</v>
      </c>
      <c r="C445" t="s">
        <v>44</v>
      </c>
      <c r="D445" s="6">
        <v>34712</v>
      </c>
      <c r="E445">
        <v>1212</v>
      </c>
      <c r="F445" s="2">
        <v>3</v>
      </c>
      <c r="G445">
        <v>1131</v>
      </c>
      <c r="H445">
        <v>1153</v>
      </c>
      <c r="L445" s="6">
        <v>43642</v>
      </c>
      <c r="M445" s="6">
        <v>44302</v>
      </c>
      <c r="N445" s="6"/>
      <c r="O445" s="6"/>
      <c r="P445" s="58"/>
      <c r="Q445" s="40">
        <f t="shared" si="19"/>
        <v>15</v>
      </c>
      <c r="R445" s="2">
        <f t="shared" si="20"/>
        <v>1153</v>
      </c>
      <c r="S445" s="2">
        <f>VLOOKUP(C445,Quals!$A$2:$C$23,3,FALSE)</f>
        <v>1181</v>
      </c>
      <c r="T445" s="2" t="str">
        <f>_xlfn.IFNA(IF(OR(AND(G445&gt;=S445,L445&gt;=Quals!$F$3,L445&lt;=Quals!$H$3), OR(AND(H445&gt;=S445,M445&gt;=Quals!$F$3,M445&lt;=Quals!$H$3), OR(AND(I445&gt;=S445,N445&gt;=Quals!$F$3,N445&lt;=Quals!$H$3), OR(AND(J445&gt;=S445,O445&gt;=Quals!$F$3,O445&lt;=Quals!$H$3), OR(AND(K445&gt;=S445,P445&gt;=Quals!$F$3,P445&lt;=Quals!$H$3))))), MATCH((B445&amp;C445),Autos!C:C,0)),"Q",""),"")</f>
        <v/>
      </c>
      <c r="U445" s="1" t="str">
        <f>IF(AND(T445 = "Q", IF(ISNA(VLOOKUP((B445&amp;C445),Autos!C:C,1,FALSE)), "Not in Auto",)),"Check", "No need")</f>
        <v>No need</v>
      </c>
    </row>
    <row r="446" spans="1:21" x14ac:dyDescent="0.2">
      <c r="A446" t="str">
        <f t="shared" si="18"/>
        <v>Alec DIAMONDdecathlon</v>
      </c>
      <c r="B446" t="s">
        <v>802</v>
      </c>
      <c r="C446" s="6" t="s">
        <v>44</v>
      </c>
      <c r="D446" s="6">
        <v>35651</v>
      </c>
      <c r="E446">
        <v>1140</v>
      </c>
      <c r="F446" s="2">
        <v>4</v>
      </c>
      <c r="G446">
        <v>1126</v>
      </c>
      <c r="H446">
        <v>1087</v>
      </c>
      <c r="L446" s="6">
        <v>44366</v>
      </c>
      <c r="M446" s="6">
        <v>44302</v>
      </c>
      <c r="N446" s="6"/>
      <c r="O446" s="6"/>
      <c r="P446" s="58"/>
      <c r="Q446" s="40">
        <f t="shared" si="19"/>
        <v>41</v>
      </c>
      <c r="R446" s="2">
        <f t="shared" si="20"/>
        <v>1126</v>
      </c>
      <c r="S446" s="2">
        <f>VLOOKUP(C446,Quals!$A$2:$C$23,3,FALSE)</f>
        <v>1181</v>
      </c>
      <c r="T446" s="2" t="str">
        <f>_xlfn.IFNA(IF(OR(AND(G446&gt;=S446,L446&gt;=Quals!$F$3,L446&lt;=Quals!$H$3), OR(AND(H446&gt;=S446,M446&gt;=Quals!$F$3,M446&lt;=Quals!$H$3), OR(AND(I446&gt;=S446,N446&gt;=Quals!$F$3,N446&lt;=Quals!$H$3), OR(AND(J446&gt;=S446,O446&gt;=Quals!$F$3,O446&lt;=Quals!$H$3), OR(AND(K446&gt;=S446,P446&gt;=Quals!$F$3,P446&lt;=Quals!$H$3))))), MATCH((B446&amp;C446),Autos!C:C,0)),"Q",""),"")</f>
        <v/>
      </c>
      <c r="U446" s="1" t="str">
        <f>IF(AND(T446 = "Q", IF(ISNA(VLOOKUP((B446&amp;C446),Autos!C:C,1,FALSE)), "Not in Auto",)),"Check", "No need")</f>
        <v>No need</v>
      </c>
    </row>
    <row r="447" spans="1:21" x14ac:dyDescent="0.2">
      <c r="A447" t="str">
        <f t="shared" si="18"/>
        <v>David BROCKdecathlon</v>
      </c>
      <c r="B447" t="s">
        <v>892</v>
      </c>
      <c r="C447" s="6" t="s">
        <v>44</v>
      </c>
      <c r="D447" s="6">
        <v>34493</v>
      </c>
      <c r="E447">
        <v>1048</v>
      </c>
      <c r="F447" s="2">
        <v>5</v>
      </c>
      <c r="G447">
        <v>1015</v>
      </c>
      <c r="H447">
        <v>991</v>
      </c>
      <c r="L447" s="6">
        <v>43877</v>
      </c>
      <c r="M447" s="6">
        <v>44302</v>
      </c>
      <c r="N447" s="6"/>
      <c r="O447" s="6"/>
      <c r="P447" s="58"/>
      <c r="Q447" s="40">
        <f t="shared" si="19"/>
        <v>147</v>
      </c>
      <c r="R447" s="2">
        <f t="shared" si="20"/>
        <v>1015</v>
      </c>
      <c r="S447" s="2">
        <f>VLOOKUP(C447,Quals!$A$2:$C$23,3,FALSE)</f>
        <v>1181</v>
      </c>
      <c r="T447" s="2" t="str">
        <f>_xlfn.IFNA(IF(OR(AND(G447&gt;=S447,L447&gt;=Quals!$F$3,L447&lt;=Quals!$H$3), OR(AND(H447&gt;=S447,M447&gt;=Quals!$F$3,M447&lt;=Quals!$H$3), OR(AND(I447&gt;=S447,N447&gt;=Quals!$F$3,N447&lt;=Quals!$H$3), OR(AND(J447&gt;=S447,O447&gt;=Quals!$F$3,O447&lt;=Quals!$H$3), OR(AND(K447&gt;=S447,P447&gt;=Quals!$F$3,P447&lt;=Quals!$H$3))))), MATCH((B447&amp;C447),Autos!C:C,0)),"Q",""),"")</f>
        <v/>
      </c>
      <c r="U447" s="1" t="str">
        <f>IF(AND(T447 = "Q", IF(ISNA(VLOOKUP((B447&amp;C447),Autos!C:C,1,FALSE)), "Not in Auto",)),"Check", "No need")</f>
        <v>No need</v>
      </c>
    </row>
    <row r="448" spans="1:21" x14ac:dyDescent="0.2">
      <c r="A448" t="str">
        <f t="shared" si="18"/>
        <v>Christian PAYNTERdecathlon</v>
      </c>
      <c r="B448" t="s">
        <v>891</v>
      </c>
      <c r="C448" s="6" t="s">
        <v>44</v>
      </c>
      <c r="D448" s="6">
        <v>35543</v>
      </c>
      <c r="E448">
        <v>1032</v>
      </c>
      <c r="F448" s="2">
        <v>6</v>
      </c>
      <c r="G448">
        <v>1036</v>
      </c>
      <c r="H448">
        <v>1012</v>
      </c>
      <c r="L448" s="6">
        <v>44570</v>
      </c>
      <c r="M448" s="6">
        <v>44234</v>
      </c>
      <c r="N448" s="6"/>
      <c r="O448" s="6"/>
      <c r="P448" s="58"/>
      <c r="Q448" s="40">
        <f t="shared" si="19"/>
        <v>175</v>
      </c>
      <c r="R448" s="2">
        <f t="shared" si="20"/>
        <v>1036</v>
      </c>
      <c r="S448" s="2">
        <f>VLOOKUP(C448,Quals!$A$2:$C$23,3,FALSE)</f>
        <v>1181</v>
      </c>
      <c r="T448" s="2" t="str">
        <f>_xlfn.IFNA(IF(OR(AND(G448&gt;=S448,L448&gt;=Quals!$F$3,L448&lt;=Quals!$H$3), OR(AND(H448&gt;=S448,M448&gt;=Quals!$F$3,M448&lt;=Quals!$H$3), OR(AND(I448&gt;=S448,N448&gt;=Quals!$F$3,N448&lt;=Quals!$H$3), OR(AND(J448&gt;=S448,O448&gt;=Quals!$F$3,O448&lt;=Quals!$H$3), OR(AND(K448&gt;=S448,P448&gt;=Quals!$F$3,P448&lt;=Quals!$H$3))))), MATCH((B448&amp;C448),Autos!C:C,0)),"Q",""),"")</f>
        <v/>
      </c>
      <c r="U448" s="1" t="str">
        <f>IF(AND(T448 = "Q", IF(ISNA(VLOOKUP((B448&amp;C448),Autos!C:C,1,FALSE)), "Not in Auto",)),"Check", "No need")</f>
        <v>No need</v>
      </c>
    </row>
    <row r="449" spans="1:21" x14ac:dyDescent="0.2">
      <c r="A449" t="str">
        <f t="shared" si="18"/>
        <v>Sebastian REYNEKEdecathlon</v>
      </c>
      <c r="B449" t="s">
        <v>893</v>
      </c>
      <c r="C449" s="7" t="s">
        <v>44</v>
      </c>
      <c r="D449" s="6">
        <v>36975</v>
      </c>
      <c r="E449">
        <v>1012</v>
      </c>
      <c r="F449" s="2">
        <v>7</v>
      </c>
      <c r="G449">
        <v>1013</v>
      </c>
      <c r="H449">
        <v>1002</v>
      </c>
      <c r="L449" s="6">
        <v>44234</v>
      </c>
      <c r="M449" s="6">
        <v>44614</v>
      </c>
      <c r="N449" s="6"/>
      <c r="O449" s="6"/>
      <c r="P449" s="58"/>
      <c r="Q449" s="40">
        <f t="shared" si="19"/>
        <v>215</v>
      </c>
      <c r="R449" s="2">
        <f t="shared" si="20"/>
        <v>1013</v>
      </c>
      <c r="S449" s="2">
        <f>VLOOKUP(C449,Quals!$A$2:$C$23,3,FALSE)</f>
        <v>1181</v>
      </c>
      <c r="T449" s="2" t="str">
        <f>_xlfn.IFNA(IF(OR(AND(G449&gt;=S449,L449&gt;=Quals!$F$3,L449&lt;=Quals!$H$3), OR(AND(H449&gt;=S449,M449&gt;=Quals!$F$3,M449&lt;=Quals!$H$3), OR(AND(I449&gt;=S449,N449&gt;=Quals!$F$3,N449&lt;=Quals!$H$3), OR(AND(J449&gt;=S449,O449&gt;=Quals!$F$3,O449&lt;=Quals!$H$3), OR(AND(K449&gt;=S449,P449&gt;=Quals!$F$3,P449&lt;=Quals!$H$3))))), MATCH((B449&amp;C449),Autos!C:C,0)),"Q",""),"")</f>
        <v/>
      </c>
      <c r="U449" s="1" t="str">
        <f>IF(AND(T449 = "Q", IF(ISNA(VLOOKUP((B449&amp;C449),Autos!C:C,1,FALSE)), "Not in Auto",)),"Check", "No need")</f>
        <v>No need</v>
      </c>
    </row>
    <row r="450" spans="1:21" x14ac:dyDescent="0.2">
      <c r="A450" t="str">
        <f t="shared" ref="A450:A513" si="21">B450&amp;C450</f>
        <v>Matthew WECKERdecathlon</v>
      </c>
      <c r="B450" t="s">
        <v>894</v>
      </c>
      <c r="C450" s="6" t="s">
        <v>44</v>
      </c>
      <c r="D450" s="6">
        <v>35791</v>
      </c>
      <c r="E450">
        <v>983</v>
      </c>
      <c r="F450" s="2">
        <v>8</v>
      </c>
      <c r="G450">
        <v>945</v>
      </c>
      <c r="H450">
        <v>956</v>
      </c>
      <c r="L450" s="6">
        <v>43877</v>
      </c>
      <c r="M450" s="6">
        <v>44302</v>
      </c>
      <c r="N450" s="6"/>
      <c r="O450" s="6"/>
      <c r="P450" s="58"/>
      <c r="Q450" s="40">
        <f t="shared" ref="Q450:Q475" si="22">RANK(E450,$E$2:$E$484)</f>
        <v>274</v>
      </c>
      <c r="R450" s="2">
        <f t="shared" ref="R450:R475" si="23">LARGE(G450:K450,1)</f>
        <v>956</v>
      </c>
      <c r="S450" s="2">
        <f>VLOOKUP(C450,Quals!$A$2:$C$23,3,FALSE)</f>
        <v>1181</v>
      </c>
      <c r="T450" s="2" t="str">
        <f>_xlfn.IFNA(IF(OR(AND(G450&gt;=S450,L450&gt;=Quals!$F$3,L450&lt;=Quals!$H$3), OR(AND(H450&gt;=S450,M450&gt;=Quals!$F$3,M450&lt;=Quals!$H$3), OR(AND(I450&gt;=S450,N450&gt;=Quals!$F$3,N450&lt;=Quals!$H$3), OR(AND(J450&gt;=S450,O450&gt;=Quals!$F$3,O450&lt;=Quals!$H$3), OR(AND(K450&gt;=S450,P450&gt;=Quals!$F$3,P450&lt;=Quals!$H$3))))), MATCH((B450&amp;C450),Autos!C:C,0)),"Q",""),"")</f>
        <v/>
      </c>
      <c r="U450" s="1" t="str">
        <f>IF(AND(T450 = "Q", IF(ISNA(VLOOKUP((B450&amp;C450),Autos!C:C,1,FALSE)), "Not in Auto",)),"Check", "No need")</f>
        <v>No need</v>
      </c>
    </row>
    <row r="451" spans="1:21" x14ac:dyDescent="0.2">
      <c r="A451" t="str">
        <f t="shared" si="21"/>
        <v>Martin CLARKdecathlon</v>
      </c>
      <c r="B451" t="s">
        <v>895</v>
      </c>
      <c r="C451" s="6" t="s">
        <v>44</v>
      </c>
      <c r="D451" s="6">
        <v>33932</v>
      </c>
      <c r="E451">
        <v>979</v>
      </c>
      <c r="F451" s="2">
        <v>9</v>
      </c>
      <c r="G451">
        <v>970</v>
      </c>
      <c r="H451">
        <v>923</v>
      </c>
      <c r="L451" s="6">
        <v>44549</v>
      </c>
      <c r="M451" s="6">
        <v>44302</v>
      </c>
      <c r="N451" s="6"/>
      <c r="O451" s="6"/>
      <c r="P451" s="58"/>
      <c r="Q451" s="40">
        <f t="shared" si="22"/>
        <v>286</v>
      </c>
      <c r="R451" s="2">
        <f t="shared" si="23"/>
        <v>970</v>
      </c>
      <c r="S451" s="2">
        <f>VLOOKUP(C451,Quals!$A$2:$C$23,3,FALSE)</f>
        <v>1181</v>
      </c>
      <c r="T451" s="2" t="str">
        <f>_xlfn.IFNA(IF(OR(AND(G451&gt;=S451,L451&gt;=Quals!$F$3,L451&lt;=Quals!$H$3), OR(AND(H451&gt;=S451,M451&gt;=Quals!$F$3,M451&lt;=Quals!$H$3), OR(AND(I451&gt;=S451,N451&gt;=Quals!$F$3,N451&lt;=Quals!$H$3), OR(AND(J451&gt;=S451,O451&gt;=Quals!$F$3,O451&lt;=Quals!$H$3), OR(AND(K451&gt;=S451,P451&gt;=Quals!$F$3,P451&lt;=Quals!$H$3))))), MATCH((B451&amp;C451),Autos!C:C,0)),"Q",""),"")</f>
        <v/>
      </c>
      <c r="U451" s="1" t="str">
        <f>IF(AND(T451 = "Q", IF(ISNA(VLOOKUP((B451&amp;C451),Autos!C:C,1,FALSE)), "Not in Auto",)),"Check", "No need")</f>
        <v>No need</v>
      </c>
    </row>
    <row r="452" spans="1:21" x14ac:dyDescent="0.2">
      <c r="A452" t="str">
        <f t="shared" si="21"/>
        <v>Sam TAYLORdecathlon</v>
      </c>
      <c r="B452" t="s">
        <v>604</v>
      </c>
      <c r="C452" s="6" t="s">
        <v>44</v>
      </c>
      <c r="D452" s="6">
        <v>37033</v>
      </c>
      <c r="E452">
        <v>951</v>
      </c>
      <c r="F452" s="2">
        <v>10</v>
      </c>
      <c r="G452">
        <v>968</v>
      </c>
      <c r="H452">
        <v>890</v>
      </c>
      <c r="L452" s="6">
        <v>44302</v>
      </c>
      <c r="M452" s="6">
        <v>44220</v>
      </c>
      <c r="N452" s="6"/>
      <c r="O452" s="6"/>
      <c r="P452" s="58"/>
      <c r="Q452" s="40">
        <f t="shared" si="22"/>
        <v>365</v>
      </c>
      <c r="R452" s="2">
        <f t="shared" si="23"/>
        <v>968</v>
      </c>
      <c r="S452" s="2">
        <f>VLOOKUP(C452,Quals!$A$2:$C$23,3,FALSE)</f>
        <v>1181</v>
      </c>
      <c r="T452" s="2" t="str">
        <f>_xlfn.IFNA(IF(OR(AND(G452&gt;=S452,L452&gt;=Quals!$F$3,L452&lt;=Quals!$H$3), OR(AND(H452&gt;=S452,M452&gt;=Quals!$F$3,M452&lt;=Quals!$H$3), OR(AND(I452&gt;=S452,N452&gt;=Quals!$F$3,N452&lt;=Quals!$H$3), OR(AND(J452&gt;=S452,O452&gt;=Quals!$F$3,O452&lt;=Quals!$H$3), OR(AND(K452&gt;=S452,P452&gt;=Quals!$F$3,P452&lt;=Quals!$H$3))))), MATCH((B452&amp;C452),Autos!C:C,0)),"Q",""),"")</f>
        <v/>
      </c>
      <c r="U452" s="1" t="str">
        <f>IF(AND(T452 = "Q", IF(ISNA(VLOOKUP((B452&amp;C452),Autos!C:C,1,FALSE)), "Not in Auto",)),"Check", "No need")</f>
        <v>No need</v>
      </c>
    </row>
    <row r="453" spans="1:21" x14ac:dyDescent="0.2">
      <c r="A453" t="str">
        <f t="shared" si="21"/>
        <v>Rhydian COWLEY20km-race-walking</v>
      </c>
      <c r="B453" t="s">
        <v>896</v>
      </c>
      <c r="C453" s="6" t="s">
        <v>82</v>
      </c>
      <c r="D453" s="6">
        <v>33242</v>
      </c>
      <c r="E453">
        <v>1214</v>
      </c>
      <c r="F453" s="2">
        <v>1</v>
      </c>
      <c r="G453">
        <v>1138</v>
      </c>
      <c r="H453">
        <v>1152</v>
      </c>
      <c r="I453">
        <v>1117</v>
      </c>
      <c r="L453" s="6">
        <v>44282</v>
      </c>
      <c r="M453" s="6">
        <v>44318</v>
      </c>
      <c r="N453" s="6">
        <v>44605</v>
      </c>
      <c r="O453" s="6"/>
      <c r="P453" s="58"/>
      <c r="Q453" s="40">
        <f t="shared" si="22"/>
        <v>12</v>
      </c>
      <c r="R453" s="2">
        <f t="shared" si="23"/>
        <v>1152</v>
      </c>
      <c r="S453" s="2">
        <f>VLOOKUP(C453,Quals!$A$2:$C$23,3,FALSE)</f>
        <v>1149</v>
      </c>
      <c r="T453" s="2" t="str">
        <f>_xlfn.IFNA(IF(OR(AND(G453&gt;=S453,L453&gt;=Quals!$F$3,L453&lt;=Quals!$H$3), OR(AND(H453&gt;=S453,M453&gt;=Quals!$F$3,M453&lt;=Quals!$H$3), OR(AND(I453&gt;=S453,N453&gt;=Quals!$F$3,N453&lt;=Quals!$H$3), OR(AND(J453&gt;=S453,O453&gt;=Quals!$F$3,O453&lt;=Quals!$H$3), OR(AND(K453&gt;=S453,P453&gt;=Quals!$F$3,P453&lt;=Quals!$H$3))))), MATCH((B453&amp;C453),Autos!C:C,0)),"Q",""),"")</f>
        <v/>
      </c>
      <c r="U453" s="1" t="str">
        <f>IF(AND(T453 = "Q", IF(ISNA(VLOOKUP((B453&amp;C453),Autos!C:C,1,FALSE)), "Not in Auto",)),"Check", "No need")</f>
        <v>No need</v>
      </c>
    </row>
    <row r="454" spans="1:21" x14ac:dyDescent="0.2">
      <c r="A454" t="str">
        <f t="shared" si="21"/>
        <v>Declan TINGAY20km-race-walking</v>
      </c>
      <c r="B454" t="s">
        <v>897</v>
      </c>
      <c r="C454" s="7" t="s">
        <v>82</v>
      </c>
      <c r="D454" s="6">
        <v>36197</v>
      </c>
      <c r="E454">
        <v>1202</v>
      </c>
      <c r="F454" s="2">
        <v>2</v>
      </c>
      <c r="G454">
        <v>1175</v>
      </c>
      <c r="H454">
        <v>1096</v>
      </c>
      <c r="I454">
        <v>1120</v>
      </c>
      <c r="L454" s="6">
        <v>44605</v>
      </c>
      <c r="M454" s="6">
        <v>44282</v>
      </c>
      <c r="N454" s="6">
        <v>44359</v>
      </c>
      <c r="O454" s="6"/>
      <c r="P454" s="58"/>
      <c r="Q454" s="40">
        <f t="shared" si="22"/>
        <v>23</v>
      </c>
      <c r="R454" s="2">
        <f t="shared" si="23"/>
        <v>1175</v>
      </c>
      <c r="S454" s="2">
        <f>VLOOKUP(C454,Quals!$A$2:$C$23,3,FALSE)</f>
        <v>1149</v>
      </c>
      <c r="T454" s="2" t="str">
        <f>_xlfn.IFNA(IF(OR(AND(G454&gt;=S454,L454&gt;=Quals!$F$3,L454&lt;=Quals!$H$3), OR(AND(H454&gt;=S454,M454&gt;=Quals!$F$3,M454&lt;=Quals!$H$3), OR(AND(I454&gt;=S454,N454&gt;=Quals!$F$3,N454&lt;=Quals!$H$3), OR(AND(J454&gt;=S454,O454&gt;=Quals!$F$3,O454&lt;=Quals!$H$3), OR(AND(K454&gt;=S454,P454&gt;=Quals!$F$3,P454&lt;=Quals!$H$3))))), MATCH((B454&amp;C454),Autos!C:C,0)),"Q",""),"")</f>
        <v>Q</v>
      </c>
      <c r="U454" s="1" t="str">
        <f>IF(AND(T454 = "Q", IF(ISNA(VLOOKUP((B454&amp;C454),Autos!C:C,1,FALSE)), "Not in Auto",)),"Check", "No need")</f>
        <v>No need</v>
      </c>
    </row>
    <row r="455" spans="1:21" x14ac:dyDescent="0.2">
      <c r="A455" t="str">
        <f t="shared" si="21"/>
        <v>Kyle SWAN20km-race-walking</v>
      </c>
      <c r="B455" t="s">
        <v>898</v>
      </c>
      <c r="C455" s="6" t="s">
        <v>82</v>
      </c>
      <c r="D455" s="6">
        <v>36247</v>
      </c>
      <c r="E455">
        <v>1187</v>
      </c>
      <c r="F455" s="2">
        <v>3</v>
      </c>
      <c r="G455">
        <v>1155</v>
      </c>
      <c r="H455">
        <v>1103</v>
      </c>
      <c r="I455">
        <v>1103</v>
      </c>
      <c r="L455" s="6">
        <v>44605</v>
      </c>
      <c r="M455" s="6">
        <v>44282</v>
      </c>
      <c r="N455" s="6">
        <v>44359</v>
      </c>
      <c r="O455" s="6"/>
      <c r="P455" s="58"/>
      <c r="Q455" s="40">
        <f t="shared" si="22"/>
        <v>26</v>
      </c>
      <c r="R455" s="2">
        <f t="shared" si="23"/>
        <v>1155</v>
      </c>
      <c r="S455" s="2">
        <f>VLOOKUP(C455,Quals!$A$2:$C$23,3,FALSE)</f>
        <v>1149</v>
      </c>
      <c r="T455" s="2" t="str">
        <f>_xlfn.IFNA(IF(OR(AND(G455&gt;=S455,L455&gt;=Quals!$F$3,L455&lt;=Quals!$H$3), OR(AND(H455&gt;=S455,M455&gt;=Quals!$F$3,M455&lt;=Quals!$H$3), OR(AND(I455&gt;=S455,N455&gt;=Quals!$F$3,N455&lt;=Quals!$H$3), OR(AND(J455&gt;=S455,O455&gt;=Quals!$F$3,O455&lt;=Quals!$H$3), OR(AND(K455&gt;=S455,P455&gt;=Quals!$F$3,P455&lt;=Quals!$H$3))))), MATCH((B455&amp;C455),Autos!C:C,0)),"Q",""),"")</f>
        <v>Q</v>
      </c>
      <c r="U455" s="1" t="str">
        <f>IF(AND(T455 = "Q", IF(ISNA(VLOOKUP((B455&amp;C455),Autos!C:C,1,FALSE)), "Not in Auto",)),"Check", "No need")</f>
        <v>No need</v>
      </c>
    </row>
    <row r="456" spans="1:21" x14ac:dyDescent="0.2">
      <c r="A456" t="str">
        <f t="shared" si="21"/>
        <v>Carl GIBBONS20km-race-walking</v>
      </c>
      <c r="B456" t="s">
        <v>899</v>
      </c>
      <c r="C456" s="6" t="s">
        <v>82</v>
      </c>
      <c r="D456" s="6">
        <v>35235</v>
      </c>
      <c r="E456">
        <v>1080</v>
      </c>
      <c r="F456" s="2">
        <v>4</v>
      </c>
      <c r="G456">
        <v>1054</v>
      </c>
      <c r="H456">
        <v>1036</v>
      </c>
      <c r="I456">
        <v>1016</v>
      </c>
      <c r="L456" s="6">
        <v>44605</v>
      </c>
      <c r="M456" s="6">
        <v>44282</v>
      </c>
      <c r="N456" s="6">
        <v>44318</v>
      </c>
      <c r="O456" s="6"/>
      <c r="P456" s="58"/>
      <c r="Q456" s="40">
        <f t="shared" si="22"/>
        <v>98</v>
      </c>
      <c r="R456" s="2">
        <f t="shared" si="23"/>
        <v>1054</v>
      </c>
      <c r="S456" s="2">
        <f>VLOOKUP(C456,Quals!$A$2:$C$23,3,FALSE)</f>
        <v>1149</v>
      </c>
      <c r="T456" s="2" t="str">
        <f>_xlfn.IFNA(IF(OR(AND(G456&gt;=S456,L456&gt;=Quals!$F$3,L456&lt;=Quals!$H$3), OR(AND(H456&gt;=S456,M456&gt;=Quals!$F$3,M456&lt;=Quals!$H$3), OR(AND(I456&gt;=S456,N456&gt;=Quals!$F$3,N456&lt;=Quals!$H$3), OR(AND(J456&gt;=S456,O456&gt;=Quals!$F$3,O456&lt;=Quals!$H$3), OR(AND(K456&gt;=S456,P456&gt;=Quals!$F$3,P456&lt;=Quals!$H$3))))), MATCH((B456&amp;C456),Autos!C:C,0)),"Q",""),"")</f>
        <v/>
      </c>
      <c r="U456" s="1" t="str">
        <f>IF(AND(T456 = "Q", IF(ISNA(VLOOKUP((B456&amp;C456),Autos!C:C,1,FALSE)), "Not in Auto",)),"Check", "No need")</f>
        <v>No need</v>
      </c>
    </row>
    <row r="457" spans="1:21" x14ac:dyDescent="0.2">
      <c r="A457" t="str">
        <f t="shared" si="21"/>
        <v>Tyler JONES20km-race-walking</v>
      </c>
      <c r="B457" t="s">
        <v>954</v>
      </c>
      <c r="C457" s="6" t="s">
        <v>82</v>
      </c>
      <c r="D457" s="6">
        <v>35893</v>
      </c>
      <c r="E457">
        <v>1071</v>
      </c>
      <c r="F457" s="2">
        <v>5</v>
      </c>
      <c r="G457">
        <v>1102</v>
      </c>
      <c r="H457">
        <v>1015</v>
      </c>
      <c r="I457">
        <v>968</v>
      </c>
      <c r="L457" s="6">
        <v>44605</v>
      </c>
      <c r="M457" s="6">
        <v>43870</v>
      </c>
      <c r="N457" s="6">
        <v>44318</v>
      </c>
      <c r="O457" s="6"/>
      <c r="P457" s="58"/>
      <c r="Q457" s="40">
        <f t="shared" si="22"/>
        <v>106</v>
      </c>
      <c r="R457" s="2">
        <f t="shared" si="23"/>
        <v>1102</v>
      </c>
      <c r="S457" s="2">
        <f>VLOOKUP(C457,Quals!$A$2:$C$23,3,FALSE)</f>
        <v>1149</v>
      </c>
      <c r="T457" s="2" t="str">
        <f>_xlfn.IFNA(IF(OR(AND(G457&gt;=S457,L457&gt;=Quals!$F$3,L457&lt;=Quals!$H$3), OR(AND(H457&gt;=S457,M457&gt;=Quals!$F$3,M457&lt;=Quals!$H$3), OR(AND(I457&gt;=S457,N457&gt;=Quals!$F$3,N457&lt;=Quals!$H$3), OR(AND(J457&gt;=S457,O457&gt;=Quals!$F$3,O457&lt;=Quals!$H$3), OR(AND(K457&gt;=S457,P457&gt;=Quals!$F$3,P457&lt;=Quals!$H$3))))), MATCH((B457&amp;C457),Autos!C:C,0)),"Q",""),"")</f>
        <v/>
      </c>
      <c r="U457" s="1" t="str">
        <f>IF(AND(T457 = "Q", IF(ISNA(VLOOKUP((B457&amp;C457),Autos!C:C,1,FALSE)), "Not in Auto",)),"Check", "No need")</f>
        <v>No need</v>
      </c>
    </row>
    <row r="458" spans="1:21" x14ac:dyDescent="0.2">
      <c r="A458" t="str">
        <f t="shared" si="21"/>
        <v>Mitchell BAKER20km-race-walking</v>
      </c>
      <c r="B458" t="s">
        <v>955</v>
      </c>
      <c r="C458" s="6" t="s">
        <v>82</v>
      </c>
      <c r="D458" s="6">
        <v>37078</v>
      </c>
      <c r="E458">
        <v>1027</v>
      </c>
      <c r="F458" s="2">
        <v>6</v>
      </c>
      <c r="G458">
        <v>1027</v>
      </c>
      <c r="H458">
        <v>974</v>
      </c>
      <c r="I458">
        <v>984</v>
      </c>
      <c r="L458" s="6">
        <v>44282</v>
      </c>
      <c r="M458" s="6">
        <v>44605</v>
      </c>
      <c r="N458" s="6">
        <v>44359</v>
      </c>
      <c r="O458" s="6"/>
      <c r="P458" s="58"/>
      <c r="Q458" s="40">
        <f t="shared" si="22"/>
        <v>186</v>
      </c>
      <c r="R458" s="2">
        <f t="shared" si="23"/>
        <v>1027</v>
      </c>
      <c r="S458" s="2">
        <f>VLOOKUP(C458,Quals!$A$2:$C$23,3,FALSE)</f>
        <v>1149</v>
      </c>
      <c r="T458" s="2" t="str">
        <f>_xlfn.IFNA(IF(OR(AND(G458&gt;=S458,L458&gt;=Quals!$F$3,L458&lt;=Quals!$H$3), OR(AND(H458&gt;=S458,M458&gt;=Quals!$F$3,M458&lt;=Quals!$H$3), OR(AND(I458&gt;=S458,N458&gt;=Quals!$F$3,N458&lt;=Quals!$H$3), OR(AND(J458&gt;=S458,O458&gt;=Quals!$F$3,O458&lt;=Quals!$H$3), OR(AND(K458&gt;=S458,P458&gt;=Quals!$F$3,P458&lt;=Quals!$H$3))))), MATCH((B458&amp;C458),Autos!C:C,0)),"Q",""),"")</f>
        <v/>
      </c>
      <c r="U458" s="1" t="str">
        <f>IF(AND(T458 = "Q", IF(ISNA(VLOOKUP((B458&amp;C458),Autos!C:C,1,FALSE)), "Not in Auto",)),"Check", "No need")</f>
        <v>No need</v>
      </c>
    </row>
    <row r="459" spans="1:21" x14ac:dyDescent="0.2">
      <c r="A459" t="str">
        <f t="shared" si="21"/>
        <v>Tim FRASER20km-race-walking</v>
      </c>
      <c r="B459" t="s">
        <v>900</v>
      </c>
      <c r="C459" s="6" t="s">
        <v>82</v>
      </c>
      <c r="D459" s="6">
        <v>2000</v>
      </c>
      <c r="E459">
        <v>990</v>
      </c>
      <c r="F459" s="2">
        <v>7</v>
      </c>
      <c r="G459">
        <v>1038</v>
      </c>
      <c r="H459">
        <v>939</v>
      </c>
      <c r="I459">
        <v>889</v>
      </c>
      <c r="L459" s="6">
        <v>44605</v>
      </c>
      <c r="M459" s="6">
        <v>44282</v>
      </c>
      <c r="N459" s="6">
        <v>44318</v>
      </c>
      <c r="O459" s="6"/>
      <c r="P459" s="58"/>
      <c r="Q459" s="40">
        <f t="shared" si="22"/>
        <v>257</v>
      </c>
      <c r="R459" s="2">
        <f t="shared" si="23"/>
        <v>1038</v>
      </c>
      <c r="S459" s="2">
        <f>VLOOKUP(C459,Quals!$A$2:$C$23,3,FALSE)</f>
        <v>1149</v>
      </c>
      <c r="T459" s="2" t="str">
        <f>_xlfn.IFNA(IF(OR(AND(G459&gt;=S459,L459&gt;=Quals!$F$3,L459&lt;=Quals!$H$3), OR(AND(H459&gt;=S459,M459&gt;=Quals!$F$3,M459&lt;=Quals!$H$3), OR(AND(I459&gt;=S459,N459&gt;=Quals!$F$3,N459&lt;=Quals!$H$3), OR(AND(J459&gt;=S459,O459&gt;=Quals!$F$3,O459&lt;=Quals!$H$3), OR(AND(K459&gt;=S459,P459&gt;=Quals!$F$3,P459&lt;=Quals!$H$3))))), MATCH((B459&amp;C459),Autos!C:C,0)),"Q",""),"")</f>
        <v/>
      </c>
      <c r="U459" s="1" t="str">
        <f>IF(AND(T459 = "Q", IF(ISNA(VLOOKUP((B459&amp;C459),Autos!C:C,1,FALSE)), "Not in Auto",)),"Check", "No need")</f>
        <v>No need</v>
      </c>
    </row>
    <row r="460" spans="1:21" x14ac:dyDescent="0.2">
      <c r="A460" t="str">
        <f t="shared" si="21"/>
        <v>Dylan RICHARDSON20km-race-walking</v>
      </c>
      <c r="B460" t="s">
        <v>901</v>
      </c>
      <c r="C460" s="6" t="s">
        <v>82</v>
      </c>
      <c r="D460" s="6">
        <v>36816</v>
      </c>
      <c r="E460">
        <v>926</v>
      </c>
      <c r="F460" s="2">
        <v>8</v>
      </c>
      <c r="G460">
        <v>959</v>
      </c>
      <c r="H460">
        <v>888</v>
      </c>
      <c r="I460">
        <v>856</v>
      </c>
      <c r="L460" s="6">
        <v>44605</v>
      </c>
      <c r="M460" s="6">
        <v>44282</v>
      </c>
      <c r="N460" s="6">
        <v>44318</v>
      </c>
      <c r="O460" s="6"/>
      <c r="P460" s="58"/>
      <c r="Q460" s="40">
        <f t="shared" si="22"/>
        <v>435</v>
      </c>
      <c r="R460" s="2">
        <f t="shared" si="23"/>
        <v>959</v>
      </c>
      <c r="S460" s="2">
        <f>VLOOKUP(C460,Quals!$A$2:$C$23,3,FALSE)</f>
        <v>1149</v>
      </c>
      <c r="T460" s="2" t="str">
        <f>_xlfn.IFNA(IF(OR(AND(G460&gt;=S460,L460&gt;=Quals!$F$3,L460&lt;=Quals!$H$3), OR(AND(H460&gt;=S460,M460&gt;=Quals!$F$3,M460&lt;=Quals!$H$3), OR(AND(I460&gt;=S460,N460&gt;=Quals!$F$3,N460&lt;=Quals!$H$3), OR(AND(J460&gt;=S460,O460&gt;=Quals!$F$3,O460&lt;=Quals!$H$3), OR(AND(K460&gt;=S460,P460&gt;=Quals!$F$3,P460&lt;=Quals!$H$3))))), MATCH((B460&amp;C460),Autos!C:C,0)),"Q",""),"")</f>
        <v/>
      </c>
      <c r="U460" s="1" t="str">
        <f>IF(AND(T460 = "Q", IF(ISNA(VLOOKUP((B460&amp;C460),Autos!C:C,1,FALSE)), "Not in Auto",)),"Check", "No need")</f>
        <v>No need</v>
      </c>
    </row>
    <row r="461" spans="1:21" x14ac:dyDescent="0.2">
      <c r="A461" t="str">
        <f t="shared" si="21"/>
        <v>Liam ADAMSmarathon</v>
      </c>
      <c r="B461" t="s">
        <v>784</v>
      </c>
      <c r="C461" s="6" t="s">
        <v>83</v>
      </c>
      <c r="D461" s="6">
        <v>31659</v>
      </c>
      <c r="E461">
        <v>1106</v>
      </c>
      <c r="F461" s="2">
        <v>1</v>
      </c>
      <c r="G461">
        <v>1147</v>
      </c>
      <c r="H461">
        <v>1065</v>
      </c>
      <c r="L461" s="6">
        <v>43898</v>
      </c>
      <c r="M461" s="6">
        <v>44416</v>
      </c>
      <c r="N461" s="6"/>
      <c r="O461" s="6"/>
      <c r="P461" s="58"/>
      <c r="Q461" s="40">
        <f t="shared" si="22"/>
        <v>68</v>
      </c>
      <c r="R461" s="2">
        <f t="shared" si="23"/>
        <v>1147</v>
      </c>
      <c r="S461" s="2" t="str">
        <f>VLOOKUP(C461,Quals!$A$2:$C$23,3,FALSE)</f>
        <v>Discr.</v>
      </c>
      <c r="T461" s="2" t="str">
        <f>_xlfn.IFNA(IF(OR(AND(G461&gt;=S461,L461&gt;=Quals!$F$3,L461&lt;=Quals!$H$3), OR(AND(H461&gt;=S461,M461&gt;=Quals!$F$3,M461&lt;=Quals!$H$3), OR(AND(I461&gt;=S461,N461&gt;=Quals!$F$3,N461&lt;=Quals!$H$3), OR(AND(J461&gt;=S461,O461&gt;=Quals!$F$3,O461&lt;=Quals!$H$3), OR(AND(K461&gt;=S461,P461&gt;=Quals!$F$3,P461&lt;=Quals!$H$3))))), MATCH((B461&amp;C461),Autos!C:C,0)),"Q",""),"")</f>
        <v>Q</v>
      </c>
      <c r="U461" s="1" t="str">
        <f>IF(AND(T461 = "Q", IF(ISNA(VLOOKUP((B461&amp;C461),Autos!C:C,1,FALSE)), "Not in Auto",)),"Check", "No need")</f>
        <v>No need</v>
      </c>
    </row>
    <row r="462" spans="1:21" x14ac:dyDescent="0.2">
      <c r="A462" t="str">
        <f t="shared" si="21"/>
        <v>Reece EDWARDSmarathon</v>
      </c>
      <c r="B462" t="s">
        <v>902</v>
      </c>
      <c r="C462" s="6" t="s">
        <v>83</v>
      </c>
      <c r="E462">
        <v>1105</v>
      </c>
      <c r="F462" s="2">
        <v>2</v>
      </c>
      <c r="G462">
        <v>1105</v>
      </c>
      <c r="H462">
        <v>1104</v>
      </c>
      <c r="L462" s="6">
        <v>44493</v>
      </c>
      <c r="M462" s="6">
        <v>44339</v>
      </c>
      <c r="N462" s="6"/>
      <c r="O462" s="6"/>
      <c r="P462" s="58"/>
      <c r="Q462" s="40">
        <f t="shared" si="22"/>
        <v>69</v>
      </c>
      <c r="R462" s="2">
        <f t="shared" si="23"/>
        <v>1105</v>
      </c>
      <c r="S462" s="2" t="str">
        <f>VLOOKUP(C462,Quals!$A$2:$C$23,3,FALSE)</f>
        <v>Discr.</v>
      </c>
      <c r="T462" s="2" t="str">
        <f>_xlfn.IFNA(IF(OR(AND(G462&gt;=S462,L462&gt;=Quals!$F$3,L462&lt;=Quals!$H$3), OR(AND(H462&gt;=S462,M462&gt;=Quals!$F$3,M462&lt;=Quals!$H$3), OR(AND(I462&gt;=S462,N462&gt;=Quals!$F$3,N462&lt;=Quals!$H$3), OR(AND(J462&gt;=S462,O462&gt;=Quals!$F$3,O462&lt;=Quals!$H$3), OR(AND(K462&gt;=S462,P462&gt;=Quals!$F$3,P462&lt;=Quals!$H$3))))), MATCH((B462&amp;C462),Autos!C:C,0)),"Q",""),"")</f>
        <v/>
      </c>
      <c r="U462" s="1" t="str">
        <f>IF(AND(T462 = "Q", IF(ISNA(VLOOKUP((B462&amp;C462),Autos!C:C,1,FALSE)), "Not in Auto",)),"Check", "No need")</f>
        <v>No need</v>
      </c>
    </row>
    <row r="463" spans="1:21" x14ac:dyDescent="0.2">
      <c r="A463" t="str">
        <f t="shared" si="21"/>
        <v>Brett ROBINSONmarathon</v>
      </c>
      <c r="B463" t="s">
        <v>782</v>
      </c>
      <c r="C463" s="6" t="s">
        <v>83</v>
      </c>
      <c r="D463" s="6">
        <v>33366</v>
      </c>
      <c r="E463">
        <v>1068</v>
      </c>
      <c r="F463" s="2">
        <v>3</v>
      </c>
      <c r="G463">
        <v>1188</v>
      </c>
      <c r="H463">
        <v>939</v>
      </c>
      <c r="L463" s="6">
        <v>43863</v>
      </c>
      <c r="M463" s="6">
        <v>44416</v>
      </c>
      <c r="N463" s="6"/>
      <c r="O463" s="6"/>
      <c r="P463" s="58"/>
      <c r="Q463" s="40">
        <f t="shared" si="22"/>
        <v>112</v>
      </c>
      <c r="R463" s="2">
        <f t="shared" si="23"/>
        <v>1188</v>
      </c>
      <c r="S463" s="2" t="str">
        <f>VLOOKUP(C463,Quals!$A$2:$C$23,3,FALSE)</f>
        <v>Discr.</v>
      </c>
      <c r="T463" s="2" t="str">
        <f>_xlfn.IFNA(IF(OR(AND(G463&gt;=S463,L463&gt;=Quals!$F$3,L463&lt;=Quals!$H$3), OR(AND(H463&gt;=S463,M463&gt;=Quals!$F$3,M463&lt;=Quals!$H$3), OR(AND(I463&gt;=S463,N463&gt;=Quals!$F$3,N463&lt;=Quals!$H$3), OR(AND(J463&gt;=S463,O463&gt;=Quals!$F$3,O463&lt;=Quals!$H$3), OR(AND(K463&gt;=S463,P463&gt;=Quals!$F$3,P463&lt;=Quals!$H$3))))), MATCH((B463&amp;C463),Autos!C:C,0)),"Q",""),"")</f>
        <v/>
      </c>
      <c r="U463" s="1" t="str">
        <f>IF(AND(T463 = "Q", IF(ISNA(VLOOKUP((B463&amp;C463),Autos!C:C,1,FALSE)), "Not in Auto",)),"Check", "No need")</f>
        <v>No need</v>
      </c>
    </row>
    <row r="464" spans="1:21" x14ac:dyDescent="0.2">
      <c r="A464" t="str">
        <f t="shared" si="21"/>
        <v>Michael ROEGERmarathon</v>
      </c>
      <c r="B464" t="s">
        <v>903</v>
      </c>
      <c r="C464" s="6" t="s">
        <v>83</v>
      </c>
      <c r="D464" s="6">
        <v>32277</v>
      </c>
      <c r="E464">
        <v>1012</v>
      </c>
      <c r="F464" s="2">
        <v>4</v>
      </c>
      <c r="G464">
        <v>1018</v>
      </c>
      <c r="H464">
        <v>1007</v>
      </c>
      <c r="L464" s="6">
        <v>44311</v>
      </c>
      <c r="M464" s="6">
        <v>43849</v>
      </c>
      <c r="N464" s="6"/>
      <c r="O464" s="6"/>
      <c r="P464" s="58"/>
      <c r="Q464" s="40">
        <f t="shared" si="22"/>
        <v>215</v>
      </c>
      <c r="R464" s="2">
        <f t="shared" si="23"/>
        <v>1018</v>
      </c>
      <c r="S464" s="2" t="str">
        <f>VLOOKUP(C464,Quals!$A$2:$C$23,3,FALSE)</f>
        <v>Discr.</v>
      </c>
      <c r="T464" s="2" t="str">
        <f>_xlfn.IFNA(IF(OR(AND(G464&gt;=S464,L464&gt;=Quals!$F$3,L464&lt;=Quals!$H$3), OR(AND(H464&gt;=S464,M464&gt;=Quals!$F$3,M464&lt;=Quals!$H$3), OR(AND(I464&gt;=S464,N464&gt;=Quals!$F$3,N464&lt;=Quals!$H$3), OR(AND(J464&gt;=S464,O464&gt;=Quals!$F$3,O464&lt;=Quals!$H$3), OR(AND(K464&gt;=S464,P464&gt;=Quals!$F$3,P464&lt;=Quals!$H$3))))), MATCH((B464&amp;C464),Autos!C:C,0)),"Q",""),"")</f>
        <v/>
      </c>
      <c r="U464" s="1" t="str">
        <f>IF(AND(T464 = "Q", IF(ISNA(VLOOKUP((B464&amp;C464),Autos!C:C,1,FALSE)), "Not in Auto",)),"Check", "No need")</f>
        <v>No need</v>
      </c>
    </row>
    <row r="465" spans="1:21" x14ac:dyDescent="0.2">
      <c r="A465" t="str">
        <f t="shared" si="21"/>
        <v>Dean MENZIESmarathon</v>
      </c>
      <c r="B465" t="s">
        <v>793</v>
      </c>
      <c r="C465" s="6" t="s">
        <v>83</v>
      </c>
      <c r="D465" s="6">
        <v>32177</v>
      </c>
      <c r="E465">
        <v>1011</v>
      </c>
      <c r="F465" s="2">
        <v>5</v>
      </c>
      <c r="G465">
        <v>1020</v>
      </c>
      <c r="H465">
        <v>1001</v>
      </c>
      <c r="L465" s="6">
        <v>44486</v>
      </c>
      <c r="M465" s="6">
        <v>43898</v>
      </c>
      <c r="N465" s="6"/>
      <c r="O465" s="6"/>
      <c r="P465" s="58"/>
      <c r="Q465" s="40">
        <f t="shared" si="22"/>
        <v>219</v>
      </c>
      <c r="R465" s="2">
        <f t="shared" si="23"/>
        <v>1020</v>
      </c>
      <c r="S465" s="2" t="str">
        <f>VLOOKUP(C465,Quals!$A$2:$C$23,3,FALSE)</f>
        <v>Discr.</v>
      </c>
      <c r="T465" s="2" t="str">
        <f>_xlfn.IFNA(IF(OR(AND(G465&gt;=S465,L465&gt;=Quals!$F$3,L465&lt;=Quals!$H$3), OR(AND(H465&gt;=S465,M465&gt;=Quals!$F$3,M465&lt;=Quals!$H$3), OR(AND(I465&gt;=S465,N465&gt;=Quals!$F$3,N465&lt;=Quals!$H$3), OR(AND(J465&gt;=S465,O465&gt;=Quals!$F$3,O465&lt;=Quals!$H$3), OR(AND(K465&gt;=S465,P465&gt;=Quals!$F$3,P465&lt;=Quals!$H$3))))), MATCH((B465&amp;C465),Autos!C:C,0)),"Q",""),"")</f>
        <v/>
      </c>
      <c r="U465" s="1" t="str">
        <f>IF(AND(T465 = "Q", IF(ISNA(VLOOKUP((B465&amp;C465),Autos!C:C,1,FALSE)), "Not in Auto",)),"Check", "No need")</f>
        <v>No need</v>
      </c>
    </row>
    <row r="466" spans="1:21" x14ac:dyDescent="0.2">
      <c r="A466" t="str">
        <f t="shared" si="21"/>
        <v>Ben ST. LAWRENCEmarathon</v>
      </c>
      <c r="B466" t="s">
        <v>785</v>
      </c>
      <c r="C466" s="6" t="s">
        <v>83</v>
      </c>
      <c r="D466" s="6">
        <v>29897</v>
      </c>
      <c r="E466">
        <v>970</v>
      </c>
      <c r="F466" s="2">
        <v>6</v>
      </c>
      <c r="G466">
        <v>1063</v>
      </c>
      <c r="H466">
        <v>877</v>
      </c>
      <c r="L466" s="6">
        <v>44360</v>
      </c>
      <c r="M466" s="6">
        <v>43898</v>
      </c>
      <c r="N466" s="6"/>
      <c r="O466" s="6"/>
      <c r="P466" s="58"/>
      <c r="Q466" s="40">
        <f t="shared" si="22"/>
        <v>313</v>
      </c>
      <c r="R466" s="2">
        <f t="shared" si="23"/>
        <v>1063</v>
      </c>
      <c r="S466" s="2" t="str">
        <f>VLOOKUP(C466,Quals!$A$2:$C$23,3,FALSE)</f>
        <v>Discr.</v>
      </c>
      <c r="T466" s="2" t="str">
        <f>_xlfn.IFNA(IF(OR(AND(G466&gt;=S466,L466&gt;=Quals!$F$3,L466&lt;=Quals!$H$3), OR(AND(H466&gt;=S466,M466&gt;=Quals!$F$3,M466&lt;=Quals!$H$3), OR(AND(I466&gt;=S466,N466&gt;=Quals!$F$3,N466&lt;=Quals!$H$3), OR(AND(J466&gt;=S466,O466&gt;=Quals!$F$3,O466&lt;=Quals!$H$3), OR(AND(K466&gt;=S466,P466&gt;=Quals!$F$3,P466&lt;=Quals!$H$3))))), MATCH((B466&amp;C466),Autos!C:C,0)),"Q",""),"")</f>
        <v/>
      </c>
      <c r="U466" s="1" t="str">
        <f>IF(AND(T466 = "Q", IF(ISNA(VLOOKUP((B466&amp;C466),Autos!C:C,1,FALSE)), "Not in Auto",)),"Check", "No need")</f>
        <v>No need</v>
      </c>
    </row>
    <row r="467" spans="1:21" x14ac:dyDescent="0.2">
      <c r="A467" t="str">
        <f t="shared" si="21"/>
        <v>Brett ELLISmarathon</v>
      </c>
      <c r="B467" t="s">
        <v>904</v>
      </c>
      <c r="C467" s="6" t="s">
        <v>83</v>
      </c>
      <c r="D467" s="6">
        <v>34508</v>
      </c>
      <c r="E467">
        <v>904</v>
      </c>
      <c r="F467" s="2">
        <v>7</v>
      </c>
      <c r="G467">
        <v>927</v>
      </c>
      <c r="H467">
        <v>880</v>
      </c>
      <c r="L467" s="6">
        <v>44178</v>
      </c>
      <c r="M467" s="6">
        <v>44290</v>
      </c>
      <c r="N467" s="6"/>
      <c r="O467" s="6"/>
      <c r="P467" s="58"/>
      <c r="Q467" s="40">
        <f t="shared" si="22"/>
        <v>459</v>
      </c>
      <c r="R467" s="2">
        <f t="shared" si="23"/>
        <v>927</v>
      </c>
      <c r="S467" s="2" t="str">
        <f>VLOOKUP(C467,Quals!$A$2:$C$23,3,FALSE)</f>
        <v>Discr.</v>
      </c>
      <c r="T467" s="2" t="str">
        <f>_xlfn.IFNA(IF(OR(AND(G467&gt;=S467,L467&gt;=Quals!$F$3,L467&lt;=Quals!$H$3), OR(AND(H467&gt;=S467,M467&gt;=Quals!$F$3,M467&lt;=Quals!$H$3), OR(AND(I467&gt;=S467,N467&gt;=Quals!$F$3,N467&lt;=Quals!$H$3), OR(AND(J467&gt;=S467,O467&gt;=Quals!$F$3,O467&lt;=Quals!$H$3), OR(AND(K467&gt;=S467,P467&gt;=Quals!$F$3,P467&lt;=Quals!$H$3))))), MATCH((B467&amp;C467),Autos!C:C,0)),"Q",""),"")</f>
        <v/>
      </c>
      <c r="U467" s="1" t="str">
        <f>IF(AND(T467 = "Q", IF(ISNA(VLOOKUP((B467&amp;C467),Autos!C:C,1,FALSE)), "Not in Auto",)),"Check", "No need")</f>
        <v>No need</v>
      </c>
    </row>
    <row r="468" spans="1:21" x14ac:dyDescent="0.2">
      <c r="A468" t="str">
        <f t="shared" si="21"/>
        <v>Tom MIDDLETONmarathon</v>
      </c>
      <c r="B468" t="s">
        <v>905</v>
      </c>
      <c r="C468" s="6" t="s">
        <v>83</v>
      </c>
      <c r="D468" s="6">
        <v>31587</v>
      </c>
      <c r="E468">
        <v>900</v>
      </c>
      <c r="F468" s="2">
        <v>8</v>
      </c>
      <c r="G468">
        <v>919</v>
      </c>
      <c r="H468">
        <v>882</v>
      </c>
      <c r="L468" s="6">
        <v>44577</v>
      </c>
      <c r="M468" s="6">
        <v>44360</v>
      </c>
      <c r="N468" s="6"/>
      <c r="O468" s="6"/>
      <c r="P468" s="58"/>
      <c r="Q468" s="40">
        <f t="shared" si="22"/>
        <v>460</v>
      </c>
      <c r="R468" s="2">
        <f t="shared" si="23"/>
        <v>919</v>
      </c>
      <c r="S468" s="2" t="str">
        <f>VLOOKUP(C468,Quals!$A$2:$C$23,3,FALSE)</f>
        <v>Discr.</v>
      </c>
      <c r="T468" s="2" t="str">
        <f>_xlfn.IFNA(IF(OR(AND(G468&gt;=S468,L468&gt;=Quals!$F$3,L468&lt;=Quals!$H$3), OR(AND(H468&gt;=S468,M468&gt;=Quals!$F$3,M468&lt;=Quals!$H$3), OR(AND(I468&gt;=S468,N468&gt;=Quals!$F$3,N468&lt;=Quals!$H$3), OR(AND(J468&gt;=S468,O468&gt;=Quals!$F$3,O468&lt;=Quals!$H$3), OR(AND(K468&gt;=S468,P468&gt;=Quals!$F$3,P468&lt;=Quals!$H$3))))), MATCH((B468&amp;C468),Autos!C:C,0)),"Q",""),"")</f>
        <v/>
      </c>
      <c r="U468" s="1" t="str">
        <f>IF(AND(T468 = "Q", IF(ISNA(VLOOKUP((B468&amp;C468),Autos!C:C,1,FALSE)), "Not in Auto",)),"Check", "No need")</f>
        <v>No need</v>
      </c>
    </row>
    <row r="469" spans="1:21" x14ac:dyDescent="0.2">
      <c r="A469" t="str">
        <f t="shared" si="21"/>
        <v>Daniel HARTmarathon</v>
      </c>
      <c r="B469" t="s">
        <v>906</v>
      </c>
      <c r="C469" s="6" t="s">
        <v>83</v>
      </c>
      <c r="E469">
        <v>862</v>
      </c>
      <c r="F469" s="2">
        <v>9</v>
      </c>
      <c r="G469">
        <v>940</v>
      </c>
      <c r="H469">
        <v>785</v>
      </c>
      <c r="L469" s="6">
        <v>43898</v>
      </c>
      <c r="M469" s="6">
        <v>44290</v>
      </c>
      <c r="N469" s="6"/>
      <c r="O469" s="6"/>
      <c r="P469" s="58"/>
      <c r="Q469" s="40">
        <f t="shared" si="22"/>
        <v>466</v>
      </c>
      <c r="R469" s="2">
        <f t="shared" si="23"/>
        <v>940</v>
      </c>
      <c r="S469" s="2" t="str">
        <f>VLOOKUP(C469,Quals!$A$2:$C$23,3,FALSE)</f>
        <v>Discr.</v>
      </c>
      <c r="T469" s="2" t="str">
        <f>_xlfn.IFNA(IF(OR(AND(G469&gt;=S469,L469&gt;=Quals!$F$3,L469&lt;=Quals!$H$3), OR(AND(H469&gt;=S469,M469&gt;=Quals!$F$3,M469&lt;=Quals!$H$3), OR(AND(I469&gt;=S469,N469&gt;=Quals!$F$3,N469&lt;=Quals!$H$3), OR(AND(J469&gt;=S469,O469&gt;=Quals!$F$3,O469&lt;=Quals!$H$3), OR(AND(K469&gt;=S469,P469&gt;=Quals!$F$3,P469&lt;=Quals!$H$3))))), MATCH((B469&amp;C469),Autos!C:C,0)),"Q",""),"")</f>
        <v/>
      </c>
      <c r="U469" s="1" t="str">
        <f>IF(AND(T469 = "Q", IF(ISNA(VLOOKUP((B469&amp;C469),Autos!C:C,1,FALSE)), "Not in Auto",)),"Check", "No need")</f>
        <v>No need</v>
      </c>
    </row>
    <row r="470" spans="1:21" x14ac:dyDescent="0.2">
      <c r="A470" t="str">
        <f t="shared" si="21"/>
        <v>Nicholas LEEmarathon</v>
      </c>
      <c r="B470" t="s">
        <v>907</v>
      </c>
      <c r="C470" s="6" t="s">
        <v>83</v>
      </c>
      <c r="E470">
        <v>830</v>
      </c>
      <c r="F470" s="2">
        <v>10</v>
      </c>
      <c r="G470">
        <v>857</v>
      </c>
      <c r="H470">
        <v>799</v>
      </c>
      <c r="L470" s="6">
        <v>44353</v>
      </c>
      <c r="M470" s="6">
        <v>44283</v>
      </c>
      <c r="N470" s="6"/>
      <c r="O470" s="6"/>
      <c r="P470" s="58"/>
      <c r="Q470" s="40">
        <f t="shared" si="22"/>
        <v>469</v>
      </c>
      <c r="R470" s="2">
        <f t="shared" si="23"/>
        <v>857</v>
      </c>
      <c r="S470" s="2" t="str">
        <f>VLOOKUP(C470,Quals!$A$2:$C$23,3,FALSE)</f>
        <v>Discr.</v>
      </c>
      <c r="T470" s="2" t="str">
        <f>_xlfn.IFNA(IF(OR(AND(G470&gt;=S470,L470&gt;=Quals!$F$3,L470&lt;=Quals!$H$3), OR(AND(H470&gt;=S470,M470&gt;=Quals!$F$3,M470&lt;=Quals!$H$3), OR(AND(I470&gt;=S470,N470&gt;=Quals!$F$3,N470&lt;=Quals!$H$3), OR(AND(J470&gt;=S470,O470&gt;=Quals!$F$3,O470&lt;=Quals!$H$3), OR(AND(K470&gt;=S470,P470&gt;=Quals!$F$3,P470&lt;=Quals!$H$3))))), MATCH((B470&amp;C470),Autos!C:C,0)),"Q",""),"")</f>
        <v/>
      </c>
      <c r="U470" s="1" t="str">
        <f>IF(AND(T470 = "Q", IF(ISNA(VLOOKUP((B470&amp;C470),Autos!C:C,1,FALSE)), "Not in Auto",)),"Check", "No need")</f>
        <v>No need</v>
      </c>
    </row>
    <row r="471" spans="1:21" x14ac:dyDescent="0.2">
      <c r="A471" t="str">
        <f t="shared" si="21"/>
        <v>Lachlan OAKESmarathon</v>
      </c>
      <c r="B471" t="s">
        <v>908</v>
      </c>
      <c r="C471" s="6" t="s">
        <v>83</v>
      </c>
      <c r="D471" s="6">
        <v>32022</v>
      </c>
      <c r="E471">
        <v>825</v>
      </c>
      <c r="F471" s="2">
        <v>11</v>
      </c>
      <c r="G471">
        <v>859</v>
      </c>
      <c r="H471">
        <v>790</v>
      </c>
      <c r="L471" s="6">
        <v>44311</v>
      </c>
      <c r="M471" s="6">
        <v>44570</v>
      </c>
      <c r="N471" s="6"/>
      <c r="O471" s="6"/>
      <c r="P471" s="58"/>
      <c r="Q471" s="40">
        <f t="shared" si="22"/>
        <v>470</v>
      </c>
      <c r="R471" s="2">
        <f t="shared" si="23"/>
        <v>859</v>
      </c>
      <c r="S471" s="2" t="str">
        <f>VLOOKUP(C471,Quals!$A$2:$C$23,3,FALSE)</f>
        <v>Discr.</v>
      </c>
      <c r="T471" s="2" t="str">
        <f>_xlfn.IFNA(IF(OR(AND(G471&gt;=S471,L471&gt;=Quals!$F$3,L471&lt;=Quals!$H$3), OR(AND(H471&gt;=S471,M471&gt;=Quals!$F$3,M471&lt;=Quals!$H$3), OR(AND(I471&gt;=S471,N471&gt;=Quals!$F$3,N471&lt;=Quals!$H$3), OR(AND(J471&gt;=S471,O471&gt;=Quals!$F$3,O471&lt;=Quals!$H$3), OR(AND(K471&gt;=S471,P471&gt;=Quals!$F$3,P471&lt;=Quals!$H$3))))), MATCH((B471&amp;C471),Autos!C:C,0)),"Q",""),"")</f>
        <v/>
      </c>
      <c r="U471" s="1" t="str">
        <f>IF(AND(T471 = "Q", IF(ISNA(VLOOKUP((B471&amp;C471),Autos!C:C,1,FALSE)), "Not in Auto",)),"Check", "No need")</f>
        <v>No need</v>
      </c>
    </row>
    <row r="472" spans="1:21" x14ac:dyDescent="0.2">
      <c r="A472" t="str">
        <f t="shared" si="21"/>
        <v>Chris RANCIEmarathon</v>
      </c>
      <c r="B472" t="s">
        <v>909</v>
      </c>
      <c r="C472" s="6" t="s">
        <v>83</v>
      </c>
      <c r="D472" s="6">
        <v>1984</v>
      </c>
      <c r="E472">
        <v>817</v>
      </c>
      <c r="F472" s="2">
        <v>12</v>
      </c>
      <c r="G472">
        <v>920</v>
      </c>
      <c r="H472">
        <v>715</v>
      </c>
      <c r="L472" s="6">
        <v>43898</v>
      </c>
      <c r="M472" s="6">
        <v>44290</v>
      </c>
      <c r="N472" s="6"/>
      <c r="O472" s="6"/>
      <c r="P472" s="58"/>
      <c r="Q472" s="40">
        <f t="shared" si="22"/>
        <v>471</v>
      </c>
      <c r="R472" s="2">
        <f t="shared" si="23"/>
        <v>920</v>
      </c>
      <c r="S472" s="2" t="str">
        <f>VLOOKUP(C472,Quals!$A$2:$C$23,3,FALSE)</f>
        <v>Discr.</v>
      </c>
      <c r="T472" s="2" t="str">
        <f>_xlfn.IFNA(IF(OR(AND(G472&gt;=S472,L472&gt;=Quals!$F$3,L472&lt;=Quals!$H$3), OR(AND(H472&gt;=S472,M472&gt;=Quals!$F$3,M472&lt;=Quals!$H$3), OR(AND(I472&gt;=S472,N472&gt;=Quals!$F$3,N472&lt;=Quals!$H$3), OR(AND(J472&gt;=S472,O472&gt;=Quals!$F$3,O472&lt;=Quals!$H$3), OR(AND(K472&gt;=S472,P472&gt;=Quals!$F$3,P472&lt;=Quals!$H$3))))), MATCH((B472&amp;C472),Autos!C:C,0)),"Q",""),"")</f>
        <v/>
      </c>
      <c r="U472" s="1" t="str">
        <f>IF(AND(T472 = "Q", IF(ISNA(VLOOKUP((B472&amp;C472),Autos!C:C,1,FALSE)), "Not in Auto",)),"Check", "No need")</f>
        <v>No need</v>
      </c>
    </row>
    <row r="473" spans="1:21" x14ac:dyDescent="0.2">
      <c r="A473" t="str">
        <f t="shared" si="21"/>
        <v>Wayne SPIESmarathon</v>
      </c>
      <c r="B473" t="s">
        <v>910</v>
      </c>
      <c r="C473" s="6" t="s">
        <v>83</v>
      </c>
      <c r="E473">
        <v>808</v>
      </c>
      <c r="F473" s="2">
        <v>13</v>
      </c>
      <c r="G473">
        <v>836</v>
      </c>
      <c r="H473">
        <v>776</v>
      </c>
      <c r="L473" s="6">
        <v>44570</v>
      </c>
      <c r="M473" s="6">
        <v>44178</v>
      </c>
      <c r="N473" s="6"/>
      <c r="O473" s="6"/>
      <c r="P473" s="58"/>
      <c r="Q473" s="40">
        <f t="shared" si="22"/>
        <v>472</v>
      </c>
      <c r="R473" s="2">
        <f t="shared" si="23"/>
        <v>836</v>
      </c>
      <c r="S473" s="2" t="str">
        <f>VLOOKUP(C473,Quals!$A$2:$C$23,3,FALSE)</f>
        <v>Discr.</v>
      </c>
      <c r="T473" s="2" t="str">
        <f>_xlfn.IFNA(IF(OR(AND(G473&gt;=S473,L473&gt;=Quals!$F$3,L473&lt;=Quals!$H$3), OR(AND(H473&gt;=S473,M473&gt;=Quals!$F$3,M473&lt;=Quals!$H$3), OR(AND(I473&gt;=S473,N473&gt;=Quals!$F$3,N473&lt;=Quals!$H$3), OR(AND(J473&gt;=S473,O473&gt;=Quals!$F$3,O473&lt;=Quals!$H$3), OR(AND(K473&gt;=S473,P473&gt;=Quals!$F$3,P473&lt;=Quals!$H$3))))), MATCH((B473&amp;C473),Autos!C:C,0)),"Q",""),"")</f>
        <v/>
      </c>
      <c r="U473" s="1" t="str">
        <f>IF(AND(T473 = "Q", IF(ISNA(VLOOKUP((B473&amp;C473),Autos!C:C,1,FALSE)), "Not in Auto",)),"Check", "No need")</f>
        <v>No need</v>
      </c>
    </row>
    <row r="474" spans="1:21" x14ac:dyDescent="0.2">
      <c r="A474" t="str">
        <f t="shared" si="21"/>
        <v>Derrick LEAHYmarathon</v>
      </c>
      <c r="B474" t="s">
        <v>911</v>
      </c>
      <c r="C474" s="6" t="s">
        <v>83</v>
      </c>
      <c r="E474">
        <v>764</v>
      </c>
      <c r="F474" s="2">
        <v>14</v>
      </c>
      <c r="G474">
        <v>800</v>
      </c>
      <c r="H474">
        <v>726</v>
      </c>
      <c r="L474" s="6">
        <v>44570</v>
      </c>
      <c r="M474" s="6">
        <v>44283</v>
      </c>
      <c r="N474" s="6"/>
      <c r="O474" s="6"/>
      <c r="P474" s="58"/>
      <c r="Q474" s="40">
        <f t="shared" si="22"/>
        <v>473</v>
      </c>
      <c r="R474" s="2">
        <f t="shared" si="23"/>
        <v>800</v>
      </c>
      <c r="S474" s="2" t="str">
        <f>VLOOKUP(C474,Quals!$A$2:$C$23,3,FALSE)</f>
        <v>Discr.</v>
      </c>
      <c r="T474" s="2" t="str">
        <f>_xlfn.IFNA(IF(OR(AND(G474&gt;=S474,L474&gt;=Quals!$F$3,L474&lt;=Quals!$H$3), OR(AND(H474&gt;=S474,M474&gt;=Quals!$F$3,M474&lt;=Quals!$H$3), OR(AND(I474&gt;=S474,N474&gt;=Quals!$F$3,N474&lt;=Quals!$H$3), OR(AND(J474&gt;=S474,O474&gt;=Quals!$F$3,O474&lt;=Quals!$H$3), OR(AND(K474&gt;=S474,P474&gt;=Quals!$F$3,P474&lt;=Quals!$H$3))))), MATCH((B474&amp;C474),Autos!C:C,0)),"Q",""),"")</f>
        <v/>
      </c>
      <c r="U474" s="1" t="str">
        <f>IF(AND(T474 = "Q", IF(ISNA(VLOOKUP((B474&amp;C474),Autos!C:C,1,FALSE)), "Not in Auto",)),"Check", "No need")</f>
        <v>No need</v>
      </c>
    </row>
    <row r="475" spans="1:21" x14ac:dyDescent="0.2">
      <c r="A475" t="str">
        <f t="shared" si="21"/>
        <v>Peter BRACKENmarathon</v>
      </c>
      <c r="B475" t="s">
        <v>912</v>
      </c>
      <c r="C475" s="6" t="s">
        <v>83</v>
      </c>
      <c r="E475">
        <v>726</v>
      </c>
      <c r="F475" s="2">
        <v>15</v>
      </c>
      <c r="G475">
        <v>740</v>
      </c>
      <c r="H475">
        <v>712</v>
      </c>
      <c r="L475" s="6">
        <v>44283</v>
      </c>
      <c r="M475" s="6">
        <v>44570</v>
      </c>
      <c r="N475" s="6"/>
      <c r="O475" s="6"/>
      <c r="P475" s="58"/>
      <c r="Q475" s="40">
        <f t="shared" si="22"/>
        <v>474</v>
      </c>
      <c r="R475" s="2">
        <f t="shared" si="23"/>
        <v>740</v>
      </c>
      <c r="S475" s="2" t="str">
        <f>VLOOKUP(C475,Quals!$A$2:$C$23,3,FALSE)</f>
        <v>Discr.</v>
      </c>
      <c r="T475" s="2" t="str">
        <f>_xlfn.IFNA(IF(OR(AND(G475&gt;=S475,L475&gt;=Quals!$F$3,L475&lt;=Quals!$H$3), OR(AND(H475&gt;=S475,M475&gt;=Quals!$F$3,M475&lt;=Quals!$H$3), OR(AND(I475&gt;=S475,N475&gt;=Quals!$F$3,N475&lt;=Quals!$H$3), OR(AND(J475&gt;=S475,O475&gt;=Quals!$F$3,O475&lt;=Quals!$H$3), OR(AND(K475&gt;=S475,P475&gt;=Quals!$F$3,P475&lt;=Quals!$H$3))))), MATCH((B475&amp;C475),Autos!C:C,0)),"Q",""),"")</f>
        <v/>
      </c>
      <c r="U475" s="1" t="str">
        <f>IF(AND(T475 = "Q", IF(ISNA(VLOOKUP((B475&amp;C475),Autos!C:C,1,FALSE)), "Not in Auto",)),"Check", "No need")</f>
        <v>No need</v>
      </c>
    </row>
    <row r="476" spans="1:21" x14ac:dyDescent="0.2">
      <c r="A476" t="str">
        <f t="shared" si="21"/>
        <v/>
      </c>
      <c r="C476" s="6"/>
      <c r="L476" s="6"/>
      <c r="M476" s="6"/>
      <c r="N476" s="6"/>
      <c r="O476" s="6"/>
      <c r="P476" s="58"/>
      <c r="Q476" s="40"/>
      <c r="R476" s="2"/>
      <c r="S476" s="2"/>
      <c r="T476" s="2"/>
      <c r="U476" s="1"/>
    </row>
    <row r="477" spans="1:21" x14ac:dyDescent="0.2">
      <c r="A477" t="str">
        <f t="shared" si="21"/>
        <v/>
      </c>
      <c r="C477" s="6"/>
      <c r="L477" s="6"/>
      <c r="M477" s="6"/>
      <c r="N477" s="6"/>
      <c r="O477" s="6"/>
      <c r="P477" s="58"/>
      <c r="Q477" s="40"/>
      <c r="R477" s="2"/>
      <c r="S477" s="2"/>
      <c r="T477" s="2"/>
      <c r="U477" s="1"/>
    </row>
    <row r="478" spans="1:21" x14ac:dyDescent="0.2">
      <c r="A478" t="str">
        <f t="shared" si="21"/>
        <v/>
      </c>
      <c r="L478" s="6"/>
      <c r="M478" s="6"/>
      <c r="N478" s="6"/>
      <c r="O478" s="6"/>
      <c r="P478" s="58"/>
      <c r="Q478" s="40"/>
      <c r="R478" s="2"/>
      <c r="S478" s="2"/>
      <c r="T478" s="2"/>
      <c r="U478" s="1"/>
    </row>
    <row r="479" spans="1:21" x14ac:dyDescent="0.2">
      <c r="A479" t="str">
        <f t="shared" si="21"/>
        <v/>
      </c>
      <c r="L479" s="6"/>
      <c r="M479" s="6"/>
      <c r="N479" s="6"/>
      <c r="O479" s="6"/>
      <c r="P479" s="58"/>
      <c r="Q479" s="40"/>
      <c r="R479" s="2"/>
      <c r="S479" s="2"/>
      <c r="T479" s="2"/>
      <c r="U479" s="1"/>
    </row>
    <row r="480" spans="1:21" x14ac:dyDescent="0.2">
      <c r="A480" t="str">
        <f t="shared" si="21"/>
        <v/>
      </c>
      <c r="C480" s="6"/>
      <c r="L480" s="6"/>
      <c r="M480" s="6"/>
      <c r="N480" s="6"/>
      <c r="O480" s="6"/>
      <c r="P480" s="58"/>
      <c r="Q480" s="40"/>
      <c r="R480" s="2"/>
      <c r="S480" s="2"/>
      <c r="T480" s="2"/>
      <c r="U480" s="1"/>
    </row>
    <row r="481" spans="1:21" x14ac:dyDescent="0.2">
      <c r="A481" t="str">
        <f t="shared" si="21"/>
        <v/>
      </c>
      <c r="L481" s="6"/>
      <c r="M481" s="6"/>
      <c r="N481" s="6"/>
      <c r="O481" s="6"/>
      <c r="P481" s="58"/>
      <c r="Q481" s="40"/>
      <c r="R481" s="2"/>
      <c r="S481" s="2"/>
      <c r="T481" s="2"/>
      <c r="U481" s="1"/>
    </row>
    <row r="482" spans="1:21" x14ac:dyDescent="0.2">
      <c r="A482" t="str">
        <f t="shared" si="21"/>
        <v/>
      </c>
      <c r="L482" s="6"/>
      <c r="M482" s="6"/>
      <c r="N482" s="6"/>
      <c r="O482" s="6"/>
      <c r="P482" s="58"/>
      <c r="Q482" s="40"/>
      <c r="R482" s="2"/>
      <c r="S482" s="2"/>
      <c r="T482" s="2"/>
      <c r="U482" s="1"/>
    </row>
    <row r="483" spans="1:21" x14ac:dyDescent="0.2">
      <c r="A483" t="str">
        <f t="shared" si="21"/>
        <v/>
      </c>
      <c r="L483" s="6"/>
      <c r="M483" s="6"/>
      <c r="N483" s="6"/>
      <c r="O483" s="6"/>
      <c r="P483" s="58"/>
      <c r="Q483" s="40"/>
      <c r="R483" s="2"/>
      <c r="S483" s="2"/>
      <c r="T483" s="2"/>
      <c r="U483" s="1"/>
    </row>
    <row r="484" spans="1:21" x14ac:dyDescent="0.2">
      <c r="A484" t="str">
        <f t="shared" si="21"/>
        <v/>
      </c>
      <c r="L484" s="6"/>
      <c r="M484" s="6"/>
      <c r="N484" s="6"/>
      <c r="O484" s="6"/>
      <c r="P484" s="58"/>
      <c r="Q484" s="40"/>
      <c r="R484" s="2"/>
      <c r="S484" s="2"/>
      <c r="T484" s="2"/>
      <c r="U484" s="1"/>
    </row>
    <row r="485" spans="1:21" x14ac:dyDescent="0.2">
      <c r="A485" t="str">
        <f t="shared" si="21"/>
        <v/>
      </c>
      <c r="L485" s="6"/>
      <c r="M485" s="6"/>
      <c r="N485" s="6"/>
      <c r="O485" s="6"/>
      <c r="P485" s="58"/>
      <c r="Q485" s="40"/>
      <c r="R485" s="2"/>
      <c r="S485" s="2"/>
      <c r="T485" s="2"/>
      <c r="U485" s="1"/>
    </row>
    <row r="486" spans="1:21" x14ac:dyDescent="0.2">
      <c r="A486" t="str">
        <f t="shared" si="21"/>
        <v/>
      </c>
      <c r="L486" s="6"/>
      <c r="M486" s="6"/>
      <c r="N486" s="6"/>
      <c r="O486" s="6"/>
      <c r="P486" s="58"/>
      <c r="Q486" s="40"/>
      <c r="R486" s="2"/>
      <c r="S486" s="2"/>
      <c r="T486" s="2"/>
      <c r="U486" s="1"/>
    </row>
    <row r="487" spans="1:21" x14ac:dyDescent="0.2">
      <c r="A487" t="str">
        <f t="shared" si="21"/>
        <v/>
      </c>
      <c r="L487" s="6"/>
      <c r="M487" s="6"/>
      <c r="N487" s="6"/>
      <c r="O487" s="6"/>
      <c r="P487" s="58"/>
      <c r="Q487" s="40"/>
      <c r="R487" s="2"/>
      <c r="S487" s="2"/>
      <c r="T487" s="2"/>
      <c r="U487" s="1"/>
    </row>
    <row r="488" spans="1:21" x14ac:dyDescent="0.2">
      <c r="A488" t="str">
        <f t="shared" si="21"/>
        <v/>
      </c>
      <c r="L488" s="6"/>
      <c r="M488" s="6"/>
      <c r="N488" s="6"/>
      <c r="O488" s="6"/>
      <c r="P488" s="58"/>
      <c r="Q488" s="40"/>
      <c r="R488" s="2"/>
      <c r="S488" s="2"/>
      <c r="T488" s="2"/>
      <c r="U488" s="1"/>
    </row>
    <row r="489" spans="1:21" x14ac:dyDescent="0.2">
      <c r="A489" t="str">
        <f t="shared" si="21"/>
        <v/>
      </c>
      <c r="L489" s="6"/>
      <c r="M489" s="6"/>
      <c r="N489" s="6"/>
      <c r="O489" s="6"/>
      <c r="P489" s="58"/>
      <c r="Q489" s="40"/>
      <c r="R489" s="2"/>
      <c r="S489" s="2"/>
      <c r="T489" s="2"/>
      <c r="U489" s="1"/>
    </row>
    <row r="490" spans="1:21" x14ac:dyDescent="0.2">
      <c r="A490" t="str">
        <f t="shared" si="21"/>
        <v/>
      </c>
      <c r="L490" s="6"/>
      <c r="M490" s="6"/>
      <c r="N490" s="6"/>
      <c r="O490" s="6"/>
      <c r="P490" s="58"/>
      <c r="Q490" s="40"/>
      <c r="R490" s="2"/>
      <c r="S490" s="2"/>
      <c r="T490" s="2"/>
      <c r="U490" s="1"/>
    </row>
    <row r="491" spans="1:21" x14ac:dyDescent="0.2">
      <c r="A491" t="str">
        <f t="shared" si="21"/>
        <v/>
      </c>
      <c r="L491" s="6"/>
      <c r="M491" s="6"/>
      <c r="N491" s="6"/>
      <c r="O491" s="6"/>
      <c r="P491" s="58"/>
      <c r="Q491" s="40"/>
      <c r="R491" s="2"/>
      <c r="S491" s="2"/>
      <c r="T491" s="2"/>
      <c r="U491" s="1"/>
    </row>
    <row r="492" spans="1:21" x14ac:dyDescent="0.2">
      <c r="A492" t="str">
        <f t="shared" si="21"/>
        <v/>
      </c>
      <c r="L492" s="6"/>
      <c r="M492" s="6"/>
      <c r="N492" s="6"/>
      <c r="O492" s="6"/>
      <c r="P492" s="58"/>
      <c r="Q492" s="40"/>
      <c r="R492" s="2"/>
      <c r="S492" s="2"/>
      <c r="T492" s="2"/>
      <c r="U492" s="1"/>
    </row>
    <row r="493" spans="1:21" x14ac:dyDescent="0.2">
      <c r="A493" t="str">
        <f t="shared" si="21"/>
        <v/>
      </c>
      <c r="L493" s="6"/>
      <c r="M493" s="6"/>
      <c r="N493" s="6"/>
      <c r="O493" s="6"/>
      <c r="P493" s="58"/>
      <c r="Q493" s="40"/>
      <c r="R493" s="2"/>
      <c r="S493" s="2"/>
      <c r="T493" s="2"/>
      <c r="U493" s="1"/>
    </row>
    <row r="494" spans="1:21" x14ac:dyDescent="0.2">
      <c r="A494" t="str">
        <f t="shared" si="21"/>
        <v/>
      </c>
      <c r="L494" s="6"/>
      <c r="M494" s="6"/>
      <c r="N494" s="6"/>
      <c r="Q494" s="40"/>
      <c r="R494" s="2"/>
      <c r="S494" s="2"/>
      <c r="T494" s="2"/>
      <c r="U494" s="1"/>
    </row>
    <row r="495" spans="1:21" x14ac:dyDescent="0.2">
      <c r="A495" t="str">
        <f t="shared" si="21"/>
        <v/>
      </c>
      <c r="L495" s="6"/>
      <c r="M495" s="6"/>
      <c r="N495" s="6"/>
      <c r="O495" s="6"/>
      <c r="P495" s="58"/>
      <c r="Q495" s="40"/>
      <c r="R495" s="2"/>
      <c r="S495" s="2"/>
      <c r="T495" s="2"/>
      <c r="U495" s="1"/>
    </row>
    <row r="496" spans="1:21" x14ac:dyDescent="0.2">
      <c r="A496" t="str">
        <f t="shared" si="21"/>
        <v/>
      </c>
      <c r="L496" s="6"/>
      <c r="M496" s="6"/>
      <c r="N496" s="6"/>
      <c r="O496" s="6"/>
      <c r="P496" s="58"/>
      <c r="Q496" s="40"/>
      <c r="R496" s="2"/>
      <c r="S496" s="2"/>
      <c r="T496" s="2"/>
      <c r="U496" s="1"/>
    </row>
    <row r="497" spans="1:21" x14ac:dyDescent="0.2">
      <c r="A497" t="str">
        <f t="shared" si="21"/>
        <v/>
      </c>
      <c r="L497" s="6"/>
      <c r="M497" s="6"/>
      <c r="N497" s="6"/>
      <c r="O497" s="6"/>
      <c r="P497" s="58"/>
      <c r="Q497" s="40"/>
      <c r="R497" s="2"/>
      <c r="S497" s="2"/>
      <c r="T497" s="2"/>
      <c r="U497" s="1"/>
    </row>
    <row r="498" spans="1:21" x14ac:dyDescent="0.2">
      <c r="A498" t="str">
        <f t="shared" si="21"/>
        <v/>
      </c>
      <c r="L498" s="6"/>
      <c r="M498" s="6"/>
      <c r="N498" s="6"/>
      <c r="O498" s="6"/>
      <c r="P498" s="58"/>
      <c r="Q498" s="40"/>
      <c r="R498" s="2"/>
      <c r="S498" s="2"/>
      <c r="T498" s="2"/>
      <c r="U498" s="1"/>
    </row>
    <row r="499" spans="1:21" x14ac:dyDescent="0.2">
      <c r="A499" t="str">
        <f t="shared" si="21"/>
        <v/>
      </c>
      <c r="L499" s="6"/>
      <c r="M499" s="6"/>
      <c r="N499" s="6"/>
      <c r="O499" s="6"/>
      <c r="P499" s="58"/>
      <c r="Q499" s="40"/>
      <c r="R499" s="2"/>
      <c r="S499" s="2"/>
      <c r="T499" s="2"/>
      <c r="U499" s="1"/>
    </row>
    <row r="500" spans="1:21" x14ac:dyDescent="0.2">
      <c r="A500" t="str">
        <f t="shared" si="21"/>
        <v/>
      </c>
      <c r="L500" s="6"/>
      <c r="M500" s="6"/>
      <c r="N500" s="6"/>
      <c r="O500" s="6"/>
      <c r="P500" s="58"/>
      <c r="Q500" s="40"/>
      <c r="R500" s="2"/>
      <c r="S500" s="2"/>
      <c r="T500" s="2"/>
      <c r="U500" s="1"/>
    </row>
    <row r="501" spans="1:21" x14ac:dyDescent="0.2">
      <c r="A501" t="str">
        <f t="shared" si="21"/>
        <v/>
      </c>
      <c r="L501" s="6"/>
      <c r="M501" s="6"/>
      <c r="N501" s="6"/>
      <c r="O501" s="6"/>
      <c r="P501" s="58"/>
      <c r="Q501" s="40"/>
      <c r="R501" s="2"/>
      <c r="S501" s="2"/>
      <c r="T501" s="2"/>
      <c r="U501" s="1"/>
    </row>
    <row r="502" spans="1:21" x14ac:dyDescent="0.2">
      <c r="A502" t="str">
        <f t="shared" si="21"/>
        <v/>
      </c>
      <c r="L502" s="6"/>
      <c r="M502" s="6"/>
      <c r="N502" s="6"/>
      <c r="O502" s="6"/>
      <c r="P502" s="58"/>
      <c r="Q502" s="40"/>
      <c r="R502" s="2"/>
      <c r="S502" s="2"/>
      <c r="T502" s="2"/>
      <c r="U502" s="1"/>
    </row>
    <row r="503" spans="1:21" x14ac:dyDescent="0.2">
      <c r="A503" t="str">
        <f t="shared" si="21"/>
        <v/>
      </c>
      <c r="L503" s="6"/>
      <c r="M503" s="6"/>
      <c r="N503" s="6"/>
      <c r="O503" s="6"/>
      <c r="P503" s="58"/>
      <c r="Q503" s="40"/>
      <c r="R503" s="2"/>
      <c r="S503" s="2"/>
      <c r="T503" s="2"/>
      <c r="U503" s="1"/>
    </row>
    <row r="504" spans="1:21" x14ac:dyDescent="0.2">
      <c r="A504" t="str">
        <f t="shared" si="21"/>
        <v/>
      </c>
      <c r="L504" s="6"/>
      <c r="M504" s="6"/>
      <c r="N504" s="6"/>
      <c r="O504" s="6"/>
      <c r="P504" s="58"/>
      <c r="Q504" s="40"/>
      <c r="R504" s="2"/>
      <c r="S504" s="2"/>
      <c r="T504" s="2"/>
      <c r="U504" s="1"/>
    </row>
    <row r="505" spans="1:21" x14ac:dyDescent="0.2">
      <c r="A505" t="str">
        <f t="shared" si="21"/>
        <v/>
      </c>
      <c r="L505" s="6"/>
      <c r="M505" s="6"/>
      <c r="N505" s="6"/>
      <c r="O505" s="6"/>
      <c r="P505" s="58"/>
      <c r="Q505" s="40"/>
      <c r="R505" s="2"/>
      <c r="S505" s="2"/>
      <c r="T505" s="2"/>
      <c r="U505" s="1"/>
    </row>
    <row r="506" spans="1:21" x14ac:dyDescent="0.2">
      <c r="A506" t="str">
        <f t="shared" si="21"/>
        <v/>
      </c>
      <c r="L506" s="6"/>
      <c r="M506" s="6"/>
      <c r="N506" s="6"/>
      <c r="O506" s="6"/>
      <c r="P506" s="58"/>
      <c r="Q506" s="40"/>
      <c r="R506" s="2"/>
      <c r="S506" s="2"/>
      <c r="T506" s="2"/>
      <c r="U506" s="1"/>
    </row>
    <row r="507" spans="1:21" x14ac:dyDescent="0.2">
      <c r="A507" t="str">
        <f t="shared" si="21"/>
        <v/>
      </c>
      <c r="L507" s="6"/>
      <c r="M507" s="6"/>
      <c r="N507" s="6"/>
      <c r="O507" s="6"/>
      <c r="P507" s="58"/>
      <c r="Q507" s="40"/>
      <c r="R507" s="2"/>
      <c r="S507" s="2"/>
      <c r="T507" s="2"/>
      <c r="U507" s="1"/>
    </row>
    <row r="508" spans="1:21" x14ac:dyDescent="0.2">
      <c r="A508" t="str">
        <f t="shared" si="21"/>
        <v/>
      </c>
      <c r="L508" s="6"/>
      <c r="M508" s="6"/>
      <c r="N508" s="6"/>
      <c r="O508" s="6"/>
      <c r="P508" s="58"/>
      <c r="Q508" s="40"/>
      <c r="R508" s="2"/>
      <c r="S508" s="2"/>
      <c r="T508" s="2"/>
      <c r="U508" s="1"/>
    </row>
    <row r="509" spans="1:21" x14ac:dyDescent="0.2">
      <c r="A509" t="str">
        <f t="shared" si="21"/>
        <v/>
      </c>
      <c r="L509" s="6"/>
      <c r="M509" s="6"/>
      <c r="N509" s="6"/>
      <c r="O509" s="6"/>
      <c r="P509" s="58"/>
      <c r="Q509" s="40"/>
      <c r="R509" s="2"/>
      <c r="S509" s="2"/>
      <c r="T509" s="2"/>
      <c r="U509" s="1"/>
    </row>
    <row r="510" spans="1:21" x14ac:dyDescent="0.2">
      <c r="A510" t="str">
        <f t="shared" si="21"/>
        <v/>
      </c>
      <c r="L510" s="6"/>
      <c r="M510" s="6"/>
      <c r="N510" s="6"/>
      <c r="O510" s="6"/>
      <c r="P510" s="58"/>
      <c r="Q510" s="40"/>
      <c r="R510" s="2"/>
      <c r="S510" s="2"/>
      <c r="T510" s="2"/>
      <c r="U510" s="1"/>
    </row>
    <row r="511" spans="1:21" x14ac:dyDescent="0.2">
      <c r="A511" t="str">
        <f t="shared" si="21"/>
        <v/>
      </c>
      <c r="L511" s="6"/>
      <c r="M511" s="6"/>
      <c r="N511" s="6"/>
      <c r="O511" s="6"/>
      <c r="P511" s="58"/>
      <c r="Q511" s="40"/>
      <c r="R511" s="2"/>
      <c r="S511" s="2"/>
      <c r="T511" s="2"/>
      <c r="U511" s="1"/>
    </row>
    <row r="512" spans="1:21" x14ac:dyDescent="0.2">
      <c r="A512" t="str">
        <f t="shared" si="21"/>
        <v/>
      </c>
      <c r="L512" s="6"/>
      <c r="M512" s="6"/>
      <c r="N512" s="6"/>
      <c r="O512" s="6"/>
      <c r="P512" s="58"/>
      <c r="Q512" s="40"/>
      <c r="R512" s="2"/>
      <c r="S512" s="2"/>
      <c r="T512" s="2"/>
      <c r="U512" s="1"/>
    </row>
    <row r="513" spans="1:21" x14ac:dyDescent="0.2">
      <c r="A513" t="str">
        <f t="shared" si="21"/>
        <v/>
      </c>
      <c r="L513" s="6"/>
      <c r="M513" s="6"/>
      <c r="N513" s="6"/>
      <c r="O513" s="6"/>
      <c r="P513" s="58"/>
      <c r="Q513" s="40"/>
      <c r="R513" s="2"/>
      <c r="S513" s="2"/>
      <c r="T513" s="2"/>
      <c r="U513" s="1"/>
    </row>
    <row r="514" spans="1:21" x14ac:dyDescent="0.2">
      <c r="A514" t="str">
        <f t="shared" ref="A514:A577" si="24">B514&amp;C514</f>
        <v/>
      </c>
      <c r="L514" s="6"/>
      <c r="M514" s="6"/>
      <c r="N514" s="6"/>
      <c r="O514" s="6"/>
      <c r="P514" s="58"/>
      <c r="Q514" s="40"/>
      <c r="R514" s="2"/>
      <c r="S514" s="2"/>
      <c r="T514" s="2"/>
      <c r="U514" s="1"/>
    </row>
    <row r="515" spans="1:21" x14ac:dyDescent="0.2">
      <c r="A515" t="str">
        <f t="shared" si="24"/>
        <v/>
      </c>
      <c r="L515" s="6"/>
      <c r="M515" s="6"/>
      <c r="N515" s="6"/>
      <c r="O515" s="6"/>
      <c r="P515" s="58"/>
      <c r="Q515" s="40"/>
      <c r="R515" s="2"/>
      <c r="S515" s="2"/>
      <c r="T515" s="2"/>
      <c r="U515" s="1"/>
    </row>
    <row r="516" spans="1:21" x14ac:dyDescent="0.2">
      <c r="A516" t="str">
        <f t="shared" si="24"/>
        <v/>
      </c>
      <c r="L516" s="6"/>
      <c r="M516" s="6"/>
      <c r="N516" s="6"/>
      <c r="O516" s="6"/>
      <c r="P516" s="58"/>
      <c r="Q516" s="40"/>
      <c r="R516" s="2"/>
      <c r="S516" s="2"/>
      <c r="T516" s="2"/>
      <c r="U516" s="1"/>
    </row>
    <row r="517" spans="1:21" x14ac:dyDescent="0.2">
      <c r="A517" t="str">
        <f t="shared" si="24"/>
        <v/>
      </c>
      <c r="L517" s="6"/>
      <c r="M517" s="6"/>
      <c r="N517" s="6"/>
      <c r="O517" s="6"/>
      <c r="P517" s="58"/>
      <c r="Q517" s="40"/>
      <c r="R517" s="2"/>
      <c r="S517" s="2"/>
      <c r="T517" s="2"/>
      <c r="U517" s="1"/>
    </row>
    <row r="518" spans="1:21" x14ac:dyDescent="0.2">
      <c r="A518" t="str">
        <f t="shared" si="24"/>
        <v/>
      </c>
      <c r="L518" s="6"/>
      <c r="M518" s="6"/>
      <c r="N518" s="6"/>
      <c r="O518" s="6"/>
      <c r="P518" s="58"/>
      <c r="Q518" s="40"/>
      <c r="R518" s="2"/>
      <c r="S518" s="2"/>
      <c r="T518" s="2"/>
      <c r="U518" s="1"/>
    </row>
    <row r="519" spans="1:21" x14ac:dyDescent="0.2">
      <c r="A519" t="str">
        <f t="shared" si="24"/>
        <v/>
      </c>
      <c r="L519" s="6"/>
      <c r="M519" s="6"/>
      <c r="N519" s="6"/>
      <c r="O519" s="6"/>
      <c r="P519" s="58"/>
      <c r="Q519" s="40"/>
      <c r="R519" s="2"/>
      <c r="S519" s="2"/>
      <c r="T519" s="2"/>
      <c r="U519" s="1"/>
    </row>
    <row r="520" spans="1:21" x14ac:dyDescent="0.2">
      <c r="A520" t="str">
        <f t="shared" si="24"/>
        <v/>
      </c>
      <c r="L520" s="6"/>
      <c r="M520" s="6"/>
      <c r="N520" s="6"/>
      <c r="O520" s="6"/>
      <c r="P520" s="58"/>
      <c r="Q520" s="40"/>
      <c r="R520" s="2"/>
      <c r="S520" s="2"/>
      <c r="T520" s="2"/>
      <c r="U520" s="1"/>
    </row>
    <row r="521" spans="1:21" x14ac:dyDescent="0.2">
      <c r="A521" t="str">
        <f t="shared" si="24"/>
        <v/>
      </c>
      <c r="L521" s="6"/>
      <c r="M521" s="6"/>
      <c r="N521" s="6"/>
      <c r="O521" s="6"/>
      <c r="P521" s="58"/>
      <c r="Q521" s="40"/>
      <c r="R521" s="2"/>
      <c r="S521" s="2"/>
      <c r="T521" s="2"/>
      <c r="U521" s="1"/>
    </row>
    <row r="522" spans="1:21" x14ac:dyDescent="0.2">
      <c r="A522" t="str">
        <f t="shared" si="24"/>
        <v/>
      </c>
      <c r="L522" s="6"/>
      <c r="M522" s="6"/>
      <c r="N522" s="6"/>
      <c r="O522" s="6"/>
      <c r="P522" s="58"/>
      <c r="Q522" s="40"/>
      <c r="R522" s="2"/>
      <c r="S522" s="2"/>
      <c r="T522" s="2"/>
      <c r="U522" s="1"/>
    </row>
    <row r="523" spans="1:21" x14ac:dyDescent="0.2">
      <c r="A523" t="str">
        <f t="shared" si="24"/>
        <v/>
      </c>
      <c r="L523" s="6"/>
      <c r="M523" s="6"/>
      <c r="N523" s="6"/>
      <c r="O523" s="6"/>
      <c r="P523" s="58"/>
      <c r="Q523" s="40"/>
      <c r="R523" s="2"/>
      <c r="S523" s="2"/>
      <c r="T523" s="2"/>
      <c r="U523" s="1"/>
    </row>
    <row r="524" spans="1:21" x14ac:dyDescent="0.2">
      <c r="A524" t="str">
        <f t="shared" si="24"/>
        <v/>
      </c>
      <c r="L524" s="6"/>
      <c r="M524" s="6"/>
      <c r="N524" s="6"/>
      <c r="O524" s="6"/>
      <c r="P524" s="58"/>
      <c r="Q524" s="40"/>
      <c r="R524" s="2"/>
      <c r="S524" s="2"/>
      <c r="T524" s="2"/>
      <c r="U524" s="1"/>
    </row>
    <row r="525" spans="1:21" x14ac:dyDescent="0.2">
      <c r="A525" t="str">
        <f t="shared" si="24"/>
        <v/>
      </c>
      <c r="L525" s="6"/>
      <c r="M525" s="6"/>
      <c r="N525" s="6"/>
      <c r="O525" s="6"/>
      <c r="P525" s="58"/>
      <c r="Q525" s="40"/>
      <c r="R525" s="2"/>
      <c r="S525" s="2"/>
      <c r="T525" s="2"/>
      <c r="U525" s="1"/>
    </row>
    <row r="526" spans="1:21" x14ac:dyDescent="0.2">
      <c r="A526" t="str">
        <f t="shared" si="24"/>
        <v/>
      </c>
      <c r="L526" s="6"/>
      <c r="M526" s="6"/>
      <c r="N526" s="6"/>
      <c r="O526" s="6"/>
      <c r="P526" s="58"/>
      <c r="Q526" s="40"/>
      <c r="R526" s="2"/>
      <c r="S526" s="2"/>
      <c r="T526" s="2"/>
      <c r="U526" s="1"/>
    </row>
    <row r="527" spans="1:21" x14ac:dyDescent="0.2">
      <c r="A527" t="str">
        <f t="shared" si="24"/>
        <v/>
      </c>
      <c r="L527" s="6"/>
      <c r="M527" s="6"/>
      <c r="N527" s="6"/>
      <c r="O527" s="6"/>
      <c r="P527" s="58"/>
      <c r="Q527" s="40"/>
      <c r="R527" s="2"/>
      <c r="S527" s="2"/>
      <c r="T527" s="2"/>
      <c r="U527" s="1"/>
    </row>
    <row r="528" spans="1:21" x14ac:dyDescent="0.2">
      <c r="A528" t="str">
        <f t="shared" si="24"/>
        <v/>
      </c>
      <c r="L528" s="6"/>
      <c r="M528" s="6"/>
      <c r="N528" s="6"/>
      <c r="O528" s="6"/>
      <c r="P528" s="58"/>
      <c r="Q528" s="40"/>
      <c r="R528" s="2"/>
      <c r="S528" s="2"/>
      <c r="T528" s="2"/>
      <c r="U528" s="1"/>
    </row>
    <row r="529" spans="1:21" x14ac:dyDescent="0.2">
      <c r="A529" t="str">
        <f t="shared" si="24"/>
        <v/>
      </c>
      <c r="L529" s="6"/>
      <c r="M529" s="6"/>
      <c r="N529" s="6"/>
      <c r="O529" s="6"/>
      <c r="P529" s="58"/>
      <c r="Q529" s="40"/>
      <c r="R529" s="2"/>
      <c r="S529" s="2"/>
      <c r="T529" s="2"/>
      <c r="U529" s="1"/>
    </row>
    <row r="530" spans="1:21" x14ac:dyDescent="0.2">
      <c r="A530" t="str">
        <f t="shared" si="24"/>
        <v/>
      </c>
      <c r="L530" s="6"/>
      <c r="M530" s="6"/>
      <c r="N530" s="6"/>
      <c r="O530" s="6"/>
      <c r="P530" s="58"/>
      <c r="Q530" s="40"/>
      <c r="R530" s="2"/>
      <c r="S530" s="2"/>
      <c r="T530" s="2"/>
      <c r="U530" s="1"/>
    </row>
    <row r="531" spans="1:21" x14ac:dyDescent="0.2">
      <c r="A531" t="str">
        <f t="shared" si="24"/>
        <v/>
      </c>
      <c r="L531" s="6"/>
      <c r="M531" s="6"/>
      <c r="N531" s="6"/>
      <c r="O531" s="6"/>
      <c r="P531" s="58"/>
      <c r="Q531" s="40"/>
      <c r="R531" s="2"/>
      <c r="S531" s="2"/>
      <c r="T531" s="2"/>
      <c r="U531" s="1"/>
    </row>
    <row r="532" spans="1:21" x14ac:dyDescent="0.2">
      <c r="A532" t="str">
        <f t="shared" si="24"/>
        <v/>
      </c>
      <c r="L532" s="6"/>
      <c r="M532" s="6"/>
      <c r="N532" s="6"/>
      <c r="O532" s="6"/>
      <c r="P532" s="58"/>
      <c r="Q532" s="40"/>
      <c r="R532" s="2"/>
      <c r="S532" s="2"/>
      <c r="T532" s="2"/>
      <c r="U532" s="1"/>
    </row>
    <row r="533" spans="1:21" x14ac:dyDescent="0.2">
      <c r="A533" t="str">
        <f t="shared" si="24"/>
        <v/>
      </c>
      <c r="L533" s="6"/>
      <c r="M533" s="6"/>
      <c r="N533" s="6"/>
      <c r="O533" s="6"/>
      <c r="P533" s="58"/>
      <c r="Q533" s="40"/>
      <c r="R533" s="2"/>
      <c r="S533" s="2"/>
      <c r="T533" s="2"/>
      <c r="U533" s="1"/>
    </row>
    <row r="534" spans="1:21" x14ac:dyDescent="0.2">
      <c r="A534" t="str">
        <f t="shared" si="24"/>
        <v/>
      </c>
      <c r="L534" s="6"/>
      <c r="M534" s="6"/>
      <c r="Q534" s="40"/>
      <c r="R534" s="2"/>
      <c r="S534" s="2"/>
      <c r="T534" s="2"/>
      <c r="U534" s="1"/>
    </row>
    <row r="535" spans="1:21" x14ac:dyDescent="0.2">
      <c r="A535" t="str">
        <f t="shared" si="24"/>
        <v/>
      </c>
      <c r="L535" s="6"/>
      <c r="M535" s="6"/>
      <c r="N535" s="6"/>
      <c r="O535" s="6"/>
      <c r="P535" s="58"/>
      <c r="Q535" s="40"/>
      <c r="R535" s="2"/>
      <c r="S535" s="2"/>
      <c r="T535" s="2"/>
      <c r="U535" s="1"/>
    </row>
    <row r="536" spans="1:21" x14ac:dyDescent="0.2">
      <c r="A536" t="str">
        <f t="shared" si="24"/>
        <v/>
      </c>
      <c r="L536" s="6"/>
      <c r="M536" s="6"/>
      <c r="N536" s="6"/>
      <c r="O536" s="6"/>
      <c r="P536" s="58"/>
      <c r="Q536" s="40"/>
      <c r="R536" s="2"/>
      <c r="S536" s="2"/>
      <c r="T536" s="2"/>
      <c r="U536" s="1"/>
    </row>
    <row r="537" spans="1:21" x14ac:dyDescent="0.2">
      <c r="A537" t="str">
        <f t="shared" si="24"/>
        <v/>
      </c>
      <c r="L537" s="6"/>
      <c r="M537" s="6"/>
      <c r="N537" s="6"/>
      <c r="O537" s="6"/>
      <c r="P537" s="58"/>
      <c r="Q537" s="40"/>
      <c r="R537" s="2"/>
      <c r="S537" s="2"/>
      <c r="T537" s="2"/>
      <c r="U537" s="1"/>
    </row>
    <row r="538" spans="1:21" x14ac:dyDescent="0.2">
      <c r="A538" t="str">
        <f t="shared" si="24"/>
        <v/>
      </c>
      <c r="L538" s="6"/>
      <c r="M538" s="6"/>
      <c r="N538" s="6"/>
      <c r="O538" s="6"/>
      <c r="P538" s="58"/>
      <c r="Q538" s="40"/>
      <c r="R538" s="2"/>
      <c r="S538" s="2"/>
      <c r="T538" s="2"/>
      <c r="U538" s="1"/>
    </row>
    <row r="539" spans="1:21" x14ac:dyDescent="0.2">
      <c r="A539" t="str">
        <f t="shared" si="24"/>
        <v/>
      </c>
      <c r="L539" s="6"/>
      <c r="M539" s="6"/>
      <c r="N539" s="6"/>
      <c r="O539" s="6"/>
      <c r="P539" s="58"/>
      <c r="Q539" s="40"/>
      <c r="R539" s="2"/>
      <c r="S539" s="2"/>
      <c r="T539" s="2"/>
      <c r="U539" s="1"/>
    </row>
    <row r="540" spans="1:21" x14ac:dyDescent="0.2">
      <c r="A540" t="str">
        <f t="shared" si="24"/>
        <v/>
      </c>
      <c r="L540" s="6"/>
      <c r="M540" s="6"/>
      <c r="N540" s="6"/>
      <c r="O540" s="6"/>
      <c r="P540" s="58"/>
      <c r="Q540" s="40"/>
      <c r="R540" s="2"/>
      <c r="S540" s="2"/>
      <c r="T540" s="2"/>
      <c r="U540" s="1"/>
    </row>
    <row r="541" spans="1:21" x14ac:dyDescent="0.2">
      <c r="A541" t="str">
        <f t="shared" si="24"/>
        <v/>
      </c>
      <c r="L541" s="6"/>
      <c r="M541" s="6"/>
      <c r="N541" s="6"/>
      <c r="O541" s="6"/>
      <c r="P541" s="58"/>
      <c r="Q541" s="40"/>
      <c r="R541" s="2"/>
      <c r="S541" s="2"/>
      <c r="T541" s="2"/>
      <c r="U541" s="1"/>
    </row>
    <row r="542" spans="1:21" x14ac:dyDescent="0.2">
      <c r="A542" t="str">
        <f t="shared" si="24"/>
        <v/>
      </c>
      <c r="L542" s="6"/>
      <c r="M542" s="6"/>
      <c r="N542" s="6"/>
      <c r="O542" s="6"/>
      <c r="P542" s="58"/>
      <c r="Q542" s="40"/>
      <c r="R542" s="2"/>
      <c r="S542" s="2"/>
      <c r="T542" s="2"/>
      <c r="U542" s="1"/>
    </row>
    <row r="543" spans="1:21" x14ac:dyDescent="0.2">
      <c r="A543" t="str">
        <f t="shared" si="24"/>
        <v/>
      </c>
      <c r="L543" s="6"/>
      <c r="M543" s="6"/>
      <c r="N543" s="6"/>
      <c r="O543" s="6"/>
      <c r="P543" s="58"/>
      <c r="Q543" s="40"/>
      <c r="R543" s="2"/>
      <c r="S543" s="2"/>
      <c r="T543" s="2"/>
      <c r="U543" s="1"/>
    </row>
    <row r="544" spans="1:21" x14ac:dyDescent="0.2">
      <c r="A544" t="str">
        <f t="shared" si="24"/>
        <v/>
      </c>
      <c r="L544" s="6"/>
      <c r="M544" s="6"/>
      <c r="N544" s="6"/>
      <c r="O544" s="6"/>
      <c r="P544" s="58"/>
      <c r="Q544" s="40"/>
      <c r="R544" s="2"/>
      <c r="S544" s="2"/>
      <c r="T544" s="2"/>
      <c r="U544" s="1"/>
    </row>
    <row r="545" spans="1:21" x14ac:dyDescent="0.2">
      <c r="A545" t="str">
        <f t="shared" si="24"/>
        <v/>
      </c>
      <c r="L545" s="6"/>
      <c r="M545" s="6"/>
      <c r="N545" s="6"/>
      <c r="O545" s="6"/>
      <c r="P545" s="58"/>
      <c r="Q545" s="40"/>
      <c r="R545" s="2"/>
      <c r="S545" s="2"/>
      <c r="T545" s="2"/>
      <c r="U545" s="1"/>
    </row>
    <row r="546" spans="1:21" x14ac:dyDescent="0.2">
      <c r="A546" t="str">
        <f t="shared" si="24"/>
        <v/>
      </c>
      <c r="L546" s="6"/>
      <c r="M546" s="6"/>
      <c r="N546" s="6"/>
      <c r="O546" s="6"/>
      <c r="P546" s="58"/>
      <c r="Q546" s="40"/>
      <c r="R546" s="2"/>
      <c r="S546" s="2"/>
      <c r="T546" s="2"/>
      <c r="U546" s="1"/>
    </row>
    <row r="547" spans="1:21" x14ac:dyDescent="0.2">
      <c r="A547" t="str">
        <f t="shared" si="24"/>
        <v/>
      </c>
      <c r="L547" s="6"/>
      <c r="M547" s="6"/>
      <c r="N547" s="6"/>
      <c r="O547" s="6"/>
      <c r="P547" s="58"/>
      <c r="Q547" s="40"/>
      <c r="R547" s="2"/>
      <c r="S547" s="2"/>
      <c r="T547" s="2"/>
      <c r="U547" s="1"/>
    </row>
    <row r="548" spans="1:21" x14ac:dyDescent="0.2">
      <c r="A548" t="str">
        <f t="shared" si="24"/>
        <v/>
      </c>
      <c r="L548" s="6"/>
      <c r="M548" s="6"/>
      <c r="N548" s="6"/>
      <c r="O548" s="6"/>
      <c r="P548" s="58"/>
      <c r="Q548" s="40"/>
      <c r="R548" s="2"/>
      <c r="S548" s="2"/>
      <c r="T548" s="2"/>
      <c r="U548" s="1"/>
    </row>
    <row r="549" spans="1:21" x14ac:dyDescent="0.2">
      <c r="A549" t="str">
        <f t="shared" si="24"/>
        <v/>
      </c>
      <c r="L549" s="6"/>
      <c r="M549" s="6"/>
      <c r="N549" s="6"/>
      <c r="O549" s="6"/>
      <c r="P549" s="58"/>
      <c r="Q549" s="40"/>
      <c r="R549" s="2"/>
      <c r="S549" s="2"/>
      <c r="T549" s="2"/>
      <c r="U549" s="1"/>
    </row>
    <row r="550" spans="1:21" x14ac:dyDescent="0.2">
      <c r="A550" t="str">
        <f t="shared" si="24"/>
        <v/>
      </c>
      <c r="L550" s="6"/>
      <c r="M550" s="6"/>
      <c r="N550" s="6"/>
      <c r="O550" s="6"/>
      <c r="P550" s="58"/>
      <c r="Q550" s="40"/>
      <c r="R550" s="2"/>
      <c r="S550" s="2"/>
      <c r="T550" s="2"/>
      <c r="U550" s="1"/>
    </row>
    <row r="551" spans="1:21" x14ac:dyDescent="0.2">
      <c r="A551" t="str">
        <f t="shared" si="24"/>
        <v/>
      </c>
      <c r="L551" s="6"/>
      <c r="M551" s="6"/>
      <c r="N551" s="6"/>
      <c r="O551" s="6"/>
      <c r="P551" s="58"/>
      <c r="Q551" s="40"/>
      <c r="R551" s="2"/>
      <c r="S551" s="2"/>
      <c r="T551" s="2"/>
      <c r="U551" s="1"/>
    </row>
    <row r="552" spans="1:21" x14ac:dyDescent="0.2">
      <c r="A552" t="str">
        <f t="shared" si="24"/>
        <v/>
      </c>
      <c r="L552" s="6"/>
      <c r="M552" s="6"/>
      <c r="N552" s="6"/>
      <c r="O552" s="6"/>
      <c r="P552" s="58"/>
      <c r="Q552" s="40"/>
      <c r="R552" s="2"/>
      <c r="S552" s="2"/>
      <c r="T552" s="2"/>
      <c r="U552" s="1"/>
    </row>
    <row r="553" spans="1:21" x14ac:dyDescent="0.2">
      <c r="A553" t="str">
        <f t="shared" si="24"/>
        <v/>
      </c>
      <c r="L553" s="6"/>
      <c r="M553" s="6"/>
      <c r="Q553" s="40"/>
      <c r="R553" s="2"/>
      <c r="S553" s="2"/>
      <c r="T553" s="2"/>
      <c r="U553" s="1"/>
    </row>
    <row r="554" spans="1:21" x14ac:dyDescent="0.2">
      <c r="A554" t="str">
        <f t="shared" si="24"/>
        <v/>
      </c>
      <c r="L554" s="6"/>
      <c r="M554" s="6"/>
      <c r="N554" s="6"/>
      <c r="O554" s="6"/>
      <c r="P554" s="58"/>
      <c r="Q554" s="40"/>
      <c r="R554" s="2"/>
      <c r="S554" s="2"/>
      <c r="T554" s="2"/>
      <c r="U554" s="1"/>
    </row>
    <row r="555" spans="1:21" x14ac:dyDescent="0.2">
      <c r="A555" t="str">
        <f t="shared" si="24"/>
        <v/>
      </c>
      <c r="L555" s="6"/>
      <c r="M555" s="6"/>
      <c r="Q555" s="40"/>
      <c r="R555" s="2"/>
      <c r="S555" s="2"/>
      <c r="T555" s="2"/>
      <c r="U555" s="1"/>
    </row>
    <row r="556" spans="1:21" x14ac:dyDescent="0.2">
      <c r="A556" t="str">
        <f t="shared" si="24"/>
        <v/>
      </c>
      <c r="L556" s="6"/>
      <c r="M556" s="6"/>
      <c r="N556" s="6"/>
      <c r="O556" s="6"/>
      <c r="P556" s="58"/>
      <c r="Q556" s="40"/>
      <c r="R556" s="2"/>
      <c r="S556" s="2"/>
      <c r="T556" s="2"/>
      <c r="U556" s="1"/>
    </row>
    <row r="557" spans="1:21" x14ac:dyDescent="0.2">
      <c r="A557" t="str">
        <f t="shared" si="24"/>
        <v/>
      </c>
      <c r="L557" s="6"/>
      <c r="M557" s="6"/>
      <c r="N557" s="6"/>
      <c r="O557" s="6"/>
      <c r="P557" s="58"/>
      <c r="Q557" s="40"/>
      <c r="R557" s="2"/>
      <c r="S557" s="2"/>
      <c r="T557" s="2"/>
      <c r="U557" s="1"/>
    </row>
    <row r="558" spans="1:21" x14ac:dyDescent="0.2">
      <c r="A558" t="str">
        <f t="shared" si="24"/>
        <v/>
      </c>
      <c r="L558" s="6"/>
      <c r="M558" s="6"/>
      <c r="N558" s="6"/>
      <c r="O558" s="6"/>
      <c r="P558" s="58"/>
      <c r="Q558" s="40"/>
      <c r="R558" s="2"/>
      <c r="S558" s="2"/>
      <c r="T558" s="2"/>
      <c r="U558" s="1"/>
    </row>
    <row r="559" spans="1:21" x14ac:dyDescent="0.2">
      <c r="A559" t="str">
        <f t="shared" si="24"/>
        <v/>
      </c>
      <c r="L559" s="6"/>
      <c r="M559" s="6"/>
      <c r="N559" s="6"/>
      <c r="O559" s="6"/>
      <c r="P559" s="58"/>
      <c r="Q559" s="40"/>
      <c r="R559" s="2"/>
      <c r="S559" s="2"/>
      <c r="T559" s="2"/>
      <c r="U559" s="1"/>
    </row>
    <row r="560" spans="1:21" x14ac:dyDescent="0.2">
      <c r="A560" t="str">
        <f t="shared" si="24"/>
        <v/>
      </c>
      <c r="L560" s="6"/>
      <c r="M560" s="6"/>
      <c r="N560" s="6"/>
      <c r="O560" s="6"/>
      <c r="P560" s="58"/>
      <c r="Q560" s="40"/>
      <c r="R560" s="2"/>
      <c r="S560" s="2"/>
      <c r="T560" s="2"/>
      <c r="U560" s="1"/>
    </row>
    <row r="561" spans="1:21" x14ac:dyDescent="0.2">
      <c r="A561" t="str">
        <f t="shared" si="24"/>
        <v/>
      </c>
      <c r="L561" s="6"/>
      <c r="M561" s="6"/>
      <c r="Q561" s="40"/>
      <c r="R561" s="2"/>
      <c r="S561" s="2"/>
      <c r="T561" s="2"/>
      <c r="U561" s="1"/>
    </row>
    <row r="562" spans="1:21" x14ac:dyDescent="0.2">
      <c r="A562" t="str">
        <f t="shared" si="24"/>
        <v/>
      </c>
      <c r="L562" s="6"/>
      <c r="M562" s="6"/>
      <c r="N562" s="6"/>
      <c r="O562" s="6"/>
      <c r="P562" s="58"/>
      <c r="Q562" s="40"/>
      <c r="R562" s="2"/>
      <c r="S562" s="2"/>
      <c r="T562" s="2"/>
      <c r="U562" s="1"/>
    </row>
    <row r="563" spans="1:21" x14ac:dyDescent="0.2">
      <c r="A563" t="str">
        <f t="shared" si="24"/>
        <v/>
      </c>
      <c r="L563" s="6"/>
      <c r="M563" s="6"/>
      <c r="N563" s="6"/>
      <c r="O563" s="6"/>
      <c r="P563" s="58"/>
      <c r="Q563" s="40"/>
      <c r="R563" s="2"/>
      <c r="S563" s="2"/>
      <c r="T563" s="2"/>
      <c r="U563" s="1"/>
    </row>
    <row r="564" spans="1:21" x14ac:dyDescent="0.2">
      <c r="A564" t="str">
        <f t="shared" si="24"/>
        <v/>
      </c>
      <c r="L564" s="6"/>
      <c r="M564" s="6"/>
      <c r="N564" s="6"/>
      <c r="O564" s="6"/>
      <c r="P564" s="58"/>
      <c r="Q564" s="40"/>
      <c r="R564" s="2"/>
      <c r="S564" s="2"/>
      <c r="T564" s="2"/>
      <c r="U564" s="1"/>
    </row>
    <row r="565" spans="1:21" x14ac:dyDescent="0.2">
      <c r="A565" t="str">
        <f t="shared" si="24"/>
        <v/>
      </c>
      <c r="L565" s="6"/>
      <c r="M565" s="6"/>
      <c r="N565" s="6"/>
      <c r="O565" s="6"/>
      <c r="P565" s="58"/>
      <c r="Q565" s="40"/>
      <c r="R565" s="2"/>
      <c r="S565" s="2"/>
      <c r="T565" s="2"/>
      <c r="U565" s="1"/>
    </row>
    <row r="566" spans="1:21" x14ac:dyDescent="0.2">
      <c r="A566" t="str">
        <f t="shared" si="24"/>
        <v/>
      </c>
      <c r="L566" s="6"/>
      <c r="M566" s="6"/>
      <c r="N566" s="6"/>
      <c r="O566" s="6"/>
      <c r="P566" s="58"/>
      <c r="Q566" s="40"/>
      <c r="R566" s="2"/>
      <c r="S566" s="2"/>
      <c r="T566" s="2"/>
      <c r="U566" s="1"/>
    </row>
    <row r="567" spans="1:21" x14ac:dyDescent="0.2">
      <c r="A567" t="str">
        <f t="shared" si="24"/>
        <v/>
      </c>
      <c r="L567" s="6"/>
      <c r="M567" s="6"/>
      <c r="N567" s="6"/>
      <c r="O567" s="6"/>
      <c r="P567" s="58"/>
      <c r="Q567" s="40"/>
      <c r="R567" s="2"/>
      <c r="S567" s="2"/>
      <c r="T567" s="2"/>
      <c r="U567" s="1"/>
    </row>
    <row r="568" spans="1:21" x14ac:dyDescent="0.2">
      <c r="A568" t="str">
        <f t="shared" si="24"/>
        <v/>
      </c>
      <c r="L568" s="6"/>
      <c r="M568" s="6"/>
      <c r="N568" s="6"/>
      <c r="O568" s="6"/>
      <c r="P568" s="58"/>
      <c r="Q568" s="40"/>
      <c r="R568" s="2"/>
      <c r="S568" s="2"/>
      <c r="T568" s="2"/>
      <c r="U568" s="1"/>
    </row>
    <row r="569" spans="1:21" x14ac:dyDescent="0.2">
      <c r="A569" t="str">
        <f t="shared" si="24"/>
        <v/>
      </c>
      <c r="L569" s="6"/>
      <c r="M569" s="6"/>
      <c r="N569" s="6"/>
      <c r="O569" s="6"/>
      <c r="P569" s="58"/>
      <c r="Q569" s="40"/>
      <c r="R569" s="2"/>
      <c r="S569" s="2"/>
      <c r="T569" s="2"/>
      <c r="U569" s="1"/>
    </row>
    <row r="570" spans="1:21" x14ac:dyDescent="0.2">
      <c r="A570" t="str">
        <f t="shared" si="24"/>
        <v/>
      </c>
      <c r="L570" s="6"/>
      <c r="M570" s="6"/>
      <c r="N570" s="6"/>
      <c r="O570" s="6"/>
      <c r="P570" s="58"/>
      <c r="Q570" s="40"/>
      <c r="R570" s="2"/>
      <c r="S570" s="2"/>
      <c r="T570" s="2"/>
      <c r="U570" s="1"/>
    </row>
    <row r="571" spans="1:21" x14ac:dyDescent="0.2">
      <c r="A571" t="str">
        <f t="shared" si="24"/>
        <v/>
      </c>
      <c r="L571" s="6"/>
      <c r="M571" s="6"/>
      <c r="Q571" s="40"/>
      <c r="R571" s="2"/>
      <c r="S571" s="2"/>
      <c r="T571" s="2"/>
      <c r="U571" s="1"/>
    </row>
    <row r="572" spans="1:21" x14ac:dyDescent="0.2">
      <c r="A572" t="str">
        <f t="shared" si="24"/>
        <v/>
      </c>
      <c r="L572" s="6"/>
      <c r="M572" s="6"/>
      <c r="N572" s="6"/>
      <c r="O572" s="6"/>
      <c r="P572" s="58"/>
      <c r="Q572" s="40"/>
      <c r="R572" s="2"/>
      <c r="S572" s="2"/>
      <c r="T572" s="2"/>
      <c r="U572" s="1"/>
    </row>
    <row r="573" spans="1:21" x14ac:dyDescent="0.2">
      <c r="A573" t="str">
        <f t="shared" si="24"/>
        <v/>
      </c>
      <c r="L573" s="6"/>
      <c r="M573" s="6"/>
      <c r="N573" s="6"/>
      <c r="O573" s="6"/>
      <c r="P573" s="58"/>
      <c r="Q573" s="40"/>
      <c r="R573" s="2"/>
      <c r="S573" s="2"/>
      <c r="T573" s="2"/>
      <c r="U573" s="1"/>
    </row>
    <row r="574" spans="1:21" x14ac:dyDescent="0.2">
      <c r="A574" t="str">
        <f t="shared" si="24"/>
        <v/>
      </c>
      <c r="L574" s="6"/>
      <c r="M574" s="6"/>
      <c r="N574" s="6"/>
      <c r="O574" s="6"/>
      <c r="P574" s="58"/>
      <c r="Q574" s="40"/>
      <c r="R574" s="2"/>
      <c r="S574" s="2"/>
      <c r="T574" s="2"/>
      <c r="U574" s="1"/>
    </row>
    <row r="575" spans="1:21" x14ac:dyDescent="0.2">
      <c r="A575" t="str">
        <f t="shared" si="24"/>
        <v/>
      </c>
      <c r="L575" s="6"/>
      <c r="M575" s="6"/>
      <c r="N575" s="6"/>
      <c r="O575" s="6"/>
      <c r="P575" s="58"/>
      <c r="Q575" s="40"/>
      <c r="R575" s="2"/>
      <c r="S575" s="2"/>
      <c r="T575" s="2"/>
      <c r="U575" s="1"/>
    </row>
    <row r="576" spans="1:21" x14ac:dyDescent="0.2">
      <c r="A576" t="str">
        <f t="shared" si="24"/>
        <v/>
      </c>
      <c r="L576" s="6"/>
      <c r="M576" s="6"/>
      <c r="N576" s="6"/>
      <c r="O576" s="6"/>
      <c r="P576" s="58"/>
      <c r="Q576" s="40"/>
      <c r="R576" s="2"/>
      <c r="S576" s="2"/>
      <c r="T576" s="2"/>
      <c r="U576" s="1"/>
    </row>
    <row r="577" spans="1:21" x14ac:dyDescent="0.2">
      <c r="A577" t="str">
        <f t="shared" si="24"/>
        <v/>
      </c>
      <c r="L577" s="6"/>
      <c r="M577" s="6"/>
      <c r="N577" s="6"/>
      <c r="O577" s="6"/>
      <c r="P577" s="58"/>
      <c r="Q577" s="40"/>
      <c r="R577" s="2"/>
      <c r="S577" s="2"/>
      <c r="T577" s="2"/>
      <c r="U577" s="1"/>
    </row>
    <row r="578" spans="1:21" x14ac:dyDescent="0.2">
      <c r="A578" t="str">
        <f t="shared" ref="A578:A641" si="25">B578&amp;C578</f>
        <v/>
      </c>
      <c r="L578" s="6"/>
      <c r="M578" s="6"/>
      <c r="N578" s="6"/>
      <c r="O578" s="6"/>
      <c r="P578" s="58"/>
      <c r="Q578" s="40"/>
      <c r="R578" s="2"/>
      <c r="S578" s="2"/>
      <c r="T578" s="2"/>
      <c r="U578" s="1"/>
    </row>
    <row r="579" spans="1:21" x14ac:dyDescent="0.2">
      <c r="A579" t="str">
        <f t="shared" si="25"/>
        <v/>
      </c>
      <c r="L579" s="6"/>
      <c r="M579" s="6"/>
      <c r="N579" s="6"/>
      <c r="O579" s="6"/>
      <c r="P579" s="58"/>
      <c r="Q579" s="40"/>
      <c r="R579" s="2"/>
      <c r="S579" s="2"/>
      <c r="T579" s="2"/>
      <c r="U579" s="1"/>
    </row>
    <row r="580" spans="1:21" x14ac:dyDescent="0.2">
      <c r="A580" t="str">
        <f t="shared" si="25"/>
        <v/>
      </c>
      <c r="L580" s="6"/>
      <c r="M580" s="6"/>
      <c r="N580" s="6"/>
      <c r="O580" s="6"/>
      <c r="P580" s="58"/>
      <c r="Q580" s="40"/>
      <c r="R580" s="2"/>
      <c r="S580" s="2"/>
      <c r="T580" s="2"/>
      <c r="U580" s="1"/>
    </row>
    <row r="581" spans="1:21" x14ac:dyDescent="0.2">
      <c r="A581" t="str">
        <f t="shared" si="25"/>
        <v/>
      </c>
      <c r="L581" s="6"/>
      <c r="M581" s="6"/>
      <c r="N581" s="6"/>
      <c r="O581" s="6"/>
      <c r="P581" s="58"/>
      <c r="Q581" s="40"/>
      <c r="R581" s="2"/>
      <c r="S581" s="2"/>
      <c r="T581" s="2"/>
      <c r="U581" s="1"/>
    </row>
    <row r="582" spans="1:21" x14ac:dyDescent="0.2">
      <c r="A582" t="str">
        <f t="shared" si="25"/>
        <v/>
      </c>
      <c r="L582" s="6"/>
      <c r="M582" s="6"/>
      <c r="N582" s="6"/>
      <c r="O582" s="6"/>
      <c r="P582" s="58"/>
      <c r="Q582" s="40"/>
      <c r="R582" s="2"/>
      <c r="S582" s="2"/>
      <c r="T582" s="2"/>
      <c r="U582" s="1"/>
    </row>
    <row r="583" spans="1:21" x14ac:dyDescent="0.2">
      <c r="A583" t="str">
        <f t="shared" si="25"/>
        <v/>
      </c>
      <c r="L583" s="6"/>
      <c r="M583" s="6"/>
      <c r="N583" s="6"/>
      <c r="O583" s="6"/>
      <c r="P583" s="58"/>
      <c r="Q583" s="40"/>
      <c r="R583" s="2"/>
      <c r="S583" s="2"/>
      <c r="T583" s="2"/>
      <c r="U583" s="1"/>
    </row>
    <row r="584" spans="1:21" x14ac:dyDescent="0.2">
      <c r="A584" t="str">
        <f t="shared" si="25"/>
        <v/>
      </c>
      <c r="L584" s="6"/>
      <c r="M584" s="6"/>
      <c r="N584" s="6"/>
      <c r="O584" s="6"/>
      <c r="P584" s="58"/>
      <c r="Q584" s="40"/>
      <c r="R584" s="2"/>
      <c r="S584" s="2"/>
      <c r="T584" s="2"/>
      <c r="U584" s="1"/>
    </row>
    <row r="585" spans="1:21" x14ac:dyDescent="0.2">
      <c r="A585" t="str">
        <f t="shared" si="25"/>
        <v/>
      </c>
      <c r="L585" s="6"/>
      <c r="M585" s="6"/>
      <c r="N585" s="6"/>
      <c r="O585" s="6"/>
      <c r="P585" s="58"/>
      <c r="Q585" s="40"/>
      <c r="R585" s="2"/>
      <c r="S585" s="2"/>
      <c r="T585" s="2"/>
      <c r="U585" s="1"/>
    </row>
    <row r="586" spans="1:21" x14ac:dyDescent="0.2">
      <c r="A586" t="str">
        <f t="shared" si="25"/>
        <v/>
      </c>
      <c r="L586" s="6"/>
      <c r="M586" s="6"/>
      <c r="N586" s="6"/>
      <c r="O586" s="6"/>
      <c r="P586" s="58"/>
      <c r="Q586" s="40"/>
      <c r="R586" s="2"/>
      <c r="S586" s="2"/>
      <c r="T586" s="2"/>
      <c r="U586" s="1"/>
    </row>
    <row r="587" spans="1:21" x14ac:dyDescent="0.2">
      <c r="A587" t="str">
        <f t="shared" si="25"/>
        <v/>
      </c>
      <c r="L587" s="6"/>
      <c r="M587" s="6"/>
      <c r="N587" s="6"/>
      <c r="O587" s="6"/>
      <c r="P587" s="58"/>
      <c r="Q587" s="40"/>
      <c r="R587" s="2"/>
      <c r="S587" s="2"/>
      <c r="T587" s="2"/>
      <c r="U587" s="1"/>
    </row>
    <row r="588" spans="1:21" x14ac:dyDescent="0.2">
      <c r="A588" t="str">
        <f t="shared" si="25"/>
        <v/>
      </c>
      <c r="L588" s="6"/>
      <c r="M588" s="6"/>
      <c r="Q588" s="40"/>
      <c r="R588" s="2"/>
      <c r="S588" s="2"/>
      <c r="T588" s="2"/>
      <c r="U588" s="1"/>
    </row>
    <row r="589" spans="1:21" x14ac:dyDescent="0.2">
      <c r="A589" t="str">
        <f t="shared" si="25"/>
        <v/>
      </c>
      <c r="L589" s="6"/>
      <c r="M589" s="6"/>
      <c r="Q589" s="40"/>
      <c r="R589" s="2"/>
      <c r="S589" s="2"/>
      <c r="T589" s="2"/>
      <c r="U589" s="1"/>
    </row>
    <row r="590" spans="1:21" x14ac:dyDescent="0.2">
      <c r="A590" t="str">
        <f t="shared" si="25"/>
        <v/>
      </c>
      <c r="L590" s="6"/>
      <c r="M590" s="6"/>
      <c r="N590" s="6"/>
      <c r="O590" s="6"/>
      <c r="P590" s="58"/>
      <c r="Q590" s="40"/>
      <c r="R590" s="2"/>
      <c r="S590" s="2"/>
      <c r="T590" s="2"/>
      <c r="U590" s="1"/>
    </row>
    <row r="591" spans="1:21" x14ac:dyDescent="0.2">
      <c r="A591" t="str">
        <f t="shared" si="25"/>
        <v/>
      </c>
      <c r="L591" s="6"/>
      <c r="M591" s="6"/>
      <c r="N591" s="6"/>
      <c r="O591" s="6"/>
      <c r="P591" s="58"/>
      <c r="Q591" s="40"/>
      <c r="R591" s="2"/>
      <c r="S591" s="2"/>
      <c r="T591" s="2"/>
      <c r="U591" s="1"/>
    </row>
    <row r="592" spans="1:21" x14ac:dyDescent="0.2">
      <c r="A592" t="str">
        <f t="shared" si="25"/>
        <v/>
      </c>
      <c r="L592" s="6"/>
      <c r="M592" s="6"/>
      <c r="Q592" s="40"/>
      <c r="R592" s="2"/>
      <c r="S592" s="2"/>
      <c r="T592" s="2"/>
      <c r="U592" s="1"/>
    </row>
    <row r="593" spans="1:21" x14ac:dyDescent="0.2">
      <c r="A593" t="str">
        <f t="shared" si="25"/>
        <v/>
      </c>
      <c r="L593" s="6"/>
      <c r="M593" s="6"/>
      <c r="N593" s="6"/>
      <c r="O593" s="6"/>
      <c r="P593" s="58"/>
      <c r="Q593" s="40"/>
      <c r="R593" s="2"/>
      <c r="S593" s="2"/>
      <c r="T593" s="2"/>
      <c r="U593" s="1"/>
    </row>
    <row r="594" spans="1:21" x14ac:dyDescent="0.2">
      <c r="A594" t="str">
        <f t="shared" si="25"/>
        <v/>
      </c>
      <c r="L594" s="6"/>
      <c r="M594" s="6"/>
      <c r="N594" s="6"/>
      <c r="O594" s="6"/>
      <c r="P594" s="58"/>
      <c r="Q594" s="40"/>
      <c r="R594" s="2"/>
      <c r="S594" s="2"/>
      <c r="T594" s="2"/>
      <c r="U594" s="1"/>
    </row>
    <row r="595" spans="1:21" x14ac:dyDescent="0.2">
      <c r="A595" t="str">
        <f t="shared" si="25"/>
        <v/>
      </c>
      <c r="L595" s="6"/>
      <c r="M595" s="6"/>
      <c r="Q595" s="40"/>
      <c r="R595" s="2"/>
      <c r="S595" s="2"/>
      <c r="T595" s="2"/>
      <c r="U595" s="1"/>
    </row>
    <row r="596" spans="1:21" x14ac:dyDescent="0.2">
      <c r="A596" t="str">
        <f t="shared" si="25"/>
        <v/>
      </c>
      <c r="L596" s="6"/>
      <c r="M596" s="6"/>
      <c r="N596" s="6"/>
      <c r="O596" s="6"/>
      <c r="P596" s="58"/>
      <c r="Q596" s="40"/>
      <c r="R596" s="2"/>
      <c r="S596" s="2"/>
      <c r="T596" s="2"/>
      <c r="U596" s="1"/>
    </row>
    <row r="597" spans="1:21" x14ac:dyDescent="0.2">
      <c r="A597" t="str">
        <f t="shared" si="25"/>
        <v/>
      </c>
      <c r="L597" s="6"/>
      <c r="M597" s="6"/>
      <c r="N597" s="6"/>
      <c r="O597" s="6"/>
      <c r="P597" s="58"/>
      <c r="Q597" s="40"/>
      <c r="R597" s="2"/>
      <c r="S597" s="2"/>
      <c r="T597" s="2"/>
      <c r="U597" s="1"/>
    </row>
    <row r="598" spans="1:21" x14ac:dyDescent="0.2">
      <c r="A598" t="str">
        <f t="shared" si="25"/>
        <v/>
      </c>
      <c r="L598" s="6"/>
      <c r="M598" s="6"/>
      <c r="N598" s="6"/>
      <c r="O598" s="6"/>
      <c r="P598" s="58"/>
      <c r="Q598" s="40"/>
      <c r="R598" s="2"/>
      <c r="S598" s="2"/>
      <c r="T598" s="2"/>
      <c r="U598" s="1"/>
    </row>
    <row r="599" spans="1:21" x14ac:dyDescent="0.2">
      <c r="A599" t="str">
        <f t="shared" si="25"/>
        <v/>
      </c>
      <c r="L599" s="6"/>
      <c r="M599" s="6"/>
      <c r="N599" s="6"/>
      <c r="O599" s="6"/>
      <c r="P599" s="58"/>
      <c r="Q599" s="40"/>
      <c r="R599" s="2"/>
      <c r="S599" s="2"/>
      <c r="T599" s="2"/>
      <c r="U599" s="1"/>
    </row>
    <row r="600" spans="1:21" x14ac:dyDescent="0.2">
      <c r="A600" t="str">
        <f t="shared" si="25"/>
        <v/>
      </c>
      <c r="L600" s="6"/>
      <c r="M600" s="6"/>
      <c r="Q600" s="40"/>
      <c r="R600" s="2"/>
      <c r="S600" s="2"/>
      <c r="T600" s="2"/>
      <c r="U600" s="1"/>
    </row>
    <row r="601" spans="1:21" x14ac:dyDescent="0.2">
      <c r="A601" t="str">
        <f t="shared" si="25"/>
        <v/>
      </c>
      <c r="L601" s="6"/>
      <c r="M601" s="6"/>
      <c r="N601" s="6"/>
      <c r="O601" s="6"/>
      <c r="P601" s="58"/>
      <c r="Q601" s="40"/>
      <c r="R601" s="2"/>
      <c r="S601" s="2"/>
      <c r="T601" s="2"/>
      <c r="U601" s="1"/>
    </row>
    <row r="602" spans="1:21" x14ac:dyDescent="0.2">
      <c r="A602" t="str">
        <f t="shared" si="25"/>
        <v/>
      </c>
      <c r="L602" s="6"/>
      <c r="M602" s="6"/>
      <c r="N602" s="6"/>
      <c r="O602" s="6"/>
      <c r="P602" s="58"/>
      <c r="Q602" s="40"/>
      <c r="R602" s="2"/>
      <c r="S602" s="2"/>
      <c r="T602" s="2"/>
      <c r="U602" s="1"/>
    </row>
    <row r="603" spans="1:21" x14ac:dyDescent="0.2">
      <c r="A603" t="str">
        <f t="shared" si="25"/>
        <v/>
      </c>
      <c r="L603" s="6"/>
      <c r="M603" s="6"/>
      <c r="N603" s="6"/>
      <c r="O603" s="6"/>
      <c r="P603" s="58"/>
      <c r="Q603" s="40"/>
      <c r="R603" s="2"/>
      <c r="S603" s="2"/>
      <c r="T603" s="2"/>
      <c r="U603" s="1"/>
    </row>
    <row r="604" spans="1:21" x14ac:dyDescent="0.2">
      <c r="A604" t="str">
        <f t="shared" si="25"/>
        <v/>
      </c>
      <c r="L604" s="6"/>
      <c r="M604" s="6"/>
      <c r="N604" s="6"/>
      <c r="O604" s="6"/>
      <c r="P604" s="58"/>
      <c r="Q604" s="40"/>
      <c r="R604" s="2"/>
      <c r="S604" s="2"/>
      <c r="T604" s="2"/>
      <c r="U604" s="1"/>
    </row>
    <row r="605" spans="1:21" x14ac:dyDescent="0.2">
      <c r="A605" t="str">
        <f t="shared" si="25"/>
        <v/>
      </c>
      <c r="L605" s="6"/>
      <c r="M605" s="6"/>
      <c r="N605" s="6"/>
      <c r="O605" s="6"/>
      <c r="P605" s="58"/>
      <c r="Q605" s="40"/>
      <c r="R605" s="2"/>
      <c r="S605" s="2"/>
      <c r="T605" s="2"/>
      <c r="U605" s="1"/>
    </row>
    <row r="606" spans="1:21" x14ac:dyDescent="0.2">
      <c r="A606" t="str">
        <f t="shared" si="25"/>
        <v/>
      </c>
      <c r="L606" s="6"/>
      <c r="M606" s="6"/>
      <c r="N606" s="6"/>
      <c r="O606" s="6"/>
      <c r="P606" s="58"/>
      <c r="Q606" s="40"/>
      <c r="R606" s="2"/>
      <c r="S606" s="2"/>
      <c r="T606" s="2"/>
      <c r="U606" s="1"/>
    </row>
    <row r="607" spans="1:21" x14ac:dyDescent="0.2">
      <c r="A607" t="str">
        <f t="shared" si="25"/>
        <v/>
      </c>
      <c r="L607" s="6"/>
      <c r="M607" s="6"/>
      <c r="N607" s="6"/>
      <c r="O607" s="6"/>
      <c r="P607" s="58"/>
      <c r="Q607" s="40"/>
      <c r="R607" s="2"/>
      <c r="S607" s="2"/>
      <c r="T607" s="2"/>
      <c r="U607" s="1"/>
    </row>
    <row r="608" spans="1:21" x14ac:dyDescent="0.2">
      <c r="A608" t="str">
        <f t="shared" si="25"/>
        <v/>
      </c>
      <c r="L608" s="6"/>
      <c r="M608" s="6"/>
      <c r="N608" s="6"/>
      <c r="O608" s="6"/>
      <c r="P608" s="58"/>
      <c r="Q608" s="40"/>
      <c r="R608" s="2"/>
      <c r="S608" s="2"/>
      <c r="T608" s="2"/>
      <c r="U608" s="1"/>
    </row>
    <row r="609" spans="1:21" x14ac:dyDescent="0.2">
      <c r="A609" t="str">
        <f t="shared" si="25"/>
        <v/>
      </c>
      <c r="L609" s="6"/>
      <c r="M609" s="6"/>
      <c r="N609" s="6"/>
      <c r="O609" s="6"/>
      <c r="P609" s="58"/>
      <c r="Q609" s="40"/>
      <c r="R609" s="2"/>
      <c r="S609" s="2"/>
      <c r="T609" s="2"/>
      <c r="U609" s="1"/>
    </row>
    <row r="610" spans="1:21" x14ac:dyDescent="0.2">
      <c r="A610" t="str">
        <f t="shared" si="25"/>
        <v/>
      </c>
      <c r="L610" s="6"/>
      <c r="M610" s="6"/>
      <c r="N610" s="6"/>
      <c r="O610" s="6"/>
      <c r="P610" s="58"/>
      <c r="Q610" s="40"/>
      <c r="R610" s="2"/>
      <c r="S610" s="2"/>
      <c r="T610" s="2"/>
      <c r="U610" s="1"/>
    </row>
    <row r="611" spans="1:21" x14ac:dyDescent="0.2">
      <c r="A611" t="str">
        <f t="shared" si="25"/>
        <v/>
      </c>
      <c r="L611" s="6"/>
      <c r="M611" s="6"/>
      <c r="N611" s="6"/>
      <c r="O611" s="6"/>
      <c r="P611" s="58"/>
      <c r="Q611" s="40"/>
      <c r="R611" s="2"/>
      <c r="S611" s="2"/>
      <c r="T611" s="2"/>
      <c r="U611" s="1"/>
    </row>
    <row r="612" spans="1:21" x14ac:dyDescent="0.2">
      <c r="A612" t="str">
        <f t="shared" si="25"/>
        <v/>
      </c>
      <c r="L612" s="6"/>
      <c r="M612" s="6"/>
      <c r="N612" s="6"/>
      <c r="O612" s="6"/>
      <c r="P612" s="58"/>
      <c r="Q612" s="40"/>
      <c r="R612" s="2"/>
      <c r="S612" s="2"/>
      <c r="T612" s="2"/>
      <c r="U612" s="1"/>
    </row>
    <row r="613" spans="1:21" x14ac:dyDescent="0.2">
      <c r="A613" t="str">
        <f t="shared" si="25"/>
        <v/>
      </c>
      <c r="L613" s="6"/>
      <c r="M613" s="6"/>
      <c r="N613" s="6"/>
      <c r="O613" s="6"/>
      <c r="P613" s="58"/>
      <c r="Q613" s="40"/>
      <c r="R613" s="2"/>
      <c r="S613" s="2"/>
      <c r="T613" s="2"/>
      <c r="U613" s="1"/>
    </row>
    <row r="614" spans="1:21" x14ac:dyDescent="0.2">
      <c r="A614" t="str">
        <f t="shared" si="25"/>
        <v/>
      </c>
      <c r="L614" s="6"/>
      <c r="M614" s="6"/>
      <c r="N614" s="6"/>
      <c r="O614" s="6"/>
      <c r="P614" s="58"/>
      <c r="Q614" s="40"/>
      <c r="R614" s="2"/>
      <c r="S614" s="2"/>
      <c r="T614" s="2"/>
      <c r="U614" s="1"/>
    </row>
    <row r="615" spans="1:21" x14ac:dyDescent="0.2">
      <c r="A615" t="str">
        <f t="shared" si="25"/>
        <v/>
      </c>
      <c r="L615" s="6"/>
      <c r="M615" s="6"/>
      <c r="Q615" s="40"/>
      <c r="R615" s="2"/>
      <c r="S615" s="2"/>
      <c r="T615" s="2"/>
      <c r="U615" s="1"/>
    </row>
    <row r="616" spans="1:21" x14ac:dyDescent="0.2">
      <c r="A616" t="str">
        <f t="shared" si="25"/>
        <v/>
      </c>
      <c r="L616" s="6"/>
      <c r="M616" s="6"/>
      <c r="N616" s="6"/>
      <c r="O616" s="6"/>
      <c r="P616" s="58"/>
      <c r="Q616" s="40"/>
      <c r="R616" s="2"/>
      <c r="S616" s="2"/>
      <c r="T616" s="2"/>
      <c r="U616" s="1"/>
    </row>
    <row r="617" spans="1:21" x14ac:dyDescent="0.2">
      <c r="A617" t="str">
        <f t="shared" si="25"/>
        <v/>
      </c>
      <c r="L617" s="6"/>
      <c r="M617" s="6"/>
      <c r="Q617" s="40"/>
      <c r="R617" s="2"/>
      <c r="S617" s="2"/>
      <c r="T617" s="2"/>
      <c r="U617" s="1"/>
    </row>
    <row r="618" spans="1:21" x14ac:dyDescent="0.2">
      <c r="A618" t="str">
        <f t="shared" si="25"/>
        <v/>
      </c>
      <c r="L618" s="6"/>
      <c r="M618" s="6"/>
      <c r="N618" s="6"/>
      <c r="O618" s="6"/>
      <c r="P618" s="58"/>
      <c r="Q618" s="40"/>
      <c r="R618" s="2"/>
      <c r="S618" s="2"/>
      <c r="T618" s="2"/>
      <c r="U618" s="1"/>
    </row>
    <row r="619" spans="1:21" x14ac:dyDescent="0.2">
      <c r="A619" t="str">
        <f t="shared" si="25"/>
        <v/>
      </c>
      <c r="L619" s="6"/>
      <c r="M619" s="6"/>
      <c r="N619" s="6"/>
      <c r="O619" s="6"/>
      <c r="P619" s="58"/>
      <c r="Q619" s="40"/>
      <c r="R619" s="2"/>
      <c r="S619" s="2"/>
      <c r="T619" s="2"/>
      <c r="U619" s="1"/>
    </row>
    <row r="620" spans="1:21" x14ac:dyDescent="0.2">
      <c r="A620" t="str">
        <f t="shared" si="25"/>
        <v/>
      </c>
      <c r="L620" s="6"/>
      <c r="M620" s="6"/>
      <c r="N620" s="6"/>
      <c r="O620" s="6"/>
      <c r="P620" s="58"/>
      <c r="Q620" s="40"/>
      <c r="R620" s="2"/>
      <c r="S620" s="2"/>
      <c r="T620" s="2"/>
      <c r="U620" s="1"/>
    </row>
    <row r="621" spans="1:21" x14ac:dyDescent="0.2">
      <c r="A621" t="str">
        <f t="shared" si="25"/>
        <v/>
      </c>
      <c r="L621" s="6"/>
      <c r="M621" s="6"/>
      <c r="N621" s="6"/>
      <c r="O621" s="6"/>
      <c r="P621" s="58"/>
      <c r="Q621" s="40"/>
      <c r="R621" s="2"/>
      <c r="S621" s="2"/>
      <c r="T621" s="2"/>
      <c r="U621" s="1"/>
    </row>
    <row r="622" spans="1:21" x14ac:dyDescent="0.2">
      <c r="A622" t="str">
        <f t="shared" si="25"/>
        <v/>
      </c>
      <c r="L622" s="6"/>
      <c r="M622" s="6"/>
      <c r="N622" s="6"/>
      <c r="O622" s="6"/>
      <c r="P622" s="58"/>
      <c r="Q622" s="40"/>
      <c r="R622" s="2"/>
      <c r="S622" s="2"/>
      <c r="T622" s="2"/>
      <c r="U622" s="1"/>
    </row>
    <row r="623" spans="1:21" x14ac:dyDescent="0.2">
      <c r="A623" t="str">
        <f t="shared" si="25"/>
        <v/>
      </c>
      <c r="L623" s="6"/>
      <c r="M623" s="6"/>
      <c r="N623" s="6"/>
      <c r="O623" s="6"/>
      <c r="P623" s="58"/>
      <c r="Q623" s="40"/>
      <c r="R623" s="2"/>
      <c r="S623" s="2"/>
      <c r="T623" s="2"/>
      <c r="U623" s="1"/>
    </row>
    <row r="624" spans="1:21" x14ac:dyDescent="0.2">
      <c r="A624" t="str">
        <f t="shared" si="25"/>
        <v/>
      </c>
      <c r="L624" s="6"/>
      <c r="M624" s="6"/>
      <c r="N624" s="6"/>
      <c r="O624" s="6"/>
      <c r="P624" s="58"/>
      <c r="Q624" s="40"/>
      <c r="R624" s="2"/>
      <c r="S624" s="2"/>
      <c r="T624" s="2"/>
      <c r="U624" s="1"/>
    </row>
    <row r="625" spans="1:21" x14ac:dyDescent="0.2">
      <c r="A625" t="str">
        <f t="shared" si="25"/>
        <v/>
      </c>
      <c r="L625" s="6"/>
      <c r="M625" s="6"/>
      <c r="N625" s="6"/>
      <c r="O625" s="6"/>
      <c r="P625" s="58"/>
      <c r="Q625" s="40"/>
      <c r="R625" s="2"/>
      <c r="S625" s="2"/>
      <c r="T625" s="2"/>
      <c r="U625" s="1"/>
    </row>
    <row r="626" spans="1:21" x14ac:dyDescent="0.2">
      <c r="A626" t="str">
        <f t="shared" si="25"/>
        <v/>
      </c>
      <c r="L626" s="6"/>
      <c r="M626" s="6"/>
      <c r="N626" s="6"/>
      <c r="O626" s="6"/>
      <c r="P626" s="58"/>
      <c r="Q626" s="40"/>
      <c r="R626" s="2"/>
      <c r="S626" s="2"/>
      <c r="T626" s="2"/>
      <c r="U626" s="1"/>
    </row>
    <row r="627" spans="1:21" x14ac:dyDescent="0.2">
      <c r="A627" t="str">
        <f t="shared" si="25"/>
        <v/>
      </c>
      <c r="L627" s="6"/>
      <c r="M627" s="6"/>
      <c r="N627" s="6"/>
      <c r="O627" s="6"/>
      <c r="P627" s="58"/>
      <c r="Q627" s="40"/>
      <c r="R627" s="2"/>
      <c r="S627" s="2"/>
      <c r="T627" s="2"/>
      <c r="U627" s="1"/>
    </row>
    <row r="628" spans="1:21" x14ac:dyDescent="0.2">
      <c r="A628" t="str">
        <f t="shared" si="25"/>
        <v/>
      </c>
      <c r="L628" s="6"/>
      <c r="M628" s="6"/>
      <c r="N628" s="6"/>
      <c r="O628" s="6"/>
      <c r="P628" s="58"/>
      <c r="Q628" s="40"/>
      <c r="R628" s="2"/>
      <c r="S628" s="2"/>
      <c r="T628" s="2"/>
      <c r="U628" s="1"/>
    </row>
    <row r="629" spans="1:21" x14ac:dyDescent="0.2">
      <c r="A629" t="str">
        <f t="shared" si="25"/>
        <v/>
      </c>
      <c r="L629" s="6"/>
      <c r="M629" s="6"/>
      <c r="N629" s="6"/>
      <c r="O629" s="6"/>
      <c r="P629" s="58"/>
      <c r="Q629" s="40"/>
      <c r="R629" s="2"/>
      <c r="S629" s="2"/>
      <c r="T629" s="2"/>
      <c r="U629" s="1"/>
    </row>
    <row r="630" spans="1:21" x14ac:dyDescent="0.2">
      <c r="A630" t="str">
        <f t="shared" si="25"/>
        <v/>
      </c>
      <c r="L630" s="6"/>
      <c r="M630" s="6"/>
      <c r="N630" s="6"/>
      <c r="O630" s="6"/>
      <c r="P630" s="58"/>
      <c r="Q630" s="40"/>
      <c r="R630" s="2"/>
      <c r="S630" s="2"/>
      <c r="T630" s="2"/>
      <c r="U630" s="1"/>
    </row>
    <row r="631" spans="1:21" x14ac:dyDescent="0.2">
      <c r="A631" t="str">
        <f t="shared" si="25"/>
        <v/>
      </c>
      <c r="L631" s="6"/>
      <c r="M631" s="6"/>
      <c r="N631" s="6"/>
      <c r="O631" s="6"/>
      <c r="P631" s="58"/>
      <c r="Q631" s="40"/>
      <c r="R631" s="2"/>
      <c r="S631" s="2"/>
      <c r="T631" s="2"/>
      <c r="U631" s="1"/>
    </row>
    <row r="632" spans="1:21" x14ac:dyDescent="0.2">
      <c r="A632" t="str">
        <f t="shared" si="25"/>
        <v/>
      </c>
      <c r="L632" s="6"/>
      <c r="M632" s="6"/>
      <c r="N632" s="6"/>
      <c r="O632" s="6"/>
      <c r="P632" s="58"/>
      <c r="Q632" s="40"/>
      <c r="R632" s="2"/>
      <c r="S632" s="2"/>
      <c r="T632" s="2"/>
      <c r="U632" s="1"/>
    </row>
    <row r="633" spans="1:21" x14ac:dyDescent="0.2">
      <c r="A633" t="str">
        <f t="shared" si="25"/>
        <v/>
      </c>
      <c r="Q633" s="40"/>
      <c r="R633" s="2"/>
      <c r="S633" s="2"/>
      <c r="T633" s="2"/>
      <c r="U633" s="1"/>
    </row>
    <row r="634" spans="1:21" x14ac:dyDescent="0.2">
      <c r="A634" t="str">
        <f t="shared" si="25"/>
        <v/>
      </c>
      <c r="Q634" s="40"/>
      <c r="R634" s="2"/>
      <c r="S634" s="2"/>
      <c r="T634" s="2"/>
      <c r="U634" s="1"/>
    </row>
    <row r="635" spans="1:21" x14ac:dyDescent="0.2">
      <c r="A635" t="str">
        <f t="shared" si="25"/>
        <v/>
      </c>
      <c r="Q635" s="40"/>
      <c r="R635" s="2"/>
      <c r="S635" s="2"/>
      <c r="T635" s="2"/>
      <c r="U635" s="1"/>
    </row>
    <row r="636" spans="1:21" x14ac:dyDescent="0.2">
      <c r="A636" t="str">
        <f t="shared" si="25"/>
        <v/>
      </c>
      <c r="Q636" s="40"/>
      <c r="R636" s="2"/>
      <c r="S636" s="2"/>
      <c r="T636" s="2"/>
      <c r="U636" s="1"/>
    </row>
    <row r="637" spans="1:21" x14ac:dyDescent="0.2">
      <c r="A637" t="str">
        <f t="shared" si="25"/>
        <v/>
      </c>
      <c r="Q637" s="40"/>
      <c r="R637" s="2"/>
      <c r="S637" s="2"/>
      <c r="T637" s="2"/>
      <c r="U637" s="1"/>
    </row>
    <row r="638" spans="1:21" x14ac:dyDescent="0.2">
      <c r="A638" t="str">
        <f t="shared" si="25"/>
        <v/>
      </c>
      <c r="Q638" s="40"/>
      <c r="R638" s="2"/>
      <c r="S638" s="2"/>
      <c r="T638" s="2"/>
      <c r="U638" s="1"/>
    </row>
    <row r="639" spans="1:21" x14ac:dyDescent="0.2">
      <c r="A639" t="str">
        <f t="shared" si="25"/>
        <v/>
      </c>
      <c r="Q639" s="40"/>
      <c r="R639" s="2"/>
      <c r="S639" s="2"/>
      <c r="T639" s="2"/>
      <c r="U639" s="1"/>
    </row>
    <row r="640" spans="1:21" x14ac:dyDescent="0.2">
      <c r="A640" t="str">
        <f t="shared" si="25"/>
        <v/>
      </c>
      <c r="Q640" s="40"/>
      <c r="R640" s="2"/>
      <c r="S640" s="2"/>
      <c r="T640" s="2"/>
      <c r="U640" s="1"/>
    </row>
    <row r="641" spans="1:21" x14ac:dyDescent="0.2">
      <c r="A641" t="str">
        <f t="shared" si="25"/>
        <v/>
      </c>
      <c r="Q641" s="40"/>
      <c r="R641" s="2"/>
      <c r="S641" s="2"/>
      <c r="T641" s="2"/>
      <c r="U641" s="1"/>
    </row>
    <row r="642" spans="1:21" x14ac:dyDescent="0.2">
      <c r="A642" t="str">
        <f t="shared" ref="A642:A705" si="26">B642&amp;C642</f>
        <v/>
      </c>
      <c r="Q642" s="40"/>
      <c r="R642" s="2"/>
      <c r="S642" s="2"/>
      <c r="T642" s="2"/>
      <c r="U642" s="1"/>
    </row>
    <row r="643" spans="1:21" x14ac:dyDescent="0.2">
      <c r="A643" t="str">
        <f t="shared" si="26"/>
        <v/>
      </c>
      <c r="Q643" s="40"/>
      <c r="R643" s="2"/>
      <c r="S643" s="2"/>
      <c r="T643" s="2"/>
      <c r="U643" s="1"/>
    </row>
    <row r="644" spans="1:21" x14ac:dyDescent="0.2">
      <c r="A644" t="str">
        <f t="shared" si="26"/>
        <v/>
      </c>
      <c r="Q644" s="40"/>
      <c r="R644" s="2"/>
      <c r="S644" s="2"/>
      <c r="T644" s="2"/>
      <c r="U644" s="1"/>
    </row>
    <row r="645" spans="1:21" x14ac:dyDescent="0.2">
      <c r="A645" t="str">
        <f t="shared" si="26"/>
        <v/>
      </c>
      <c r="Q645" s="40"/>
      <c r="R645" s="2"/>
      <c r="S645" s="2"/>
      <c r="T645" s="2"/>
      <c r="U645" s="1"/>
    </row>
    <row r="646" spans="1:21" x14ac:dyDescent="0.2">
      <c r="A646" t="str">
        <f t="shared" si="26"/>
        <v/>
      </c>
      <c r="Q646" s="40"/>
      <c r="R646" s="2"/>
      <c r="S646" s="2"/>
      <c r="T646" s="2"/>
      <c r="U646" s="1"/>
    </row>
    <row r="647" spans="1:21" x14ac:dyDescent="0.2">
      <c r="A647" t="str">
        <f t="shared" si="26"/>
        <v/>
      </c>
      <c r="Q647" s="40"/>
      <c r="R647" s="2"/>
      <c r="S647" s="2"/>
      <c r="T647" s="2"/>
      <c r="U647" s="1"/>
    </row>
    <row r="648" spans="1:21" x14ac:dyDescent="0.2">
      <c r="A648" t="str">
        <f t="shared" si="26"/>
        <v/>
      </c>
      <c r="Q648" s="40"/>
      <c r="R648" s="2"/>
      <c r="S648" s="2"/>
      <c r="T648" s="2"/>
      <c r="U648" s="1"/>
    </row>
    <row r="649" spans="1:21" x14ac:dyDescent="0.2">
      <c r="A649" t="str">
        <f t="shared" si="26"/>
        <v/>
      </c>
      <c r="Q649" s="40"/>
      <c r="R649" s="2"/>
      <c r="S649" s="2"/>
      <c r="T649" s="2"/>
      <c r="U649" s="1"/>
    </row>
    <row r="650" spans="1:21" x14ac:dyDescent="0.2">
      <c r="A650" t="str">
        <f t="shared" si="26"/>
        <v/>
      </c>
      <c r="Q650" s="40"/>
      <c r="R650" s="2"/>
      <c r="S650" s="2"/>
      <c r="T650" s="2"/>
      <c r="U650" s="1"/>
    </row>
    <row r="651" spans="1:21" x14ac:dyDescent="0.2">
      <c r="A651" t="str">
        <f t="shared" si="26"/>
        <v/>
      </c>
      <c r="Q651" s="40"/>
      <c r="R651" s="2"/>
      <c r="S651" s="2"/>
      <c r="T651" s="2"/>
      <c r="U651" s="1"/>
    </row>
    <row r="652" spans="1:21" x14ac:dyDescent="0.2">
      <c r="A652" t="str">
        <f t="shared" si="26"/>
        <v/>
      </c>
      <c r="Q652" s="40"/>
      <c r="R652" s="2"/>
      <c r="S652" s="2"/>
      <c r="T652" s="2"/>
      <c r="U652" s="1"/>
    </row>
    <row r="653" spans="1:21" x14ac:dyDescent="0.2">
      <c r="A653" t="str">
        <f t="shared" si="26"/>
        <v/>
      </c>
      <c r="Q653" s="40"/>
      <c r="R653" s="2"/>
      <c r="S653" s="2"/>
      <c r="T653" s="2"/>
      <c r="U653" s="1"/>
    </row>
    <row r="654" spans="1:21" x14ac:dyDescent="0.2">
      <c r="A654" t="str">
        <f t="shared" si="26"/>
        <v/>
      </c>
      <c r="Q654" s="40"/>
      <c r="R654" s="2"/>
      <c r="S654" s="2"/>
      <c r="T654" s="2"/>
      <c r="U654" s="1"/>
    </row>
    <row r="655" spans="1:21" x14ac:dyDescent="0.2">
      <c r="A655" t="str">
        <f t="shared" si="26"/>
        <v/>
      </c>
      <c r="Q655" s="40"/>
      <c r="R655" s="2"/>
      <c r="S655" s="2"/>
      <c r="T655" s="2"/>
      <c r="U655" s="1"/>
    </row>
    <row r="656" spans="1:21" x14ac:dyDescent="0.2">
      <c r="A656" t="str">
        <f t="shared" si="26"/>
        <v/>
      </c>
      <c r="Q656" s="40"/>
      <c r="R656" s="2"/>
      <c r="S656" s="2"/>
      <c r="T656" s="2"/>
      <c r="U656" s="1"/>
    </row>
    <row r="657" spans="1:21" x14ac:dyDescent="0.2">
      <c r="A657" t="str">
        <f t="shared" si="26"/>
        <v/>
      </c>
      <c r="Q657" s="40"/>
      <c r="R657" s="2"/>
      <c r="S657" s="2"/>
      <c r="T657" s="2"/>
      <c r="U657" s="1"/>
    </row>
    <row r="658" spans="1:21" x14ac:dyDescent="0.2">
      <c r="A658" t="str">
        <f t="shared" si="26"/>
        <v/>
      </c>
      <c r="Q658" s="40"/>
      <c r="R658" s="2"/>
      <c r="S658" s="2"/>
      <c r="T658" s="2"/>
      <c r="U658" s="1"/>
    </row>
    <row r="659" spans="1:21" x14ac:dyDescent="0.2">
      <c r="A659" t="str">
        <f t="shared" si="26"/>
        <v/>
      </c>
      <c r="Q659" s="40"/>
      <c r="R659" s="2"/>
      <c r="S659" s="2"/>
      <c r="T659" s="2"/>
      <c r="U659" s="1"/>
    </row>
    <row r="660" spans="1:21" x14ac:dyDescent="0.2">
      <c r="A660" t="str">
        <f t="shared" si="26"/>
        <v/>
      </c>
      <c r="Q660" s="40"/>
      <c r="R660" s="2"/>
      <c r="S660" s="2"/>
      <c r="T660" s="2"/>
      <c r="U660" s="1"/>
    </row>
    <row r="661" spans="1:21" x14ac:dyDescent="0.2">
      <c r="A661" t="str">
        <f t="shared" si="26"/>
        <v/>
      </c>
      <c r="Q661" s="40"/>
      <c r="R661" s="2"/>
      <c r="S661" s="2"/>
      <c r="T661" s="2"/>
      <c r="U661" s="1"/>
    </row>
    <row r="662" spans="1:21" x14ac:dyDescent="0.2">
      <c r="A662" t="str">
        <f t="shared" si="26"/>
        <v/>
      </c>
      <c r="Q662" s="40"/>
      <c r="R662" s="2"/>
      <c r="S662" s="2"/>
      <c r="T662" s="2"/>
      <c r="U662" s="1"/>
    </row>
    <row r="663" spans="1:21" x14ac:dyDescent="0.2">
      <c r="A663" t="str">
        <f t="shared" si="26"/>
        <v/>
      </c>
      <c r="Q663" s="40"/>
      <c r="R663" s="2"/>
      <c r="S663" s="2"/>
      <c r="T663" s="2"/>
      <c r="U663" s="1"/>
    </row>
    <row r="664" spans="1:21" x14ac:dyDescent="0.2">
      <c r="A664" t="str">
        <f t="shared" si="26"/>
        <v/>
      </c>
      <c r="Q664" s="40"/>
      <c r="R664" s="2"/>
      <c r="S664" s="2"/>
      <c r="T664" s="2"/>
      <c r="U664" s="1"/>
    </row>
    <row r="665" spans="1:21" x14ac:dyDescent="0.2">
      <c r="A665" t="str">
        <f t="shared" si="26"/>
        <v/>
      </c>
      <c r="Q665" s="40"/>
      <c r="R665" s="2"/>
      <c r="S665" s="2"/>
      <c r="T665" s="2"/>
      <c r="U665" s="1"/>
    </row>
    <row r="666" spans="1:21" x14ac:dyDescent="0.2">
      <c r="A666" t="str">
        <f t="shared" si="26"/>
        <v/>
      </c>
      <c r="Q666" s="40"/>
      <c r="R666" s="2"/>
      <c r="S666" s="2"/>
      <c r="T666" s="2"/>
      <c r="U666" s="1"/>
    </row>
    <row r="667" spans="1:21" x14ac:dyDescent="0.2">
      <c r="A667" t="str">
        <f t="shared" si="26"/>
        <v/>
      </c>
      <c r="Q667" s="40"/>
      <c r="R667" s="2"/>
      <c r="S667" s="2"/>
      <c r="T667" s="2"/>
      <c r="U667" s="1"/>
    </row>
    <row r="668" spans="1:21" x14ac:dyDescent="0.2">
      <c r="A668" t="str">
        <f t="shared" si="26"/>
        <v/>
      </c>
      <c r="Q668" s="40"/>
      <c r="R668" s="2"/>
      <c r="S668" s="2"/>
      <c r="T668" s="2"/>
      <c r="U668" s="1"/>
    </row>
    <row r="669" spans="1:21" x14ac:dyDescent="0.2">
      <c r="A669" t="str">
        <f t="shared" si="26"/>
        <v/>
      </c>
      <c r="Q669" s="40"/>
      <c r="R669" s="2"/>
      <c r="S669" s="2"/>
      <c r="T669" s="2"/>
      <c r="U669" s="1"/>
    </row>
    <row r="670" spans="1:21" x14ac:dyDescent="0.2">
      <c r="A670" t="str">
        <f t="shared" si="26"/>
        <v/>
      </c>
      <c r="Q670" s="40"/>
      <c r="R670" s="2"/>
      <c r="S670" s="2"/>
      <c r="T670" s="2"/>
      <c r="U670" s="1"/>
    </row>
    <row r="671" spans="1:21" x14ac:dyDescent="0.2">
      <c r="A671" t="str">
        <f t="shared" si="26"/>
        <v/>
      </c>
      <c r="Q671" s="40"/>
      <c r="R671" s="2"/>
      <c r="S671" s="2"/>
      <c r="T671" s="2"/>
      <c r="U671" s="1"/>
    </row>
    <row r="672" spans="1:21" x14ac:dyDescent="0.2">
      <c r="A672" t="str">
        <f t="shared" si="26"/>
        <v/>
      </c>
      <c r="Q672" s="40"/>
      <c r="R672" s="2"/>
      <c r="S672" s="2"/>
      <c r="T672" s="2"/>
      <c r="U672" s="1"/>
    </row>
    <row r="673" spans="1:21" x14ac:dyDescent="0.2">
      <c r="A673" t="str">
        <f t="shared" si="26"/>
        <v/>
      </c>
      <c r="Q673" s="40"/>
      <c r="R673" s="2"/>
      <c r="S673" s="2"/>
      <c r="T673" s="2"/>
      <c r="U673" s="1"/>
    </row>
    <row r="674" spans="1:21" x14ac:dyDescent="0.2">
      <c r="A674" t="str">
        <f t="shared" si="26"/>
        <v/>
      </c>
      <c r="Q674" s="40"/>
      <c r="R674" s="2"/>
      <c r="S674" s="2"/>
      <c r="T674" s="2"/>
      <c r="U674" s="1"/>
    </row>
    <row r="675" spans="1:21" x14ac:dyDescent="0.2">
      <c r="A675" t="str">
        <f t="shared" si="26"/>
        <v/>
      </c>
      <c r="Q675" s="40"/>
      <c r="R675" s="2"/>
      <c r="S675" s="2"/>
      <c r="T675" s="2"/>
      <c r="U675" s="1"/>
    </row>
    <row r="676" spans="1:21" x14ac:dyDescent="0.2">
      <c r="A676" t="str">
        <f t="shared" si="26"/>
        <v/>
      </c>
      <c r="Q676" s="40"/>
      <c r="R676" s="2"/>
      <c r="S676" s="2"/>
      <c r="T676" s="2"/>
      <c r="U676" s="1"/>
    </row>
    <row r="677" spans="1:21" x14ac:dyDescent="0.2">
      <c r="A677" t="str">
        <f t="shared" si="26"/>
        <v/>
      </c>
      <c r="Q677" s="40"/>
      <c r="R677" s="2"/>
      <c r="S677" s="2"/>
      <c r="T677" s="2"/>
      <c r="U677" s="1"/>
    </row>
    <row r="678" spans="1:21" x14ac:dyDescent="0.2">
      <c r="A678" t="str">
        <f t="shared" si="26"/>
        <v/>
      </c>
      <c r="Q678" s="40"/>
      <c r="R678" s="2"/>
      <c r="S678" s="2"/>
      <c r="T678" s="2"/>
      <c r="U678" s="1"/>
    </row>
    <row r="679" spans="1:21" x14ac:dyDescent="0.2">
      <c r="A679" t="str">
        <f t="shared" si="26"/>
        <v/>
      </c>
      <c r="Q679" s="40"/>
      <c r="R679" s="2"/>
      <c r="S679" s="2"/>
      <c r="T679" s="2"/>
      <c r="U679" s="1"/>
    </row>
    <row r="680" spans="1:21" x14ac:dyDescent="0.2">
      <c r="A680" t="str">
        <f t="shared" si="26"/>
        <v/>
      </c>
      <c r="Q680" s="40"/>
      <c r="R680" s="2"/>
      <c r="S680" s="2"/>
      <c r="T680" s="2"/>
      <c r="U680" s="1"/>
    </row>
    <row r="681" spans="1:21" x14ac:dyDescent="0.2">
      <c r="A681" t="str">
        <f t="shared" si="26"/>
        <v/>
      </c>
      <c r="Q681" s="40"/>
      <c r="R681" s="2"/>
      <c r="S681" s="2"/>
      <c r="T681" s="2"/>
      <c r="U681" s="1"/>
    </row>
    <row r="682" spans="1:21" x14ac:dyDescent="0.2">
      <c r="A682" t="str">
        <f t="shared" si="26"/>
        <v/>
      </c>
      <c r="Q682" s="40"/>
      <c r="R682" s="2"/>
      <c r="S682" s="2"/>
      <c r="T682" s="2"/>
      <c r="U682" s="1"/>
    </row>
    <row r="683" spans="1:21" x14ac:dyDescent="0.2">
      <c r="A683" t="str">
        <f t="shared" si="26"/>
        <v/>
      </c>
      <c r="Q683" s="40"/>
      <c r="R683" s="2"/>
      <c r="S683" s="2"/>
      <c r="T683" s="2"/>
      <c r="U683" s="1"/>
    </row>
    <row r="684" spans="1:21" x14ac:dyDescent="0.2">
      <c r="A684" t="str">
        <f t="shared" si="26"/>
        <v/>
      </c>
      <c r="Q684" s="40"/>
      <c r="R684" s="2"/>
      <c r="S684" s="2"/>
      <c r="T684" s="2"/>
      <c r="U684" s="1"/>
    </row>
    <row r="685" spans="1:21" x14ac:dyDescent="0.2">
      <c r="A685" t="str">
        <f t="shared" si="26"/>
        <v/>
      </c>
      <c r="Q685" s="40"/>
      <c r="R685" s="2"/>
      <c r="S685" s="2"/>
      <c r="T685" s="2"/>
      <c r="U685" s="1"/>
    </row>
    <row r="686" spans="1:21" x14ac:dyDescent="0.2">
      <c r="A686" t="str">
        <f t="shared" si="26"/>
        <v/>
      </c>
      <c r="Q686" s="40"/>
      <c r="R686" s="2"/>
      <c r="S686" s="2"/>
      <c r="T686" s="2"/>
      <c r="U686" s="1"/>
    </row>
    <row r="687" spans="1:21" x14ac:dyDescent="0.2">
      <c r="A687" t="str">
        <f t="shared" si="26"/>
        <v/>
      </c>
      <c r="Q687" s="40"/>
      <c r="R687" s="2"/>
      <c r="S687" s="2"/>
      <c r="T687" s="2"/>
      <c r="U687" s="1"/>
    </row>
    <row r="688" spans="1:21" x14ac:dyDescent="0.2">
      <c r="A688" t="str">
        <f t="shared" si="26"/>
        <v/>
      </c>
      <c r="Q688" s="40"/>
      <c r="R688" s="2"/>
      <c r="S688" s="2"/>
      <c r="T688" s="2"/>
      <c r="U688" s="1"/>
    </row>
    <row r="689" spans="1:21" x14ac:dyDescent="0.2">
      <c r="A689" t="str">
        <f t="shared" si="26"/>
        <v/>
      </c>
      <c r="Q689" s="40"/>
      <c r="R689" s="2"/>
      <c r="S689" s="2"/>
      <c r="T689" s="2"/>
      <c r="U689" s="1"/>
    </row>
    <row r="690" spans="1:21" x14ac:dyDescent="0.2">
      <c r="A690" t="str">
        <f t="shared" si="26"/>
        <v/>
      </c>
      <c r="Q690" s="40"/>
      <c r="R690" s="2"/>
      <c r="S690" s="2"/>
      <c r="T690" s="2"/>
      <c r="U690" s="1"/>
    </row>
    <row r="691" spans="1:21" x14ac:dyDescent="0.2">
      <c r="A691" t="str">
        <f t="shared" si="26"/>
        <v/>
      </c>
      <c r="Q691" s="40"/>
      <c r="R691" s="2"/>
      <c r="S691" s="2"/>
      <c r="T691" s="2"/>
      <c r="U691" s="1"/>
    </row>
    <row r="692" spans="1:21" x14ac:dyDescent="0.2">
      <c r="A692" t="str">
        <f t="shared" si="26"/>
        <v/>
      </c>
      <c r="Q692" s="40"/>
      <c r="R692" s="2"/>
      <c r="S692" s="2"/>
      <c r="T692" s="2"/>
      <c r="U692" s="1"/>
    </row>
    <row r="693" spans="1:21" x14ac:dyDescent="0.2">
      <c r="A693" t="str">
        <f t="shared" si="26"/>
        <v/>
      </c>
      <c r="Q693" s="40"/>
      <c r="R693" s="2"/>
      <c r="S693" s="2"/>
      <c r="T693" s="2"/>
      <c r="U693" s="1"/>
    </row>
    <row r="694" spans="1:21" x14ac:dyDescent="0.2">
      <c r="A694" t="str">
        <f t="shared" si="26"/>
        <v/>
      </c>
      <c r="Q694" s="40"/>
      <c r="R694" s="2"/>
      <c r="S694" s="2"/>
      <c r="T694" s="2"/>
      <c r="U694" s="1"/>
    </row>
    <row r="695" spans="1:21" x14ac:dyDescent="0.2">
      <c r="A695" t="str">
        <f t="shared" si="26"/>
        <v/>
      </c>
      <c r="Q695" s="40"/>
      <c r="R695" s="2"/>
      <c r="S695" s="2"/>
      <c r="T695" s="2"/>
      <c r="U695" s="1"/>
    </row>
    <row r="696" spans="1:21" x14ac:dyDescent="0.2">
      <c r="A696" t="str">
        <f t="shared" si="26"/>
        <v/>
      </c>
      <c r="Q696" s="40"/>
      <c r="R696" s="2"/>
      <c r="S696" s="2"/>
      <c r="T696" s="2"/>
      <c r="U696" s="1"/>
    </row>
    <row r="697" spans="1:21" x14ac:dyDescent="0.2">
      <c r="A697" t="str">
        <f t="shared" si="26"/>
        <v/>
      </c>
      <c r="Q697" s="40"/>
      <c r="R697" s="2"/>
      <c r="S697" s="2"/>
      <c r="T697" s="2"/>
      <c r="U697" s="1"/>
    </row>
    <row r="698" spans="1:21" x14ac:dyDescent="0.2">
      <c r="A698" t="str">
        <f t="shared" si="26"/>
        <v/>
      </c>
      <c r="Q698" s="40"/>
      <c r="R698" s="2"/>
      <c r="S698" s="2"/>
      <c r="T698" s="2"/>
      <c r="U698" s="1"/>
    </row>
    <row r="699" spans="1:21" x14ac:dyDescent="0.2">
      <c r="A699" t="str">
        <f t="shared" si="26"/>
        <v/>
      </c>
      <c r="Q699" s="40"/>
      <c r="R699" s="2"/>
      <c r="S699" s="2"/>
      <c r="T699" s="2"/>
      <c r="U699" s="1"/>
    </row>
    <row r="700" spans="1:21" x14ac:dyDescent="0.2">
      <c r="A700" t="str">
        <f t="shared" si="26"/>
        <v/>
      </c>
      <c r="Q700" s="40"/>
      <c r="R700" s="2"/>
      <c r="S700" s="2"/>
      <c r="T700" s="2"/>
      <c r="U700" s="1"/>
    </row>
    <row r="701" spans="1:21" x14ac:dyDescent="0.2">
      <c r="A701" t="str">
        <f t="shared" si="26"/>
        <v/>
      </c>
      <c r="Q701" s="40"/>
      <c r="R701" s="2"/>
      <c r="S701" s="2"/>
      <c r="T701" s="2"/>
      <c r="U701" s="1"/>
    </row>
    <row r="702" spans="1:21" x14ac:dyDescent="0.2">
      <c r="A702" t="str">
        <f t="shared" si="26"/>
        <v/>
      </c>
      <c r="Q702" s="40"/>
      <c r="R702" s="2"/>
      <c r="S702" s="2"/>
      <c r="T702" s="2"/>
      <c r="U702" s="1"/>
    </row>
    <row r="703" spans="1:21" x14ac:dyDescent="0.2">
      <c r="A703" t="str">
        <f t="shared" si="26"/>
        <v/>
      </c>
      <c r="Q703" s="40"/>
      <c r="R703" s="2"/>
      <c r="S703" s="2"/>
      <c r="T703" s="2"/>
      <c r="U703" s="1"/>
    </row>
    <row r="704" spans="1:21" x14ac:dyDescent="0.2">
      <c r="A704" t="str">
        <f t="shared" si="26"/>
        <v/>
      </c>
      <c r="Q704" s="40"/>
      <c r="R704" s="2"/>
      <c r="S704" s="2"/>
      <c r="T704" s="2"/>
      <c r="U704" s="1"/>
    </row>
    <row r="705" spans="1:21" x14ac:dyDescent="0.2">
      <c r="A705" t="str">
        <f t="shared" si="26"/>
        <v/>
      </c>
      <c r="Q705" s="40"/>
      <c r="R705" s="2"/>
      <c r="S705" s="2"/>
      <c r="T705" s="2"/>
      <c r="U705" s="1"/>
    </row>
    <row r="706" spans="1:21" x14ac:dyDescent="0.2">
      <c r="A706" t="str">
        <f t="shared" ref="A706:A769" si="27">B706&amp;C706</f>
        <v/>
      </c>
      <c r="Q706" s="40"/>
      <c r="R706" s="2"/>
      <c r="S706" s="2"/>
      <c r="T706" s="2"/>
      <c r="U706" s="1"/>
    </row>
    <row r="707" spans="1:21" x14ac:dyDescent="0.2">
      <c r="A707" t="str">
        <f t="shared" si="27"/>
        <v/>
      </c>
      <c r="Q707" s="40"/>
      <c r="R707" s="2"/>
      <c r="S707" s="2"/>
      <c r="T707" s="2"/>
      <c r="U707" s="1"/>
    </row>
    <row r="708" spans="1:21" x14ac:dyDescent="0.2">
      <c r="A708" t="str">
        <f t="shared" si="27"/>
        <v/>
      </c>
      <c r="Q708" s="40"/>
      <c r="R708" s="2"/>
      <c r="S708" s="2"/>
      <c r="T708" s="2"/>
      <c r="U708" s="1"/>
    </row>
    <row r="709" spans="1:21" x14ac:dyDescent="0.2">
      <c r="A709" t="str">
        <f t="shared" si="27"/>
        <v/>
      </c>
      <c r="Q709" s="40"/>
      <c r="R709" s="2"/>
      <c r="S709" s="2"/>
      <c r="T709" s="2"/>
      <c r="U709" s="1"/>
    </row>
    <row r="710" spans="1:21" x14ac:dyDescent="0.2">
      <c r="A710" t="str">
        <f t="shared" si="27"/>
        <v/>
      </c>
      <c r="Q710" s="40"/>
      <c r="R710" s="2"/>
      <c r="S710" s="2"/>
      <c r="T710" s="2"/>
      <c r="U710" s="1"/>
    </row>
    <row r="711" spans="1:21" x14ac:dyDescent="0.2">
      <c r="A711" t="str">
        <f t="shared" si="27"/>
        <v/>
      </c>
      <c r="Q711" s="40"/>
      <c r="R711" s="2"/>
      <c r="S711" s="2"/>
      <c r="T711" s="2"/>
      <c r="U711" s="1"/>
    </row>
    <row r="712" spans="1:21" x14ac:dyDescent="0.2">
      <c r="A712" t="str">
        <f t="shared" si="27"/>
        <v/>
      </c>
      <c r="Q712" s="40"/>
      <c r="R712" s="2"/>
      <c r="S712" s="2"/>
      <c r="T712" s="2"/>
      <c r="U712" s="1"/>
    </row>
    <row r="713" spans="1:21" x14ac:dyDescent="0.2">
      <c r="A713" t="str">
        <f t="shared" si="27"/>
        <v/>
      </c>
      <c r="Q713" s="40"/>
      <c r="R713" s="2"/>
      <c r="S713" s="2"/>
      <c r="T713" s="2"/>
      <c r="U713" s="1"/>
    </row>
    <row r="714" spans="1:21" x14ac:dyDescent="0.2">
      <c r="A714" t="str">
        <f t="shared" si="27"/>
        <v/>
      </c>
      <c r="Q714" s="40"/>
      <c r="R714" s="2"/>
      <c r="S714" s="2"/>
      <c r="T714" s="2"/>
      <c r="U714" s="1"/>
    </row>
    <row r="715" spans="1:21" x14ac:dyDescent="0.2">
      <c r="A715" t="str">
        <f t="shared" si="27"/>
        <v/>
      </c>
      <c r="Q715" s="40"/>
      <c r="R715" s="2"/>
      <c r="S715" s="2"/>
      <c r="T715" s="2"/>
      <c r="U715" s="1"/>
    </row>
    <row r="716" spans="1:21" x14ac:dyDescent="0.2">
      <c r="A716" t="str">
        <f t="shared" si="27"/>
        <v/>
      </c>
      <c r="Q716" s="40"/>
      <c r="R716" s="2"/>
      <c r="S716" s="2"/>
      <c r="T716" s="2"/>
      <c r="U716" s="1"/>
    </row>
    <row r="717" spans="1:21" x14ac:dyDescent="0.2">
      <c r="A717" t="str">
        <f t="shared" si="27"/>
        <v/>
      </c>
      <c r="Q717" s="40"/>
      <c r="R717" s="2"/>
      <c r="S717" s="2"/>
      <c r="T717" s="2"/>
      <c r="U717" s="1"/>
    </row>
    <row r="718" spans="1:21" x14ac:dyDescent="0.2">
      <c r="A718" t="str">
        <f t="shared" si="27"/>
        <v/>
      </c>
      <c r="Q718" s="40"/>
      <c r="R718" s="2"/>
      <c r="S718" s="2"/>
      <c r="T718" s="2"/>
      <c r="U718" s="1"/>
    </row>
    <row r="719" spans="1:21" x14ac:dyDescent="0.2">
      <c r="A719" t="str">
        <f t="shared" si="27"/>
        <v/>
      </c>
      <c r="Q719" s="40"/>
      <c r="R719" s="2"/>
      <c r="S719" s="2"/>
      <c r="T719" s="2"/>
      <c r="U719" s="1"/>
    </row>
    <row r="720" spans="1:21" x14ac:dyDescent="0.2">
      <c r="A720" t="str">
        <f t="shared" si="27"/>
        <v/>
      </c>
      <c r="Q720" s="40"/>
      <c r="R720" s="2"/>
      <c r="S720" s="2"/>
      <c r="T720" s="2"/>
      <c r="U720" s="1"/>
    </row>
    <row r="721" spans="1:21" x14ac:dyDescent="0.2">
      <c r="A721" t="str">
        <f t="shared" si="27"/>
        <v/>
      </c>
      <c r="Q721" s="40"/>
      <c r="R721" s="2"/>
      <c r="S721" s="2"/>
      <c r="T721" s="2"/>
      <c r="U721" s="1"/>
    </row>
    <row r="722" spans="1:21" x14ac:dyDescent="0.2">
      <c r="A722" t="str">
        <f t="shared" si="27"/>
        <v/>
      </c>
      <c r="Q722" s="40"/>
      <c r="R722" s="2"/>
      <c r="S722" s="2"/>
      <c r="T722" s="2"/>
      <c r="U722" s="1"/>
    </row>
    <row r="723" spans="1:21" x14ac:dyDescent="0.2">
      <c r="A723" t="str">
        <f t="shared" si="27"/>
        <v/>
      </c>
      <c r="Q723" s="40"/>
      <c r="R723" s="2"/>
      <c r="S723" s="2"/>
      <c r="T723" s="2"/>
      <c r="U723" s="1"/>
    </row>
    <row r="724" spans="1:21" x14ac:dyDescent="0.2">
      <c r="A724" t="str">
        <f t="shared" si="27"/>
        <v/>
      </c>
      <c r="Q724" s="40"/>
      <c r="R724" s="2"/>
      <c r="S724" s="2"/>
      <c r="T724" s="2"/>
      <c r="U724" s="1"/>
    </row>
    <row r="725" spans="1:21" x14ac:dyDescent="0.2">
      <c r="A725" t="str">
        <f t="shared" si="27"/>
        <v/>
      </c>
      <c r="Q725" s="40"/>
      <c r="R725" s="2"/>
      <c r="S725" s="2"/>
      <c r="T725" s="2"/>
      <c r="U725" s="1"/>
    </row>
    <row r="726" spans="1:21" x14ac:dyDescent="0.2">
      <c r="A726" t="str">
        <f t="shared" si="27"/>
        <v/>
      </c>
      <c r="Q726" s="40"/>
      <c r="R726" s="2"/>
      <c r="S726" s="2"/>
      <c r="T726" s="2"/>
      <c r="U726" s="1"/>
    </row>
    <row r="727" spans="1:21" x14ac:dyDescent="0.2">
      <c r="A727" t="str">
        <f t="shared" si="27"/>
        <v/>
      </c>
      <c r="Q727" s="40"/>
      <c r="R727" s="2"/>
      <c r="S727" s="2"/>
      <c r="T727" s="2"/>
      <c r="U727" s="1"/>
    </row>
    <row r="728" spans="1:21" x14ac:dyDescent="0.2">
      <c r="A728" t="str">
        <f t="shared" si="27"/>
        <v/>
      </c>
      <c r="Q728" s="40"/>
      <c r="R728" s="2"/>
      <c r="S728" s="2"/>
      <c r="T728" s="2"/>
      <c r="U728" s="1"/>
    </row>
    <row r="729" spans="1:21" x14ac:dyDescent="0.2">
      <c r="A729" t="str">
        <f t="shared" si="27"/>
        <v/>
      </c>
      <c r="Q729" s="40"/>
      <c r="R729" s="2"/>
      <c r="S729" s="2"/>
      <c r="T729" s="2"/>
      <c r="U729" s="1"/>
    </row>
    <row r="730" spans="1:21" x14ac:dyDescent="0.2">
      <c r="A730" t="str">
        <f t="shared" si="27"/>
        <v/>
      </c>
      <c r="Q730" s="40"/>
      <c r="R730" s="2"/>
      <c r="S730" s="2"/>
      <c r="T730" s="2"/>
      <c r="U730" s="1"/>
    </row>
    <row r="731" spans="1:21" x14ac:dyDescent="0.2">
      <c r="A731" t="str">
        <f t="shared" si="27"/>
        <v/>
      </c>
      <c r="Q731" s="40"/>
      <c r="R731" s="2"/>
      <c r="S731" s="2"/>
      <c r="T731" s="2"/>
      <c r="U731" s="1"/>
    </row>
    <row r="732" spans="1:21" x14ac:dyDescent="0.2">
      <c r="A732" t="str">
        <f t="shared" si="27"/>
        <v/>
      </c>
      <c r="Q732" s="40"/>
      <c r="R732" s="2"/>
      <c r="S732" s="2"/>
      <c r="T732" s="2"/>
      <c r="U732" s="1"/>
    </row>
    <row r="733" spans="1:21" x14ac:dyDescent="0.2">
      <c r="A733" t="str">
        <f t="shared" si="27"/>
        <v/>
      </c>
      <c r="Q733" s="40"/>
      <c r="R733" s="2"/>
      <c r="S733" s="2"/>
      <c r="T733" s="2"/>
      <c r="U733" s="1"/>
    </row>
    <row r="734" spans="1:21" x14ac:dyDescent="0.2">
      <c r="A734" t="str">
        <f t="shared" si="27"/>
        <v/>
      </c>
      <c r="Q734" s="40"/>
      <c r="R734" s="2"/>
      <c r="S734" s="2"/>
      <c r="T734" s="2"/>
      <c r="U734" s="1"/>
    </row>
    <row r="735" spans="1:21" x14ac:dyDescent="0.2">
      <c r="A735" t="str">
        <f t="shared" si="27"/>
        <v/>
      </c>
      <c r="Q735" s="40"/>
      <c r="R735" s="2"/>
      <c r="S735" s="2"/>
      <c r="T735" s="2"/>
      <c r="U735" s="1"/>
    </row>
    <row r="736" spans="1:21" x14ac:dyDescent="0.2">
      <c r="A736" t="str">
        <f t="shared" si="27"/>
        <v/>
      </c>
      <c r="Q736" s="40"/>
      <c r="R736" s="2"/>
      <c r="S736" s="2"/>
      <c r="T736" s="2"/>
      <c r="U736" s="1"/>
    </row>
    <row r="737" spans="1:21" x14ac:dyDescent="0.2">
      <c r="A737" t="str">
        <f t="shared" si="27"/>
        <v/>
      </c>
      <c r="Q737" s="40"/>
      <c r="R737" s="2"/>
      <c r="S737" s="2"/>
      <c r="T737" s="2"/>
      <c r="U737" s="1"/>
    </row>
    <row r="738" spans="1:21" x14ac:dyDescent="0.2">
      <c r="A738" t="str">
        <f t="shared" si="27"/>
        <v/>
      </c>
      <c r="Q738" s="40"/>
      <c r="R738" s="2"/>
      <c r="S738" s="2"/>
      <c r="T738" s="2"/>
      <c r="U738" s="1"/>
    </row>
    <row r="739" spans="1:21" x14ac:dyDescent="0.2">
      <c r="A739" t="str">
        <f t="shared" si="27"/>
        <v/>
      </c>
      <c r="Q739" s="40"/>
      <c r="R739" s="2"/>
      <c r="S739" s="2"/>
      <c r="T739" s="2"/>
      <c r="U739" s="1"/>
    </row>
    <row r="740" spans="1:21" x14ac:dyDescent="0.2">
      <c r="A740" t="str">
        <f t="shared" si="27"/>
        <v/>
      </c>
      <c r="Q740" s="40"/>
      <c r="R740" s="2"/>
      <c r="S740" s="2"/>
      <c r="T740" s="2"/>
      <c r="U740" s="1"/>
    </row>
    <row r="741" spans="1:21" x14ac:dyDescent="0.2">
      <c r="A741" t="str">
        <f t="shared" si="27"/>
        <v/>
      </c>
      <c r="Q741" s="40"/>
      <c r="R741" s="2"/>
      <c r="S741" s="2"/>
      <c r="T741" s="2"/>
      <c r="U741" s="1"/>
    </row>
    <row r="742" spans="1:21" x14ac:dyDescent="0.2">
      <c r="A742" t="str">
        <f t="shared" si="27"/>
        <v/>
      </c>
      <c r="Q742" s="40"/>
      <c r="R742" s="2"/>
      <c r="S742" s="2"/>
      <c r="T742" s="2"/>
      <c r="U742" s="1"/>
    </row>
    <row r="743" spans="1:21" x14ac:dyDescent="0.2">
      <c r="A743" t="str">
        <f t="shared" si="27"/>
        <v/>
      </c>
      <c r="Q743" s="40"/>
      <c r="R743" s="2"/>
      <c r="S743" s="2"/>
      <c r="T743" s="2"/>
      <c r="U743" s="1"/>
    </row>
    <row r="744" spans="1:21" x14ac:dyDescent="0.2">
      <c r="A744" t="str">
        <f t="shared" si="27"/>
        <v/>
      </c>
      <c r="Q744" s="40"/>
      <c r="R744" s="2"/>
      <c r="S744" s="2"/>
      <c r="T744" s="2"/>
      <c r="U744" s="1"/>
    </row>
    <row r="745" spans="1:21" x14ac:dyDescent="0.2">
      <c r="A745" t="str">
        <f t="shared" si="27"/>
        <v/>
      </c>
      <c r="Q745" s="40"/>
      <c r="R745" s="2"/>
      <c r="S745" s="2"/>
      <c r="T745" s="2"/>
      <c r="U745" s="1"/>
    </row>
    <row r="746" spans="1:21" x14ac:dyDescent="0.2">
      <c r="A746" t="str">
        <f t="shared" si="27"/>
        <v/>
      </c>
      <c r="Q746" s="40"/>
      <c r="R746" s="2"/>
      <c r="S746" s="2"/>
      <c r="T746" s="2"/>
      <c r="U746" s="1"/>
    </row>
    <row r="747" spans="1:21" x14ac:dyDescent="0.2">
      <c r="A747" t="str">
        <f t="shared" si="27"/>
        <v/>
      </c>
      <c r="Q747" s="40"/>
      <c r="R747" s="2"/>
      <c r="S747" s="2"/>
      <c r="T747" s="2"/>
      <c r="U747" s="1"/>
    </row>
    <row r="748" spans="1:21" x14ac:dyDescent="0.2">
      <c r="A748" t="str">
        <f t="shared" si="27"/>
        <v/>
      </c>
      <c r="Q748" s="40"/>
      <c r="R748" s="2"/>
      <c r="S748" s="2"/>
      <c r="T748" s="2"/>
      <c r="U748" s="1"/>
    </row>
    <row r="749" spans="1:21" x14ac:dyDescent="0.2">
      <c r="A749" t="str">
        <f t="shared" si="27"/>
        <v/>
      </c>
      <c r="Q749" s="40"/>
      <c r="R749" s="2"/>
      <c r="S749" s="2"/>
      <c r="T749" s="2"/>
      <c r="U749" s="1"/>
    </row>
    <row r="750" spans="1:21" x14ac:dyDescent="0.2">
      <c r="A750" t="str">
        <f t="shared" si="27"/>
        <v/>
      </c>
      <c r="Q750" s="40"/>
      <c r="R750" s="2"/>
      <c r="S750" s="2"/>
      <c r="T750" s="2"/>
      <c r="U750" s="1"/>
    </row>
    <row r="751" spans="1:21" x14ac:dyDescent="0.2">
      <c r="A751" t="str">
        <f t="shared" si="27"/>
        <v/>
      </c>
      <c r="Q751" s="40"/>
      <c r="R751" s="2"/>
      <c r="S751" s="2"/>
      <c r="T751" s="2"/>
      <c r="U751" s="1"/>
    </row>
    <row r="752" spans="1:21" x14ac:dyDescent="0.2">
      <c r="A752" t="str">
        <f t="shared" si="27"/>
        <v/>
      </c>
      <c r="Q752" s="40"/>
      <c r="R752" s="2"/>
      <c r="S752" s="2"/>
      <c r="T752" s="2"/>
      <c r="U752" s="1"/>
    </row>
    <row r="753" spans="1:21" x14ac:dyDescent="0.2">
      <c r="A753" t="str">
        <f t="shared" si="27"/>
        <v/>
      </c>
      <c r="Q753" s="40"/>
      <c r="R753" s="2"/>
      <c r="S753" s="2"/>
      <c r="T753" s="2"/>
      <c r="U753" s="1"/>
    </row>
    <row r="754" spans="1:21" x14ac:dyDescent="0.2">
      <c r="A754" t="str">
        <f t="shared" si="27"/>
        <v/>
      </c>
      <c r="Q754" s="40"/>
      <c r="R754" s="2"/>
      <c r="S754" s="2"/>
      <c r="T754" s="2"/>
      <c r="U754" s="1"/>
    </row>
    <row r="755" spans="1:21" x14ac:dyDescent="0.2">
      <c r="A755" t="str">
        <f t="shared" si="27"/>
        <v/>
      </c>
      <c r="Q755" s="40"/>
      <c r="R755" s="2"/>
      <c r="S755" s="2"/>
      <c r="T755" s="2"/>
      <c r="U755" s="1"/>
    </row>
    <row r="756" spans="1:21" x14ac:dyDescent="0.2">
      <c r="A756" t="str">
        <f t="shared" si="27"/>
        <v/>
      </c>
      <c r="Q756" s="40"/>
      <c r="R756" s="2"/>
      <c r="S756" s="2"/>
      <c r="T756" s="2"/>
      <c r="U756" s="1"/>
    </row>
    <row r="757" spans="1:21" x14ac:dyDescent="0.2">
      <c r="A757" t="str">
        <f t="shared" si="27"/>
        <v/>
      </c>
      <c r="Q757" s="40"/>
      <c r="R757" s="2"/>
      <c r="S757" s="2"/>
      <c r="T757" s="2"/>
      <c r="U757" s="1"/>
    </row>
    <row r="758" spans="1:21" x14ac:dyDescent="0.2">
      <c r="A758" t="str">
        <f t="shared" si="27"/>
        <v/>
      </c>
      <c r="Q758" s="40"/>
      <c r="R758" s="2"/>
      <c r="S758" s="2"/>
      <c r="T758" s="2"/>
      <c r="U758" s="1"/>
    </row>
    <row r="759" spans="1:21" x14ac:dyDescent="0.2">
      <c r="A759" t="str">
        <f t="shared" si="27"/>
        <v/>
      </c>
      <c r="Q759" s="40"/>
      <c r="R759" s="2"/>
      <c r="S759" s="2"/>
      <c r="T759" s="2"/>
      <c r="U759" s="1"/>
    </row>
    <row r="760" spans="1:21" x14ac:dyDescent="0.2">
      <c r="A760" t="str">
        <f t="shared" si="27"/>
        <v/>
      </c>
      <c r="Q760" s="40"/>
      <c r="R760" s="2"/>
      <c r="S760" s="2"/>
      <c r="T760" s="2"/>
      <c r="U760" s="1"/>
    </row>
    <row r="761" spans="1:21" x14ac:dyDescent="0.2">
      <c r="A761" t="str">
        <f t="shared" si="27"/>
        <v/>
      </c>
      <c r="Q761" s="40"/>
      <c r="R761" s="2"/>
      <c r="S761" s="2"/>
      <c r="T761" s="2"/>
      <c r="U761" s="1"/>
    </row>
    <row r="762" spans="1:21" x14ac:dyDescent="0.2">
      <c r="A762" t="str">
        <f t="shared" si="27"/>
        <v/>
      </c>
      <c r="Q762" s="40"/>
      <c r="R762" s="2"/>
      <c r="S762" s="2"/>
      <c r="T762" s="2"/>
      <c r="U762" s="1"/>
    </row>
    <row r="763" spans="1:21" x14ac:dyDescent="0.2">
      <c r="A763" t="str">
        <f t="shared" si="27"/>
        <v/>
      </c>
      <c r="Q763" s="40"/>
      <c r="R763" s="2"/>
      <c r="S763" s="2"/>
      <c r="T763" s="2"/>
      <c r="U763" s="1"/>
    </row>
    <row r="764" spans="1:21" x14ac:dyDescent="0.2">
      <c r="A764" t="str">
        <f t="shared" si="27"/>
        <v/>
      </c>
      <c r="Q764" s="40"/>
      <c r="R764" s="2"/>
      <c r="S764" s="2"/>
      <c r="T764" s="2"/>
      <c r="U764" s="1"/>
    </row>
    <row r="765" spans="1:21" x14ac:dyDescent="0.2">
      <c r="A765" t="str">
        <f t="shared" si="27"/>
        <v/>
      </c>
      <c r="Q765" s="40"/>
      <c r="R765" s="2"/>
      <c r="S765" s="2"/>
      <c r="T765" s="2"/>
      <c r="U765" s="1"/>
    </row>
    <row r="766" spans="1:21" x14ac:dyDescent="0.2">
      <c r="A766" t="str">
        <f t="shared" si="27"/>
        <v/>
      </c>
      <c r="Q766" s="40"/>
      <c r="R766" s="2"/>
      <c r="S766" s="2"/>
      <c r="T766" s="2"/>
      <c r="U766" s="1"/>
    </row>
    <row r="767" spans="1:21" x14ac:dyDescent="0.2">
      <c r="A767" t="str">
        <f t="shared" si="27"/>
        <v/>
      </c>
      <c r="Q767" s="40"/>
      <c r="R767" s="2"/>
      <c r="S767" s="2"/>
      <c r="T767" s="2"/>
      <c r="U767" s="1"/>
    </row>
    <row r="768" spans="1:21" x14ac:dyDescent="0.2">
      <c r="A768" t="str">
        <f t="shared" si="27"/>
        <v/>
      </c>
      <c r="Q768" s="40"/>
      <c r="R768" s="2"/>
      <c r="S768" s="2"/>
      <c r="T768" s="2"/>
      <c r="U768" s="1"/>
    </row>
    <row r="769" spans="1:21" x14ac:dyDescent="0.2">
      <c r="A769" t="str">
        <f t="shared" si="27"/>
        <v/>
      </c>
      <c r="Q769" s="40"/>
      <c r="R769" s="2"/>
      <c r="S769" s="2"/>
      <c r="T769" s="2"/>
      <c r="U769" s="1"/>
    </row>
    <row r="770" spans="1:21" x14ac:dyDescent="0.2">
      <c r="A770" t="str">
        <f t="shared" ref="A770:A833" si="28">B770&amp;C770</f>
        <v/>
      </c>
      <c r="Q770" s="40"/>
      <c r="R770" s="2"/>
      <c r="S770" s="2"/>
      <c r="T770" s="2"/>
      <c r="U770" s="1"/>
    </row>
    <row r="771" spans="1:21" x14ac:dyDescent="0.2">
      <c r="A771" t="str">
        <f t="shared" si="28"/>
        <v/>
      </c>
      <c r="Q771" s="40"/>
      <c r="R771" s="2"/>
      <c r="S771" s="2"/>
      <c r="T771" s="2"/>
      <c r="U771" s="1"/>
    </row>
    <row r="772" spans="1:21" x14ac:dyDescent="0.2">
      <c r="A772" t="str">
        <f t="shared" si="28"/>
        <v/>
      </c>
      <c r="Q772" s="40"/>
      <c r="R772" s="2"/>
      <c r="S772" s="2"/>
      <c r="T772" s="2"/>
      <c r="U772" s="1"/>
    </row>
    <row r="773" spans="1:21" x14ac:dyDescent="0.2">
      <c r="A773" t="str">
        <f t="shared" si="28"/>
        <v/>
      </c>
      <c r="Q773" s="40"/>
      <c r="R773" s="2"/>
      <c r="S773" s="2"/>
      <c r="T773" s="2"/>
      <c r="U773" s="1"/>
    </row>
    <row r="774" spans="1:21" x14ac:dyDescent="0.2">
      <c r="A774" t="str">
        <f t="shared" si="28"/>
        <v/>
      </c>
      <c r="Q774" s="40"/>
      <c r="R774" s="2"/>
      <c r="S774" s="2"/>
      <c r="T774" s="2"/>
      <c r="U774" s="1"/>
    </row>
    <row r="775" spans="1:21" x14ac:dyDescent="0.2">
      <c r="A775" t="str">
        <f t="shared" si="28"/>
        <v/>
      </c>
      <c r="Q775" s="40"/>
      <c r="R775" s="2"/>
      <c r="S775" s="2"/>
      <c r="T775" s="2"/>
      <c r="U775" s="1"/>
    </row>
    <row r="776" spans="1:21" x14ac:dyDescent="0.2">
      <c r="A776" t="str">
        <f t="shared" si="28"/>
        <v/>
      </c>
      <c r="Q776" s="40"/>
      <c r="R776" s="2"/>
      <c r="S776" s="2"/>
      <c r="T776" s="2"/>
      <c r="U776" s="1"/>
    </row>
    <row r="777" spans="1:21" x14ac:dyDescent="0.2">
      <c r="A777" t="str">
        <f t="shared" si="28"/>
        <v/>
      </c>
      <c r="Q777" s="40"/>
      <c r="R777" s="2"/>
      <c r="S777" s="2"/>
      <c r="T777" s="2"/>
      <c r="U777" s="1"/>
    </row>
    <row r="778" spans="1:21" x14ac:dyDescent="0.2">
      <c r="A778" t="str">
        <f t="shared" si="28"/>
        <v/>
      </c>
      <c r="Q778" s="40"/>
      <c r="R778" s="2"/>
      <c r="S778" s="2"/>
      <c r="T778" s="2"/>
      <c r="U778" s="1"/>
    </row>
    <row r="779" spans="1:21" x14ac:dyDescent="0.2">
      <c r="A779" t="str">
        <f t="shared" si="28"/>
        <v/>
      </c>
      <c r="Q779" s="40"/>
      <c r="R779" s="2"/>
      <c r="S779" s="2"/>
      <c r="T779" s="2"/>
      <c r="U779" s="1"/>
    </row>
    <row r="780" spans="1:21" x14ac:dyDescent="0.2">
      <c r="A780" t="str">
        <f t="shared" si="28"/>
        <v/>
      </c>
      <c r="Q780" s="40"/>
      <c r="R780" s="2"/>
      <c r="S780" s="2"/>
      <c r="T780" s="2"/>
      <c r="U780" s="1"/>
    </row>
    <row r="781" spans="1:21" x14ac:dyDescent="0.2">
      <c r="A781" t="str">
        <f t="shared" si="28"/>
        <v/>
      </c>
      <c r="Q781" s="40"/>
      <c r="R781" s="2"/>
      <c r="S781" s="2"/>
      <c r="T781" s="2"/>
      <c r="U781" s="1"/>
    </row>
    <row r="782" spans="1:21" x14ac:dyDescent="0.2">
      <c r="A782" t="str">
        <f t="shared" si="28"/>
        <v/>
      </c>
      <c r="Q782" s="40"/>
      <c r="R782" s="2"/>
      <c r="S782" s="2"/>
      <c r="T782" s="2"/>
      <c r="U782" s="1"/>
    </row>
    <row r="783" spans="1:21" x14ac:dyDescent="0.2">
      <c r="A783" t="str">
        <f t="shared" si="28"/>
        <v/>
      </c>
      <c r="Q783" s="40"/>
      <c r="R783" s="2"/>
      <c r="S783" s="2"/>
      <c r="T783" s="2"/>
      <c r="U783" s="1"/>
    </row>
    <row r="784" spans="1:21" x14ac:dyDescent="0.2">
      <c r="A784" t="str">
        <f t="shared" si="28"/>
        <v/>
      </c>
      <c r="Q784" s="40"/>
      <c r="R784" s="2"/>
      <c r="S784" s="2"/>
      <c r="T784" s="2"/>
      <c r="U784" s="1"/>
    </row>
    <row r="785" spans="1:21" x14ac:dyDescent="0.2">
      <c r="A785" t="str">
        <f t="shared" si="28"/>
        <v/>
      </c>
      <c r="Q785" s="40"/>
      <c r="R785" s="2"/>
      <c r="S785" s="2"/>
      <c r="T785" s="2"/>
      <c r="U785" s="1"/>
    </row>
    <row r="786" spans="1:21" x14ac:dyDescent="0.2">
      <c r="A786" t="str">
        <f t="shared" si="28"/>
        <v/>
      </c>
      <c r="Q786" s="40"/>
      <c r="R786" s="2"/>
      <c r="S786" s="2"/>
      <c r="T786" s="2"/>
      <c r="U786" s="1"/>
    </row>
    <row r="787" spans="1:21" x14ac:dyDescent="0.2">
      <c r="A787" t="str">
        <f t="shared" si="28"/>
        <v/>
      </c>
      <c r="Q787" s="40"/>
      <c r="R787" s="2"/>
      <c r="S787" s="2"/>
      <c r="T787" s="2"/>
      <c r="U787" s="1"/>
    </row>
    <row r="788" spans="1:21" x14ac:dyDescent="0.2">
      <c r="A788" t="str">
        <f t="shared" si="28"/>
        <v/>
      </c>
      <c r="Q788" s="40"/>
      <c r="R788" s="2"/>
      <c r="S788" s="2"/>
      <c r="T788" s="2"/>
      <c r="U788" s="1"/>
    </row>
    <row r="789" spans="1:21" x14ac:dyDescent="0.2">
      <c r="A789" t="str">
        <f t="shared" si="28"/>
        <v/>
      </c>
      <c r="Q789" s="40"/>
      <c r="R789" s="2"/>
      <c r="S789" s="2"/>
      <c r="T789" s="2"/>
      <c r="U789" s="1"/>
    </row>
    <row r="790" spans="1:21" x14ac:dyDescent="0.2">
      <c r="A790" t="str">
        <f t="shared" si="28"/>
        <v/>
      </c>
      <c r="Q790" s="40"/>
      <c r="R790" s="2"/>
      <c r="S790" s="2"/>
      <c r="T790" s="2"/>
      <c r="U790" s="1"/>
    </row>
    <row r="791" spans="1:21" x14ac:dyDescent="0.2">
      <c r="A791" t="str">
        <f t="shared" si="28"/>
        <v/>
      </c>
      <c r="Q791" s="40"/>
      <c r="R791" s="2"/>
      <c r="S791" s="2"/>
      <c r="T791" s="2"/>
      <c r="U791" s="1"/>
    </row>
    <row r="792" spans="1:21" x14ac:dyDescent="0.2">
      <c r="A792" t="str">
        <f t="shared" si="28"/>
        <v/>
      </c>
      <c r="Q792" s="40"/>
      <c r="R792" s="2"/>
      <c r="S792" s="2"/>
      <c r="T792" s="2"/>
      <c r="U792" s="1"/>
    </row>
    <row r="793" spans="1:21" x14ac:dyDescent="0.2">
      <c r="A793" t="str">
        <f t="shared" si="28"/>
        <v/>
      </c>
      <c r="Q793" s="40"/>
      <c r="R793" s="2"/>
      <c r="S793" s="2"/>
      <c r="T793" s="2"/>
      <c r="U793" s="1"/>
    </row>
    <row r="794" spans="1:21" x14ac:dyDescent="0.2">
      <c r="A794" t="str">
        <f t="shared" si="28"/>
        <v/>
      </c>
      <c r="Q794" s="40"/>
      <c r="R794" s="2"/>
      <c r="S794" s="2"/>
      <c r="T794" s="2"/>
      <c r="U794" s="1"/>
    </row>
    <row r="795" spans="1:21" x14ac:dyDescent="0.2">
      <c r="A795" t="str">
        <f t="shared" si="28"/>
        <v/>
      </c>
      <c r="Q795" s="40"/>
      <c r="R795" s="2"/>
      <c r="S795" s="2"/>
      <c r="T795" s="2"/>
      <c r="U795" s="1"/>
    </row>
    <row r="796" spans="1:21" x14ac:dyDescent="0.2">
      <c r="A796" t="str">
        <f t="shared" si="28"/>
        <v/>
      </c>
      <c r="Q796" s="40"/>
      <c r="R796" s="2"/>
      <c r="S796" s="2"/>
      <c r="T796" s="2"/>
      <c r="U796" s="1"/>
    </row>
    <row r="797" spans="1:21" x14ac:dyDescent="0.2">
      <c r="A797" t="str">
        <f t="shared" si="28"/>
        <v/>
      </c>
      <c r="Q797" s="40"/>
      <c r="R797" s="2"/>
      <c r="S797" s="2"/>
      <c r="T797" s="2"/>
      <c r="U797" s="1"/>
    </row>
    <row r="798" spans="1:21" x14ac:dyDescent="0.2">
      <c r="A798" t="str">
        <f t="shared" si="28"/>
        <v/>
      </c>
      <c r="Q798" s="40"/>
      <c r="R798" s="2"/>
      <c r="S798" s="2"/>
      <c r="T798" s="2"/>
      <c r="U798" s="1"/>
    </row>
    <row r="799" spans="1:21" x14ac:dyDescent="0.2">
      <c r="A799" t="str">
        <f t="shared" si="28"/>
        <v/>
      </c>
      <c r="Q799" s="40"/>
      <c r="R799" s="2"/>
      <c r="S799" s="2"/>
      <c r="T799" s="2"/>
      <c r="U799" s="1"/>
    </row>
    <row r="800" spans="1:21" x14ac:dyDescent="0.2">
      <c r="A800" t="str">
        <f t="shared" si="28"/>
        <v/>
      </c>
      <c r="Q800" s="40"/>
      <c r="R800" s="2"/>
      <c r="S800" s="2"/>
      <c r="T800" s="2"/>
      <c r="U800" s="1"/>
    </row>
    <row r="801" spans="1:21" x14ac:dyDescent="0.2">
      <c r="A801" t="str">
        <f t="shared" si="28"/>
        <v/>
      </c>
      <c r="Q801" s="40"/>
      <c r="R801" s="2"/>
      <c r="S801" s="2"/>
      <c r="T801" s="2"/>
      <c r="U801" s="1"/>
    </row>
    <row r="802" spans="1:21" x14ac:dyDescent="0.2">
      <c r="A802" t="str">
        <f t="shared" si="28"/>
        <v/>
      </c>
      <c r="Q802" s="40"/>
      <c r="R802" s="2"/>
      <c r="S802" s="2"/>
      <c r="T802" s="2"/>
      <c r="U802" s="1"/>
    </row>
    <row r="803" spans="1:21" x14ac:dyDescent="0.2">
      <c r="A803" t="str">
        <f t="shared" si="28"/>
        <v/>
      </c>
      <c r="Q803" s="40"/>
      <c r="R803" s="2"/>
      <c r="S803" s="2"/>
      <c r="T803" s="2"/>
      <c r="U803" s="1"/>
    </row>
    <row r="804" spans="1:21" x14ac:dyDescent="0.2">
      <c r="A804" t="str">
        <f t="shared" si="28"/>
        <v/>
      </c>
      <c r="Q804" s="40"/>
      <c r="R804" s="2"/>
      <c r="S804" s="2"/>
      <c r="T804" s="2"/>
      <c r="U804" s="1"/>
    </row>
    <row r="805" spans="1:21" x14ac:dyDescent="0.2">
      <c r="A805" t="str">
        <f t="shared" si="28"/>
        <v/>
      </c>
      <c r="Q805" s="40"/>
      <c r="R805" s="2"/>
      <c r="S805" s="2"/>
      <c r="T805" s="2"/>
      <c r="U805" s="1"/>
    </row>
    <row r="806" spans="1:21" x14ac:dyDescent="0.2">
      <c r="A806" t="str">
        <f t="shared" si="28"/>
        <v/>
      </c>
      <c r="Q806" s="40"/>
      <c r="R806" s="2"/>
      <c r="S806" s="2"/>
      <c r="T806" s="2"/>
      <c r="U806" s="1"/>
    </row>
    <row r="807" spans="1:21" x14ac:dyDescent="0.2">
      <c r="A807" t="str">
        <f t="shared" si="28"/>
        <v/>
      </c>
      <c r="Q807" s="40"/>
      <c r="R807" s="2"/>
      <c r="S807" s="2"/>
      <c r="T807" s="2"/>
      <c r="U807" s="1"/>
    </row>
    <row r="808" spans="1:21" x14ac:dyDescent="0.2">
      <c r="A808" t="str">
        <f t="shared" si="28"/>
        <v/>
      </c>
      <c r="Q808" s="40"/>
      <c r="R808" s="2"/>
      <c r="S808" s="2"/>
      <c r="T808" s="2"/>
      <c r="U808" s="1"/>
    </row>
    <row r="809" spans="1:21" x14ac:dyDescent="0.2">
      <c r="A809" t="str">
        <f t="shared" si="28"/>
        <v/>
      </c>
      <c r="Q809" s="40"/>
      <c r="R809" s="2"/>
      <c r="S809" s="2"/>
      <c r="T809" s="2"/>
      <c r="U809" s="1"/>
    </row>
    <row r="810" spans="1:21" x14ac:dyDescent="0.2">
      <c r="A810" t="str">
        <f t="shared" si="28"/>
        <v/>
      </c>
      <c r="Q810" s="40"/>
      <c r="R810" s="2"/>
      <c r="S810" s="2"/>
      <c r="T810" s="2"/>
      <c r="U810" s="1"/>
    </row>
    <row r="811" spans="1:21" x14ac:dyDescent="0.2">
      <c r="A811" t="str">
        <f t="shared" si="28"/>
        <v/>
      </c>
      <c r="Q811" s="40"/>
      <c r="R811" s="2"/>
      <c r="S811" s="2"/>
      <c r="T811" s="2"/>
      <c r="U811" s="1"/>
    </row>
    <row r="812" spans="1:21" x14ac:dyDescent="0.2">
      <c r="A812" t="str">
        <f t="shared" si="28"/>
        <v/>
      </c>
      <c r="Q812" s="40"/>
      <c r="R812" s="2"/>
      <c r="S812" s="2"/>
      <c r="T812" s="2"/>
      <c r="U812" s="1"/>
    </row>
    <row r="813" spans="1:21" x14ac:dyDescent="0.2">
      <c r="A813" t="str">
        <f t="shared" si="28"/>
        <v/>
      </c>
      <c r="Q813" s="40"/>
      <c r="R813" s="2"/>
      <c r="S813" s="2"/>
      <c r="T813" s="2"/>
      <c r="U813" s="1"/>
    </row>
    <row r="814" spans="1:21" x14ac:dyDescent="0.2">
      <c r="A814" t="str">
        <f t="shared" si="28"/>
        <v/>
      </c>
      <c r="Q814" s="40"/>
      <c r="R814" s="2"/>
      <c r="S814" s="2"/>
      <c r="T814" s="2"/>
      <c r="U814" s="1"/>
    </row>
    <row r="815" spans="1:21" x14ac:dyDescent="0.2">
      <c r="A815" t="str">
        <f t="shared" si="28"/>
        <v/>
      </c>
      <c r="Q815" s="40"/>
      <c r="R815" s="2"/>
      <c r="S815" s="2"/>
      <c r="T815" s="2"/>
      <c r="U815" s="1"/>
    </row>
    <row r="816" spans="1:21" x14ac:dyDescent="0.2">
      <c r="A816" t="str">
        <f t="shared" si="28"/>
        <v/>
      </c>
      <c r="Q816" s="40"/>
      <c r="R816" s="2"/>
      <c r="S816" s="2"/>
      <c r="T816" s="2"/>
      <c r="U816" s="1"/>
    </row>
    <row r="817" spans="1:21" x14ac:dyDescent="0.2">
      <c r="A817" t="str">
        <f t="shared" si="28"/>
        <v/>
      </c>
      <c r="Q817" s="40"/>
      <c r="R817" s="2"/>
      <c r="S817" s="2"/>
      <c r="T817" s="2"/>
      <c r="U817" s="1"/>
    </row>
    <row r="818" spans="1:21" x14ac:dyDescent="0.2">
      <c r="A818" t="str">
        <f t="shared" si="28"/>
        <v/>
      </c>
      <c r="Q818" s="40"/>
      <c r="R818" s="2"/>
      <c r="S818" s="2"/>
      <c r="T818" s="2"/>
      <c r="U818" s="1"/>
    </row>
    <row r="819" spans="1:21" x14ac:dyDescent="0.2">
      <c r="A819" t="str">
        <f t="shared" si="28"/>
        <v/>
      </c>
      <c r="Q819" s="40"/>
      <c r="R819" s="2"/>
      <c r="S819" s="2"/>
      <c r="T819" s="2"/>
      <c r="U819" s="1"/>
    </row>
    <row r="820" spans="1:21" x14ac:dyDescent="0.2">
      <c r="A820" t="str">
        <f t="shared" si="28"/>
        <v/>
      </c>
      <c r="Q820" s="40"/>
      <c r="R820" s="2"/>
      <c r="S820" s="2"/>
      <c r="T820" s="2"/>
      <c r="U820" s="1"/>
    </row>
    <row r="821" spans="1:21" x14ac:dyDescent="0.2">
      <c r="A821" t="str">
        <f t="shared" si="28"/>
        <v/>
      </c>
      <c r="Q821" s="40"/>
      <c r="R821" s="2"/>
      <c r="S821" s="2"/>
      <c r="T821" s="2"/>
      <c r="U821" s="1"/>
    </row>
    <row r="822" spans="1:21" x14ac:dyDescent="0.2">
      <c r="A822" t="str">
        <f t="shared" si="28"/>
        <v/>
      </c>
      <c r="Q822" s="40"/>
      <c r="R822" s="2"/>
      <c r="S822" s="2"/>
      <c r="T822" s="2"/>
      <c r="U822" s="1"/>
    </row>
    <row r="823" spans="1:21" x14ac:dyDescent="0.2">
      <c r="A823" t="str">
        <f t="shared" si="28"/>
        <v/>
      </c>
      <c r="Q823" s="40"/>
      <c r="R823" s="2"/>
      <c r="S823" s="2"/>
      <c r="T823" s="2"/>
      <c r="U823" s="1"/>
    </row>
    <row r="824" spans="1:21" x14ac:dyDescent="0.2">
      <c r="A824" t="str">
        <f t="shared" si="28"/>
        <v/>
      </c>
      <c r="Q824" s="40"/>
      <c r="R824" s="2"/>
      <c r="S824" s="2"/>
      <c r="T824" s="2"/>
      <c r="U824" s="1"/>
    </row>
    <row r="825" spans="1:21" x14ac:dyDescent="0.2">
      <c r="A825" t="str">
        <f t="shared" si="28"/>
        <v/>
      </c>
      <c r="Q825" s="40"/>
      <c r="R825" s="2"/>
      <c r="S825" s="2"/>
      <c r="T825" s="2"/>
      <c r="U825" s="1"/>
    </row>
    <row r="826" spans="1:21" x14ac:dyDescent="0.2">
      <c r="A826" t="str">
        <f t="shared" si="28"/>
        <v/>
      </c>
      <c r="Q826" s="40"/>
      <c r="R826" s="2"/>
      <c r="S826" s="2"/>
      <c r="T826" s="2"/>
      <c r="U826" s="1"/>
    </row>
    <row r="827" spans="1:21" x14ac:dyDescent="0.2">
      <c r="A827" t="str">
        <f t="shared" si="28"/>
        <v/>
      </c>
      <c r="Q827" s="40"/>
      <c r="R827" s="2"/>
      <c r="S827" s="2"/>
      <c r="T827" s="2"/>
      <c r="U827" s="1"/>
    </row>
    <row r="828" spans="1:21" x14ac:dyDescent="0.2">
      <c r="A828" t="str">
        <f t="shared" si="28"/>
        <v/>
      </c>
      <c r="Q828" s="40"/>
      <c r="R828" s="2"/>
      <c r="S828" s="2"/>
      <c r="T828" s="2"/>
      <c r="U828" s="1"/>
    </row>
    <row r="829" spans="1:21" x14ac:dyDescent="0.2">
      <c r="A829" t="str">
        <f t="shared" si="28"/>
        <v/>
      </c>
      <c r="Q829" s="40"/>
      <c r="R829" s="2"/>
      <c r="S829" s="2"/>
      <c r="T829" s="2"/>
      <c r="U829" s="1"/>
    </row>
    <row r="830" spans="1:21" x14ac:dyDescent="0.2">
      <c r="A830" t="str">
        <f t="shared" si="28"/>
        <v/>
      </c>
      <c r="Q830" s="40"/>
      <c r="R830" s="2"/>
      <c r="S830" s="2"/>
      <c r="T830" s="2"/>
      <c r="U830" s="1"/>
    </row>
    <row r="831" spans="1:21" x14ac:dyDescent="0.2">
      <c r="A831" t="str">
        <f t="shared" si="28"/>
        <v/>
      </c>
      <c r="Q831" s="40"/>
      <c r="R831" s="2"/>
      <c r="S831" s="2"/>
      <c r="T831" s="2"/>
      <c r="U831" s="1"/>
    </row>
    <row r="832" spans="1:21" x14ac:dyDescent="0.2">
      <c r="A832" t="str">
        <f t="shared" si="28"/>
        <v/>
      </c>
      <c r="Q832" s="40"/>
      <c r="R832" s="2"/>
      <c r="S832" s="2"/>
      <c r="T832" s="2"/>
      <c r="U832" s="1"/>
    </row>
    <row r="833" spans="1:21" x14ac:dyDescent="0.2">
      <c r="A833" t="str">
        <f t="shared" si="28"/>
        <v/>
      </c>
      <c r="Q833" s="40"/>
      <c r="R833" s="2"/>
      <c r="S833" s="2"/>
      <c r="T833" s="2"/>
      <c r="U833" s="1"/>
    </row>
    <row r="834" spans="1:21" x14ac:dyDescent="0.2">
      <c r="A834" t="str">
        <f t="shared" ref="A834:A897" si="29">B834&amp;C834</f>
        <v/>
      </c>
      <c r="Q834" s="40"/>
      <c r="R834" s="2"/>
      <c r="S834" s="2"/>
      <c r="T834" s="2"/>
      <c r="U834" s="1"/>
    </row>
    <row r="835" spans="1:21" x14ac:dyDescent="0.2">
      <c r="A835" t="str">
        <f t="shared" si="29"/>
        <v/>
      </c>
      <c r="Q835" s="40"/>
      <c r="R835" s="2"/>
      <c r="S835" s="2"/>
      <c r="T835" s="2"/>
      <c r="U835" s="1"/>
    </row>
    <row r="836" spans="1:21" x14ac:dyDescent="0.2">
      <c r="A836" t="str">
        <f t="shared" si="29"/>
        <v/>
      </c>
      <c r="Q836" s="40"/>
      <c r="R836" s="2"/>
      <c r="S836" s="2"/>
      <c r="T836" s="2"/>
      <c r="U836" s="1"/>
    </row>
    <row r="837" spans="1:21" x14ac:dyDescent="0.2">
      <c r="A837" t="str">
        <f t="shared" si="29"/>
        <v/>
      </c>
      <c r="Q837" s="40"/>
      <c r="R837" s="2"/>
      <c r="S837" s="2"/>
      <c r="T837" s="2"/>
      <c r="U837" s="1"/>
    </row>
    <row r="838" spans="1:21" x14ac:dyDescent="0.2">
      <c r="A838" t="str">
        <f t="shared" si="29"/>
        <v/>
      </c>
      <c r="Q838" s="40"/>
      <c r="R838" s="2"/>
      <c r="S838" s="2"/>
      <c r="T838" s="2"/>
      <c r="U838" s="1"/>
    </row>
    <row r="839" spans="1:21" x14ac:dyDescent="0.2">
      <c r="A839" t="str">
        <f t="shared" si="29"/>
        <v/>
      </c>
      <c r="Q839" s="40"/>
      <c r="R839" s="2"/>
      <c r="S839" s="2"/>
      <c r="T839" s="2"/>
      <c r="U839" s="1"/>
    </row>
    <row r="840" spans="1:21" x14ac:dyDescent="0.2">
      <c r="A840" t="str">
        <f t="shared" si="29"/>
        <v/>
      </c>
      <c r="Q840" s="40"/>
      <c r="R840" s="2"/>
      <c r="S840" s="2"/>
      <c r="T840" s="2"/>
      <c r="U840" s="1"/>
    </row>
    <row r="841" spans="1:21" x14ac:dyDescent="0.2">
      <c r="A841" t="str">
        <f t="shared" si="29"/>
        <v/>
      </c>
      <c r="Q841" s="40"/>
      <c r="R841" s="2"/>
      <c r="S841" s="2"/>
      <c r="T841" s="2"/>
      <c r="U841" s="1"/>
    </row>
    <row r="842" spans="1:21" x14ac:dyDescent="0.2">
      <c r="A842" t="str">
        <f t="shared" si="29"/>
        <v/>
      </c>
      <c r="Q842" s="40"/>
      <c r="R842" s="2"/>
      <c r="S842" s="2"/>
      <c r="T842" s="2"/>
      <c r="U842" s="1"/>
    </row>
    <row r="843" spans="1:21" x14ac:dyDescent="0.2">
      <c r="A843" t="str">
        <f t="shared" si="29"/>
        <v/>
      </c>
      <c r="Q843" s="40"/>
      <c r="R843" s="2"/>
      <c r="S843" s="2"/>
      <c r="T843" s="2"/>
      <c r="U843" s="1"/>
    </row>
    <row r="844" spans="1:21" x14ac:dyDescent="0.2">
      <c r="A844" t="str">
        <f t="shared" si="29"/>
        <v/>
      </c>
      <c r="Q844" s="40"/>
      <c r="R844" s="2"/>
      <c r="S844" s="2"/>
      <c r="T844" s="2"/>
      <c r="U844" s="1"/>
    </row>
    <row r="845" spans="1:21" x14ac:dyDescent="0.2">
      <c r="A845" t="str">
        <f t="shared" si="29"/>
        <v/>
      </c>
      <c r="Q845" s="40"/>
      <c r="R845" s="2"/>
      <c r="S845" s="2"/>
      <c r="T845" s="2"/>
      <c r="U845" s="1"/>
    </row>
    <row r="846" spans="1:21" x14ac:dyDescent="0.2">
      <c r="A846" t="str">
        <f t="shared" si="29"/>
        <v/>
      </c>
      <c r="Q846" s="40"/>
      <c r="R846" s="2"/>
      <c r="S846" s="2"/>
      <c r="T846" s="2"/>
      <c r="U846" s="1"/>
    </row>
    <row r="847" spans="1:21" x14ac:dyDescent="0.2">
      <c r="A847" t="str">
        <f t="shared" si="29"/>
        <v/>
      </c>
      <c r="Q847" s="40"/>
      <c r="R847" s="2"/>
      <c r="S847" s="2"/>
      <c r="T847" s="2"/>
      <c r="U847" s="1"/>
    </row>
    <row r="848" spans="1:21" x14ac:dyDescent="0.2">
      <c r="A848" t="str">
        <f t="shared" si="29"/>
        <v/>
      </c>
      <c r="Q848" s="40"/>
      <c r="R848" s="2"/>
      <c r="S848" s="2"/>
      <c r="T848" s="2"/>
      <c r="U848" s="1"/>
    </row>
    <row r="849" spans="1:21" x14ac:dyDescent="0.2">
      <c r="A849" t="str">
        <f t="shared" si="29"/>
        <v/>
      </c>
      <c r="Q849" s="40"/>
      <c r="R849" s="2"/>
      <c r="S849" s="2"/>
      <c r="T849" s="2"/>
      <c r="U849" s="1"/>
    </row>
    <row r="850" spans="1:21" x14ac:dyDescent="0.2">
      <c r="A850" t="str">
        <f t="shared" si="29"/>
        <v/>
      </c>
      <c r="Q850" s="40"/>
      <c r="R850" s="2"/>
      <c r="S850" s="2"/>
      <c r="T850" s="2"/>
      <c r="U850" s="1"/>
    </row>
    <row r="851" spans="1:21" x14ac:dyDescent="0.2">
      <c r="A851" t="str">
        <f t="shared" si="29"/>
        <v/>
      </c>
      <c r="Q851" s="40"/>
      <c r="R851" s="2"/>
      <c r="S851" s="2"/>
      <c r="T851" s="2"/>
      <c r="U851" s="1"/>
    </row>
    <row r="852" spans="1:21" x14ac:dyDescent="0.2">
      <c r="A852" t="str">
        <f t="shared" si="29"/>
        <v/>
      </c>
      <c r="Q852" s="40"/>
      <c r="R852" s="2"/>
      <c r="S852" s="2"/>
      <c r="T852" s="2"/>
      <c r="U852" s="1"/>
    </row>
    <row r="853" spans="1:21" x14ac:dyDescent="0.2">
      <c r="A853" t="str">
        <f t="shared" si="29"/>
        <v/>
      </c>
      <c r="Q853" s="40"/>
      <c r="R853" s="2"/>
      <c r="S853" s="2"/>
      <c r="T853" s="2"/>
      <c r="U853" s="1"/>
    </row>
    <row r="854" spans="1:21" x14ac:dyDescent="0.2">
      <c r="A854" t="str">
        <f t="shared" si="29"/>
        <v/>
      </c>
      <c r="Q854" s="40"/>
      <c r="R854" s="2"/>
      <c r="S854" s="2"/>
      <c r="T854" s="2"/>
      <c r="U854" s="1"/>
    </row>
    <row r="855" spans="1:21" x14ac:dyDescent="0.2">
      <c r="A855" t="str">
        <f t="shared" si="29"/>
        <v/>
      </c>
      <c r="Q855" s="40"/>
      <c r="R855" s="2"/>
      <c r="S855" s="2"/>
      <c r="T855" s="2"/>
      <c r="U855" s="1"/>
    </row>
    <row r="856" spans="1:21" x14ac:dyDescent="0.2">
      <c r="A856" t="str">
        <f t="shared" si="29"/>
        <v/>
      </c>
      <c r="Q856" s="40"/>
      <c r="R856" s="2"/>
      <c r="S856" s="2"/>
      <c r="T856" s="2"/>
      <c r="U856" s="1"/>
    </row>
    <row r="857" spans="1:21" x14ac:dyDescent="0.2">
      <c r="A857" t="str">
        <f t="shared" si="29"/>
        <v/>
      </c>
      <c r="Q857" s="40"/>
      <c r="R857" s="2"/>
      <c r="S857" s="2"/>
      <c r="T857" s="2"/>
      <c r="U857" s="1"/>
    </row>
    <row r="858" spans="1:21" x14ac:dyDescent="0.2">
      <c r="A858" t="str">
        <f t="shared" si="29"/>
        <v/>
      </c>
      <c r="Q858" s="40"/>
      <c r="R858" s="2"/>
      <c r="S858" s="2"/>
      <c r="T858" s="2"/>
      <c r="U858" s="1"/>
    </row>
    <row r="859" spans="1:21" x14ac:dyDescent="0.2">
      <c r="A859" t="str">
        <f t="shared" si="29"/>
        <v/>
      </c>
      <c r="Q859" s="40"/>
      <c r="R859" s="2"/>
      <c r="S859" s="2"/>
      <c r="T859" s="2"/>
      <c r="U859" s="1"/>
    </row>
    <row r="860" spans="1:21" x14ac:dyDescent="0.2">
      <c r="A860" t="str">
        <f t="shared" si="29"/>
        <v/>
      </c>
      <c r="Q860" s="40"/>
      <c r="R860" s="2"/>
      <c r="S860" s="2"/>
      <c r="T860" s="2"/>
      <c r="U860" s="1"/>
    </row>
    <row r="861" spans="1:21" x14ac:dyDescent="0.2">
      <c r="A861" t="str">
        <f t="shared" si="29"/>
        <v/>
      </c>
      <c r="Q861" s="40"/>
      <c r="R861" s="2"/>
      <c r="S861" s="2"/>
      <c r="T861" s="2"/>
      <c r="U861" s="1"/>
    </row>
    <row r="862" spans="1:21" x14ac:dyDescent="0.2">
      <c r="A862" t="str">
        <f t="shared" si="29"/>
        <v/>
      </c>
      <c r="Q862" s="40"/>
      <c r="R862" s="2"/>
      <c r="S862" s="2"/>
      <c r="T862" s="2"/>
      <c r="U862" s="1"/>
    </row>
    <row r="863" spans="1:21" x14ac:dyDescent="0.2">
      <c r="A863" t="str">
        <f t="shared" si="29"/>
        <v/>
      </c>
      <c r="Q863" s="40"/>
      <c r="R863" s="2"/>
      <c r="S863" s="2"/>
      <c r="T863" s="2"/>
      <c r="U863" s="1"/>
    </row>
    <row r="864" spans="1:21" x14ac:dyDescent="0.2">
      <c r="A864" t="str">
        <f t="shared" si="29"/>
        <v/>
      </c>
      <c r="Q864" s="40"/>
      <c r="R864" s="2"/>
      <c r="S864" s="2"/>
      <c r="T864" s="2"/>
      <c r="U864" s="1"/>
    </row>
    <row r="865" spans="1:21" x14ac:dyDescent="0.2">
      <c r="A865" t="str">
        <f t="shared" si="29"/>
        <v/>
      </c>
      <c r="Q865" s="40"/>
      <c r="R865" s="2"/>
      <c r="S865" s="2"/>
      <c r="T865" s="2"/>
      <c r="U865" s="1"/>
    </row>
    <row r="866" spans="1:21" x14ac:dyDescent="0.2">
      <c r="A866" t="str">
        <f t="shared" si="29"/>
        <v/>
      </c>
      <c r="Q866" s="40"/>
      <c r="R866" s="2"/>
      <c r="S866" s="2"/>
      <c r="T866" s="2"/>
      <c r="U866" s="1"/>
    </row>
    <row r="867" spans="1:21" x14ac:dyDescent="0.2">
      <c r="A867" t="str">
        <f t="shared" si="29"/>
        <v/>
      </c>
      <c r="Q867" s="40"/>
      <c r="R867" s="2"/>
      <c r="S867" s="2"/>
      <c r="T867" s="2"/>
      <c r="U867" s="1"/>
    </row>
    <row r="868" spans="1:21" x14ac:dyDescent="0.2">
      <c r="A868" t="str">
        <f t="shared" si="29"/>
        <v/>
      </c>
      <c r="Q868" s="40"/>
      <c r="R868" s="2"/>
      <c r="S868" s="2"/>
      <c r="T868" s="2"/>
      <c r="U868" s="1"/>
    </row>
    <row r="869" spans="1:21" x14ac:dyDescent="0.2">
      <c r="A869" t="str">
        <f t="shared" si="29"/>
        <v/>
      </c>
      <c r="Q869" s="40"/>
      <c r="R869" s="2"/>
      <c r="S869" s="2"/>
      <c r="T869" s="2"/>
      <c r="U869" s="1"/>
    </row>
    <row r="870" spans="1:21" x14ac:dyDescent="0.2">
      <c r="A870" t="str">
        <f t="shared" si="29"/>
        <v/>
      </c>
      <c r="Q870" s="40"/>
      <c r="R870" s="2"/>
      <c r="S870" s="2"/>
      <c r="T870" s="2"/>
      <c r="U870" s="1"/>
    </row>
    <row r="871" spans="1:21" x14ac:dyDescent="0.2">
      <c r="A871" t="str">
        <f t="shared" si="29"/>
        <v/>
      </c>
      <c r="Q871" s="40"/>
      <c r="R871" s="2"/>
      <c r="S871" s="2"/>
      <c r="T871" s="2"/>
      <c r="U871" s="1"/>
    </row>
    <row r="872" spans="1:21" x14ac:dyDescent="0.2">
      <c r="A872" t="str">
        <f t="shared" si="29"/>
        <v/>
      </c>
      <c r="Q872" s="40"/>
      <c r="R872" s="2"/>
      <c r="S872" s="2"/>
      <c r="T872" s="2"/>
      <c r="U872" s="1"/>
    </row>
    <row r="873" spans="1:21" x14ac:dyDescent="0.2">
      <c r="A873" t="str">
        <f t="shared" si="29"/>
        <v/>
      </c>
      <c r="Q873" s="40"/>
      <c r="R873" s="2"/>
      <c r="S873" s="2"/>
      <c r="T873" s="2"/>
      <c r="U873" s="1"/>
    </row>
    <row r="874" spans="1:21" x14ac:dyDescent="0.2">
      <c r="A874" t="str">
        <f t="shared" si="29"/>
        <v/>
      </c>
      <c r="Q874" s="40"/>
      <c r="R874" s="2"/>
      <c r="S874" s="2"/>
      <c r="T874" s="2"/>
      <c r="U874" s="1"/>
    </row>
    <row r="875" spans="1:21" x14ac:dyDescent="0.2">
      <c r="A875" t="str">
        <f t="shared" si="29"/>
        <v/>
      </c>
      <c r="Q875" s="40"/>
      <c r="R875" s="2"/>
      <c r="S875" s="2"/>
      <c r="T875" s="2"/>
      <c r="U875" s="1"/>
    </row>
    <row r="876" spans="1:21" x14ac:dyDescent="0.2">
      <c r="A876" t="str">
        <f t="shared" si="29"/>
        <v/>
      </c>
      <c r="Q876" s="40"/>
      <c r="R876" s="2"/>
      <c r="S876" s="2"/>
      <c r="T876" s="2"/>
      <c r="U876" s="1"/>
    </row>
    <row r="877" spans="1:21" x14ac:dyDescent="0.2">
      <c r="A877" t="str">
        <f t="shared" si="29"/>
        <v/>
      </c>
      <c r="Q877" s="40"/>
      <c r="R877" s="2"/>
      <c r="S877" s="2"/>
      <c r="T877" s="2"/>
      <c r="U877" s="1"/>
    </row>
    <row r="878" spans="1:21" x14ac:dyDescent="0.2">
      <c r="A878" t="str">
        <f t="shared" si="29"/>
        <v/>
      </c>
      <c r="Q878" s="40"/>
      <c r="R878" s="2"/>
      <c r="S878" s="2"/>
      <c r="T878" s="2"/>
      <c r="U878" s="1"/>
    </row>
    <row r="879" spans="1:21" x14ac:dyDescent="0.2">
      <c r="A879" t="str">
        <f t="shared" si="29"/>
        <v/>
      </c>
      <c r="Q879" s="40"/>
      <c r="R879" s="2"/>
      <c r="S879" s="2"/>
      <c r="T879" s="2"/>
      <c r="U879" s="1"/>
    </row>
    <row r="880" spans="1:21" x14ac:dyDescent="0.2">
      <c r="A880" t="str">
        <f t="shared" si="29"/>
        <v/>
      </c>
      <c r="Q880" s="40"/>
      <c r="R880" s="2"/>
      <c r="S880" s="2"/>
      <c r="T880" s="2"/>
      <c r="U880" s="1"/>
    </row>
    <row r="881" spans="1:21" x14ac:dyDescent="0.2">
      <c r="A881" t="str">
        <f t="shared" si="29"/>
        <v/>
      </c>
      <c r="Q881" s="40"/>
      <c r="R881" s="2"/>
      <c r="S881" s="2"/>
      <c r="T881" s="2"/>
      <c r="U881" s="1"/>
    </row>
    <row r="882" spans="1:21" x14ac:dyDescent="0.2">
      <c r="A882" t="str">
        <f t="shared" si="29"/>
        <v/>
      </c>
      <c r="Q882" s="40"/>
      <c r="R882" s="2"/>
      <c r="S882" s="2"/>
      <c r="T882" s="2"/>
      <c r="U882" s="1"/>
    </row>
    <row r="883" spans="1:21" x14ac:dyDescent="0.2">
      <c r="A883" t="str">
        <f t="shared" si="29"/>
        <v/>
      </c>
      <c r="Q883" s="40"/>
      <c r="R883" s="2"/>
      <c r="S883" s="2"/>
      <c r="T883" s="2"/>
      <c r="U883" s="1"/>
    </row>
    <row r="884" spans="1:21" x14ac:dyDescent="0.2">
      <c r="A884" t="str">
        <f t="shared" si="29"/>
        <v/>
      </c>
      <c r="Q884" s="40"/>
      <c r="R884" s="2"/>
      <c r="S884" s="2"/>
      <c r="T884" s="2"/>
      <c r="U884" s="1"/>
    </row>
    <row r="885" spans="1:21" x14ac:dyDescent="0.2">
      <c r="A885" t="str">
        <f t="shared" si="29"/>
        <v/>
      </c>
      <c r="Q885" s="40"/>
      <c r="R885" s="2"/>
      <c r="S885" s="2"/>
      <c r="T885" s="2"/>
      <c r="U885" s="1"/>
    </row>
    <row r="886" spans="1:21" x14ac:dyDescent="0.2">
      <c r="A886" t="str">
        <f t="shared" si="29"/>
        <v/>
      </c>
      <c r="Q886" s="40"/>
      <c r="R886" s="2"/>
      <c r="S886" s="2"/>
      <c r="T886" s="2"/>
      <c r="U886" s="1"/>
    </row>
    <row r="887" spans="1:21" x14ac:dyDescent="0.2">
      <c r="A887" t="str">
        <f t="shared" si="29"/>
        <v/>
      </c>
      <c r="Q887" s="40"/>
      <c r="R887" s="2"/>
      <c r="S887" s="2"/>
      <c r="T887" s="2"/>
      <c r="U887" s="1"/>
    </row>
    <row r="888" spans="1:21" x14ac:dyDescent="0.2">
      <c r="A888" t="str">
        <f t="shared" si="29"/>
        <v/>
      </c>
      <c r="Q888" s="40"/>
      <c r="R888" s="2"/>
      <c r="S888" s="2"/>
      <c r="T888" s="2"/>
      <c r="U888" s="1"/>
    </row>
    <row r="889" spans="1:21" x14ac:dyDescent="0.2">
      <c r="A889" t="str">
        <f t="shared" si="29"/>
        <v/>
      </c>
      <c r="Q889" s="40"/>
      <c r="R889" s="2"/>
      <c r="S889" s="2"/>
      <c r="T889" s="2"/>
      <c r="U889" s="1"/>
    </row>
    <row r="890" spans="1:21" x14ac:dyDescent="0.2">
      <c r="A890" t="str">
        <f t="shared" si="29"/>
        <v/>
      </c>
      <c r="Q890" s="40"/>
      <c r="R890" s="2"/>
      <c r="S890" s="2"/>
      <c r="T890" s="2"/>
      <c r="U890" s="1"/>
    </row>
    <row r="891" spans="1:21" x14ac:dyDescent="0.2">
      <c r="A891" t="str">
        <f t="shared" si="29"/>
        <v/>
      </c>
      <c r="Q891" s="40"/>
      <c r="R891" s="2"/>
      <c r="S891" s="2"/>
      <c r="T891" s="2"/>
      <c r="U891" s="1"/>
    </row>
    <row r="892" spans="1:21" x14ac:dyDescent="0.2">
      <c r="A892" t="str">
        <f t="shared" si="29"/>
        <v/>
      </c>
      <c r="Q892" s="40"/>
      <c r="R892" s="2"/>
      <c r="S892" s="2"/>
      <c r="T892" s="2"/>
      <c r="U892" s="1"/>
    </row>
    <row r="893" spans="1:21" x14ac:dyDescent="0.2">
      <c r="A893" t="str">
        <f t="shared" si="29"/>
        <v/>
      </c>
      <c r="Q893" s="40"/>
      <c r="R893" s="2"/>
      <c r="S893" s="2"/>
      <c r="T893" s="2"/>
      <c r="U893" s="1"/>
    </row>
    <row r="894" spans="1:21" x14ac:dyDescent="0.2">
      <c r="A894" t="str">
        <f t="shared" si="29"/>
        <v/>
      </c>
      <c r="Q894" s="40"/>
      <c r="R894" s="2"/>
      <c r="S894" s="2"/>
      <c r="T894" s="2"/>
      <c r="U894" s="1"/>
    </row>
    <row r="895" spans="1:21" x14ac:dyDescent="0.2">
      <c r="A895" t="str">
        <f t="shared" si="29"/>
        <v/>
      </c>
      <c r="Q895" s="40"/>
      <c r="R895" s="2"/>
      <c r="S895" s="2"/>
      <c r="T895" s="2"/>
      <c r="U895" s="1"/>
    </row>
    <row r="896" spans="1:21" x14ac:dyDescent="0.2">
      <c r="A896" t="str">
        <f t="shared" si="29"/>
        <v/>
      </c>
      <c r="Q896" s="40"/>
      <c r="R896" s="2"/>
      <c r="S896" s="2"/>
      <c r="T896" s="2"/>
      <c r="U896" s="1"/>
    </row>
    <row r="897" spans="1:21" x14ac:dyDescent="0.2">
      <c r="A897" t="str">
        <f t="shared" si="29"/>
        <v/>
      </c>
      <c r="Q897" s="40"/>
      <c r="R897" s="2"/>
      <c r="S897" s="2"/>
      <c r="T897" s="2"/>
      <c r="U897" s="1"/>
    </row>
    <row r="898" spans="1:21" x14ac:dyDescent="0.2">
      <c r="A898" t="str">
        <f t="shared" ref="A898:A961" si="30">B898&amp;C898</f>
        <v/>
      </c>
      <c r="Q898" s="40"/>
      <c r="R898" s="2"/>
      <c r="S898" s="2"/>
      <c r="T898" s="2"/>
      <c r="U898" s="1"/>
    </row>
    <row r="899" spans="1:21" x14ac:dyDescent="0.2">
      <c r="A899" t="str">
        <f t="shared" si="30"/>
        <v/>
      </c>
      <c r="Q899" s="40"/>
      <c r="R899" s="2"/>
      <c r="S899" s="2"/>
      <c r="T899" s="2"/>
      <c r="U899" s="1"/>
    </row>
    <row r="900" spans="1:21" x14ac:dyDescent="0.2">
      <c r="A900" t="str">
        <f t="shared" si="30"/>
        <v/>
      </c>
      <c r="Q900" s="40"/>
      <c r="R900" s="2"/>
      <c r="S900" s="2"/>
      <c r="T900" s="2"/>
      <c r="U900" s="1"/>
    </row>
    <row r="901" spans="1:21" x14ac:dyDescent="0.2">
      <c r="A901" t="str">
        <f t="shared" si="30"/>
        <v/>
      </c>
      <c r="Q901" s="40"/>
      <c r="R901" s="2"/>
      <c r="S901" s="2"/>
      <c r="T901" s="2"/>
      <c r="U901" s="1"/>
    </row>
    <row r="902" spans="1:21" x14ac:dyDescent="0.2">
      <c r="A902" t="str">
        <f t="shared" si="30"/>
        <v/>
      </c>
      <c r="Q902" s="40"/>
      <c r="R902" s="2"/>
      <c r="S902" s="2"/>
      <c r="T902" s="2"/>
      <c r="U902" s="1"/>
    </row>
    <row r="903" spans="1:21" x14ac:dyDescent="0.2">
      <c r="A903" t="str">
        <f t="shared" si="30"/>
        <v/>
      </c>
      <c r="Q903" s="40"/>
      <c r="R903" s="2"/>
      <c r="S903" s="2"/>
      <c r="T903" s="2"/>
      <c r="U903" s="1"/>
    </row>
    <row r="904" spans="1:21" x14ac:dyDescent="0.2">
      <c r="A904" t="str">
        <f t="shared" si="30"/>
        <v/>
      </c>
      <c r="Q904" s="40"/>
      <c r="R904" s="2"/>
      <c r="S904" s="2"/>
      <c r="T904" s="2"/>
      <c r="U904" s="1"/>
    </row>
    <row r="905" spans="1:21" x14ac:dyDescent="0.2">
      <c r="A905" t="str">
        <f t="shared" si="30"/>
        <v/>
      </c>
      <c r="Q905" s="40"/>
      <c r="R905" s="2"/>
      <c r="S905" s="2"/>
      <c r="T905" s="2"/>
      <c r="U905" s="1"/>
    </row>
    <row r="906" spans="1:21" x14ac:dyDescent="0.2">
      <c r="A906" t="str">
        <f t="shared" si="30"/>
        <v/>
      </c>
      <c r="Q906" s="40"/>
      <c r="R906" s="2"/>
      <c r="S906" s="2"/>
      <c r="T906" s="2"/>
      <c r="U906" s="1"/>
    </row>
    <row r="907" spans="1:21" x14ac:dyDescent="0.2">
      <c r="A907" t="str">
        <f t="shared" si="30"/>
        <v/>
      </c>
      <c r="Q907" s="40"/>
      <c r="R907" s="2"/>
      <c r="S907" s="2"/>
      <c r="T907" s="2"/>
      <c r="U907" s="1"/>
    </row>
    <row r="908" spans="1:21" x14ac:dyDescent="0.2">
      <c r="A908" t="str">
        <f t="shared" si="30"/>
        <v/>
      </c>
      <c r="Q908" s="40"/>
      <c r="R908" s="2"/>
      <c r="S908" s="2"/>
      <c r="T908" s="2"/>
      <c r="U908" s="1"/>
    </row>
    <row r="909" spans="1:21" x14ac:dyDescent="0.2">
      <c r="A909" t="str">
        <f t="shared" si="30"/>
        <v/>
      </c>
      <c r="Q909" s="40"/>
      <c r="R909" s="2"/>
      <c r="S909" s="2"/>
      <c r="T909" s="2"/>
      <c r="U909" s="1"/>
    </row>
    <row r="910" spans="1:21" x14ac:dyDescent="0.2">
      <c r="A910" t="str">
        <f t="shared" si="30"/>
        <v/>
      </c>
      <c r="Q910" s="40"/>
      <c r="R910" s="2"/>
      <c r="S910" s="2"/>
      <c r="T910" s="2"/>
      <c r="U910" s="1"/>
    </row>
    <row r="911" spans="1:21" x14ac:dyDescent="0.2">
      <c r="A911" t="str">
        <f t="shared" si="30"/>
        <v/>
      </c>
      <c r="Q911" s="40"/>
      <c r="R911" s="2"/>
      <c r="S911" s="2"/>
      <c r="T911" s="2"/>
      <c r="U911" s="1"/>
    </row>
    <row r="912" spans="1:21" x14ac:dyDescent="0.2">
      <c r="A912" t="str">
        <f t="shared" si="30"/>
        <v/>
      </c>
      <c r="Q912" s="40"/>
      <c r="R912" s="2"/>
      <c r="S912" s="2"/>
      <c r="T912" s="2"/>
      <c r="U912" s="1"/>
    </row>
    <row r="913" spans="1:21" x14ac:dyDescent="0.2">
      <c r="A913" t="str">
        <f t="shared" si="30"/>
        <v/>
      </c>
      <c r="Q913" s="40"/>
      <c r="R913" s="2"/>
      <c r="S913" s="2"/>
      <c r="T913" s="2"/>
      <c r="U913" s="1"/>
    </row>
    <row r="914" spans="1:21" x14ac:dyDescent="0.2">
      <c r="A914" t="str">
        <f t="shared" si="30"/>
        <v/>
      </c>
      <c r="Q914" s="40"/>
      <c r="R914" s="2"/>
      <c r="S914" s="2"/>
      <c r="T914" s="2"/>
      <c r="U914" s="1"/>
    </row>
    <row r="915" spans="1:21" x14ac:dyDescent="0.2">
      <c r="A915" t="str">
        <f t="shared" si="30"/>
        <v/>
      </c>
      <c r="Q915" s="40"/>
      <c r="R915" s="2"/>
      <c r="S915" s="2"/>
      <c r="T915" s="2"/>
      <c r="U915" s="1"/>
    </row>
    <row r="916" spans="1:21" x14ac:dyDescent="0.2">
      <c r="A916" t="str">
        <f t="shared" si="30"/>
        <v/>
      </c>
      <c r="Q916" s="40"/>
      <c r="R916" s="2"/>
      <c r="S916" s="2"/>
      <c r="T916" s="2"/>
      <c r="U916" s="1"/>
    </row>
    <row r="917" spans="1:21" x14ac:dyDescent="0.2">
      <c r="A917" t="str">
        <f t="shared" si="30"/>
        <v/>
      </c>
      <c r="Q917" s="40"/>
      <c r="R917" s="2"/>
      <c r="S917" s="2"/>
      <c r="T917" s="2"/>
      <c r="U917" s="1"/>
    </row>
    <row r="918" spans="1:21" x14ac:dyDescent="0.2">
      <c r="A918" t="str">
        <f t="shared" si="30"/>
        <v/>
      </c>
      <c r="Q918" s="40"/>
      <c r="R918" s="2"/>
      <c r="S918" s="2"/>
      <c r="T918" s="2"/>
      <c r="U918" s="1"/>
    </row>
    <row r="919" spans="1:21" x14ac:dyDescent="0.2">
      <c r="A919" t="str">
        <f t="shared" si="30"/>
        <v/>
      </c>
      <c r="Q919" s="40"/>
      <c r="R919" s="2"/>
      <c r="S919" s="2"/>
      <c r="T919" s="2"/>
      <c r="U919" s="1"/>
    </row>
    <row r="920" spans="1:21" x14ac:dyDescent="0.2">
      <c r="A920" t="str">
        <f t="shared" si="30"/>
        <v/>
      </c>
      <c r="Q920" s="40"/>
      <c r="R920" s="2"/>
      <c r="S920" s="2"/>
      <c r="T920" s="2"/>
      <c r="U920" s="1"/>
    </row>
    <row r="921" spans="1:21" x14ac:dyDescent="0.2">
      <c r="A921" t="str">
        <f t="shared" si="30"/>
        <v/>
      </c>
      <c r="Q921" s="40"/>
      <c r="R921" s="2"/>
      <c r="S921" s="2"/>
      <c r="T921" s="2"/>
      <c r="U921" s="1"/>
    </row>
    <row r="922" spans="1:21" x14ac:dyDescent="0.2">
      <c r="A922" t="str">
        <f t="shared" si="30"/>
        <v/>
      </c>
      <c r="Q922" s="40"/>
      <c r="R922" s="2"/>
      <c r="S922" s="2"/>
      <c r="T922" s="2"/>
      <c r="U922" s="1"/>
    </row>
    <row r="923" spans="1:21" x14ac:dyDescent="0.2">
      <c r="A923" t="str">
        <f t="shared" si="30"/>
        <v/>
      </c>
      <c r="Q923" s="40"/>
      <c r="R923" s="2"/>
      <c r="S923" s="2"/>
      <c r="T923" s="2"/>
      <c r="U923" s="1"/>
    </row>
    <row r="924" spans="1:21" x14ac:dyDescent="0.2">
      <c r="A924" t="str">
        <f t="shared" si="30"/>
        <v/>
      </c>
      <c r="Q924" s="40"/>
      <c r="R924" s="2"/>
      <c r="S924" s="2"/>
      <c r="T924" s="2"/>
      <c r="U924" s="1"/>
    </row>
    <row r="925" spans="1:21" x14ac:dyDescent="0.2">
      <c r="A925" t="str">
        <f t="shared" si="30"/>
        <v/>
      </c>
      <c r="Q925" s="40"/>
      <c r="R925" s="2"/>
      <c r="S925" s="2"/>
      <c r="T925" s="2"/>
      <c r="U925" s="1"/>
    </row>
    <row r="926" spans="1:21" x14ac:dyDescent="0.2">
      <c r="A926" t="str">
        <f t="shared" si="30"/>
        <v/>
      </c>
      <c r="Q926" s="40"/>
      <c r="R926" s="2"/>
      <c r="S926" s="2"/>
      <c r="T926" s="2"/>
      <c r="U926" s="1"/>
    </row>
    <row r="927" spans="1:21" x14ac:dyDescent="0.2">
      <c r="A927" t="str">
        <f t="shared" si="30"/>
        <v/>
      </c>
      <c r="Q927" s="40"/>
      <c r="R927" s="2"/>
      <c r="S927" s="2"/>
      <c r="T927" s="2"/>
      <c r="U927" s="1"/>
    </row>
    <row r="928" spans="1:21" x14ac:dyDescent="0.2">
      <c r="A928" t="str">
        <f t="shared" si="30"/>
        <v/>
      </c>
      <c r="Q928" s="40"/>
      <c r="R928" s="2"/>
      <c r="S928" s="2"/>
      <c r="T928" s="2"/>
      <c r="U928" s="1"/>
    </row>
    <row r="929" spans="1:21" x14ac:dyDescent="0.2">
      <c r="A929" t="str">
        <f t="shared" si="30"/>
        <v/>
      </c>
      <c r="Q929" s="40"/>
      <c r="R929" s="2"/>
      <c r="S929" s="2"/>
      <c r="T929" s="2"/>
      <c r="U929" s="1"/>
    </row>
    <row r="930" spans="1:21" x14ac:dyDescent="0.2">
      <c r="A930" t="str">
        <f t="shared" si="30"/>
        <v/>
      </c>
      <c r="Q930" s="40"/>
      <c r="R930" s="2"/>
      <c r="S930" s="2"/>
      <c r="T930" s="2"/>
      <c r="U930" s="1"/>
    </row>
    <row r="931" spans="1:21" x14ac:dyDescent="0.2">
      <c r="A931" t="str">
        <f t="shared" si="30"/>
        <v/>
      </c>
      <c r="Q931" s="40"/>
      <c r="R931" s="2"/>
      <c r="S931" s="2"/>
      <c r="T931" s="2"/>
      <c r="U931" s="1"/>
    </row>
    <row r="932" spans="1:21" x14ac:dyDescent="0.2">
      <c r="A932" t="str">
        <f t="shared" si="30"/>
        <v/>
      </c>
      <c r="Q932" s="40"/>
      <c r="R932" s="2"/>
      <c r="S932" s="2"/>
      <c r="T932" s="2"/>
      <c r="U932" s="1"/>
    </row>
    <row r="933" spans="1:21" x14ac:dyDescent="0.2">
      <c r="A933" t="str">
        <f t="shared" si="30"/>
        <v/>
      </c>
      <c r="Q933" s="40"/>
      <c r="R933" s="2"/>
      <c r="S933" s="2"/>
      <c r="T933" s="2"/>
      <c r="U933" s="1"/>
    </row>
    <row r="934" spans="1:21" x14ac:dyDescent="0.2">
      <c r="A934" t="str">
        <f t="shared" si="30"/>
        <v/>
      </c>
      <c r="Q934" s="40"/>
      <c r="R934" s="2"/>
      <c r="S934" s="2"/>
      <c r="T934" s="2"/>
      <c r="U934" s="1"/>
    </row>
    <row r="935" spans="1:21" x14ac:dyDescent="0.2">
      <c r="A935" t="str">
        <f t="shared" si="30"/>
        <v/>
      </c>
      <c r="Q935" s="40"/>
      <c r="R935" s="2"/>
      <c r="S935" s="2"/>
      <c r="T935" s="2"/>
      <c r="U935" s="1"/>
    </row>
    <row r="936" spans="1:21" x14ac:dyDescent="0.2">
      <c r="A936" t="str">
        <f t="shared" si="30"/>
        <v/>
      </c>
      <c r="Q936" s="40"/>
      <c r="R936" s="2"/>
      <c r="S936" s="2"/>
      <c r="T936" s="2"/>
      <c r="U936" s="1"/>
    </row>
    <row r="937" spans="1:21" x14ac:dyDescent="0.2">
      <c r="A937" t="str">
        <f t="shared" si="30"/>
        <v/>
      </c>
      <c r="Q937" s="40"/>
      <c r="R937" s="2"/>
      <c r="S937" s="2"/>
      <c r="T937" s="2"/>
      <c r="U937" s="1"/>
    </row>
    <row r="938" spans="1:21" x14ac:dyDescent="0.2">
      <c r="A938" t="str">
        <f t="shared" si="30"/>
        <v/>
      </c>
      <c r="Q938" s="40"/>
      <c r="R938" s="2"/>
      <c r="S938" s="2"/>
      <c r="T938" s="2"/>
      <c r="U938" s="1"/>
    </row>
    <row r="939" spans="1:21" x14ac:dyDescent="0.2">
      <c r="A939" t="str">
        <f t="shared" si="30"/>
        <v/>
      </c>
      <c r="Q939" s="40"/>
      <c r="R939" s="2"/>
      <c r="S939" s="2"/>
      <c r="T939" s="2"/>
      <c r="U939" s="1"/>
    </row>
    <row r="940" spans="1:21" x14ac:dyDescent="0.2">
      <c r="A940" t="str">
        <f t="shared" si="30"/>
        <v/>
      </c>
      <c r="Q940" s="40"/>
      <c r="R940" s="2"/>
      <c r="S940" s="2"/>
      <c r="T940" s="2"/>
      <c r="U940" s="1"/>
    </row>
    <row r="941" spans="1:21" x14ac:dyDescent="0.2">
      <c r="A941" t="str">
        <f t="shared" si="30"/>
        <v/>
      </c>
      <c r="Q941" s="40"/>
      <c r="R941" s="2"/>
      <c r="S941" s="2"/>
      <c r="T941" s="2"/>
      <c r="U941" s="1"/>
    </row>
    <row r="942" spans="1:21" x14ac:dyDescent="0.2">
      <c r="A942" t="str">
        <f t="shared" si="30"/>
        <v/>
      </c>
      <c r="Q942" s="40"/>
      <c r="R942" s="2"/>
      <c r="S942" s="2"/>
      <c r="T942" s="2"/>
      <c r="U942" s="1"/>
    </row>
    <row r="943" spans="1:21" x14ac:dyDescent="0.2">
      <c r="A943" t="str">
        <f t="shared" si="30"/>
        <v/>
      </c>
      <c r="Q943" s="40"/>
      <c r="R943" s="2"/>
      <c r="S943" s="2"/>
      <c r="T943" s="2"/>
      <c r="U943" s="1"/>
    </row>
    <row r="944" spans="1:21" x14ac:dyDescent="0.2">
      <c r="A944" t="str">
        <f t="shared" si="30"/>
        <v/>
      </c>
      <c r="Q944" s="40"/>
      <c r="R944" s="2"/>
      <c r="S944" s="2"/>
      <c r="T944" s="2"/>
      <c r="U944" s="1"/>
    </row>
    <row r="945" spans="1:21" x14ac:dyDescent="0.2">
      <c r="A945" t="str">
        <f t="shared" si="30"/>
        <v/>
      </c>
      <c r="Q945" s="40"/>
      <c r="R945" s="2"/>
      <c r="S945" s="2"/>
      <c r="T945" s="2"/>
      <c r="U945" s="1"/>
    </row>
    <row r="946" spans="1:21" x14ac:dyDescent="0.2">
      <c r="A946" t="str">
        <f t="shared" si="30"/>
        <v/>
      </c>
      <c r="Q946" s="40"/>
      <c r="R946" s="2"/>
      <c r="S946" s="2"/>
      <c r="T946" s="2"/>
      <c r="U946" s="1"/>
    </row>
    <row r="947" spans="1:21" x14ac:dyDescent="0.2">
      <c r="A947" t="str">
        <f t="shared" si="30"/>
        <v/>
      </c>
      <c r="Q947" s="40"/>
      <c r="R947" s="2"/>
      <c r="S947" s="2"/>
      <c r="T947" s="2"/>
      <c r="U947" s="1"/>
    </row>
    <row r="948" spans="1:21" x14ac:dyDescent="0.2">
      <c r="A948" t="str">
        <f t="shared" si="30"/>
        <v/>
      </c>
      <c r="Q948" s="40"/>
      <c r="R948" s="2"/>
      <c r="S948" s="2"/>
      <c r="T948" s="2"/>
      <c r="U948" s="1"/>
    </row>
    <row r="949" spans="1:21" x14ac:dyDescent="0.2">
      <c r="A949" t="str">
        <f t="shared" si="30"/>
        <v/>
      </c>
      <c r="Q949" s="40"/>
      <c r="R949" s="2"/>
      <c r="S949" s="2"/>
      <c r="T949" s="2"/>
      <c r="U949" s="1"/>
    </row>
    <row r="950" spans="1:21" x14ac:dyDescent="0.2">
      <c r="A950" t="str">
        <f t="shared" si="30"/>
        <v/>
      </c>
      <c r="Q950" s="40"/>
      <c r="R950" s="2"/>
      <c r="S950" s="2"/>
      <c r="T950" s="2"/>
      <c r="U950" s="1"/>
    </row>
    <row r="951" spans="1:21" x14ac:dyDescent="0.2">
      <c r="A951" t="str">
        <f t="shared" si="30"/>
        <v/>
      </c>
      <c r="Q951" s="40"/>
      <c r="R951" s="2"/>
      <c r="S951" s="2"/>
      <c r="T951" s="2"/>
      <c r="U951" s="1"/>
    </row>
    <row r="952" spans="1:21" x14ac:dyDescent="0.2">
      <c r="A952" t="str">
        <f t="shared" si="30"/>
        <v/>
      </c>
      <c r="Q952" s="40"/>
      <c r="R952" s="2"/>
      <c r="S952" s="2"/>
      <c r="T952" s="2"/>
      <c r="U952" s="1"/>
    </row>
    <row r="953" spans="1:21" x14ac:dyDescent="0.2">
      <c r="A953" t="str">
        <f t="shared" si="30"/>
        <v/>
      </c>
      <c r="Q953" s="40"/>
      <c r="R953" s="2"/>
      <c r="S953" s="2"/>
      <c r="T953" s="2"/>
      <c r="U953" s="1"/>
    </row>
    <row r="954" spans="1:21" x14ac:dyDescent="0.2">
      <c r="A954" t="str">
        <f t="shared" si="30"/>
        <v/>
      </c>
      <c r="Q954" s="40"/>
      <c r="R954" s="2"/>
      <c r="S954" s="2"/>
      <c r="T954" s="2"/>
      <c r="U954" s="1"/>
    </row>
    <row r="955" spans="1:21" x14ac:dyDescent="0.2">
      <c r="A955" t="str">
        <f t="shared" si="30"/>
        <v/>
      </c>
      <c r="Q955" s="40"/>
      <c r="R955" s="2"/>
      <c r="S955" s="2"/>
      <c r="T955" s="2"/>
      <c r="U955" s="1"/>
    </row>
    <row r="956" spans="1:21" x14ac:dyDescent="0.2">
      <c r="A956" t="str">
        <f t="shared" si="30"/>
        <v/>
      </c>
      <c r="Q956" s="40"/>
      <c r="R956" s="2"/>
      <c r="S956" s="2"/>
      <c r="T956" s="2"/>
      <c r="U956" s="1"/>
    </row>
    <row r="957" spans="1:21" x14ac:dyDescent="0.2">
      <c r="A957" t="str">
        <f t="shared" si="30"/>
        <v/>
      </c>
      <c r="Q957" s="40"/>
      <c r="R957" s="2"/>
      <c r="S957" s="2"/>
      <c r="T957" s="2"/>
      <c r="U957" s="1"/>
    </row>
    <row r="958" spans="1:21" x14ac:dyDescent="0.2">
      <c r="A958" t="str">
        <f t="shared" si="30"/>
        <v/>
      </c>
      <c r="Q958" s="40"/>
      <c r="R958" s="2"/>
      <c r="S958" s="2"/>
      <c r="T958" s="2"/>
      <c r="U958" s="1"/>
    </row>
    <row r="959" spans="1:21" x14ac:dyDescent="0.2">
      <c r="A959" t="str">
        <f t="shared" si="30"/>
        <v/>
      </c>
      <c r="Q959" s="40"/>
      <c r="R959" s="2"/>
      <c r="S959" s="2"/>
      <c r="T959" s="2"/>
      <c r="U959" s="1"/>
    </row>
    <row r="960" spans="1:21" x14ac:dyDescent="0.2">
      <c r="A960" t="str">
        <f t="shared" si="30"/>
        <v/>
      </c>
      <c r="Q960" s="40"/>
      <c r="R960" s="2"/>
      <c r="S960" s="2"/>
      <c r="T960" s="2"/>
      <c r="U960" s="1"/>
    </row>
    <row r="961" spans="1:21" x14ac:dyDescent="0.2">
      <c r="A961" t="str">
        <f t="shared" si="30"/>
        <v/>
      </c>
      <c r="Q961" s="40"/>
      <c r="R961" s="2"/>
      <c r="S961" s="2"/>
      <c r="T961" s="2"/>
      <c r="U961" s="1"/>
    </row>
    <row r="962" spans="1:21" x14ac:dyDescent="0.2">
      <c r="A962" t="str">
        <f t="shared" ref="A962:A1000" si="31">B962&amp;C962</f>
        <v/>
      </c>
      <c r="Q962" s="40"/>
      <c r="R962" s="2"/>
      <c r="S962" s="2"/>
      <c r="T962" s="2"/>
      <c r="U962" s="1"/>
    </row>
    <row r="963" spans="1:21" x14ac:dyDescent="0.2">
      <c r="A963" t="str">
        <f t="shared" si="31"/>
        <v/>
      </c>
      <c r="Q963" s="40"/>
      <c r="R963" s="2"/>
      <c r="S963" s="2"/>
      <c r="T963" s="2"/>
      <c r="U963" s="1"/>
    </row>
    <row r="964" spans="1:21" x14ac:dyDescent="0.2">
      <c r="A964" t="str">
        <f t="shared" si="31"/>
        <v/>
      </c>
      <c r="Q964" s="40"/>
      <c r="R964" s="2"/>
      <c r="S964" s="2"/>
      <c r="T964" s="2"/>
      <c r="U964" s="1"/>
    </row>
    <row r="965" spans="1:21" x14ac:dyDescent="0.2">
      <c r="A965" t="str">
        <f t="shared" si="31"/>
        <v/>
      </c>
      <c r="Q965" s="40"/>
      <c r="R965" s="2"/>
      <c r="S965" s="2"/>
      <c r="T965" s="2"/>
      <c r="U965" s="1"/>
    </row>
    <row r="966" spans="1:21" x14ac:dyDescent="0.2">
      <c r="A966" t="str">
        <f t="shared" si="31"/>
        <v/>
      </c>
      <c r="Q966" s="40"/>
      <c r="R966" s="2"/>
      <c r="S966" s="2"/>
      <c r="T966" s="2"/>
      <c r="U966" s="1"/>
    </row>
    <row r="967" spans="1:21" x14ac:dyDescent="0.2">
      <c r="A967" t="str">
        <f t="shared" si="31"/>
        <v/>
      </c>
      <c r="Q967" s="40"/>
      <c r="R967" s="2"/>
      <c r="S967" s="2"/>
      <c r="T967" s="2"/>
      <c r="U967" s="1"/>
    </row>
    <row r="968" spans="1:21" x14ac:dyDescent="0.2">
      <c r="A968" t="str">
        <f t="shared" si="31"/>
        <v/>
      </c>
      <c r="Q968" s="40"/>
      <c r="R968" s="2"/>
      <c r="S968" s="2"/>
      <c r="T968" s="2"/>
      <c r="U968" s="1"/>
    </row>
    <row r="969" spans="1:21" x14ac:dyDescent="0.2">
      <c r="A969" t="str">
        <f t="shared" si="31"/>
        <v/>
      </c>
      <c r="Q969" s="40"/>
      <c r="R969" s="2"/>
      <c r="S969" s="2"/>
      <c r="T969" s="2"/>
      <c r="U969" s="1"/>
    </row>
    <row r="970" spans="1:21" x14ac:dyDescent="0.2">
      <c r="A970" t="str">
        <f t="shared" si="31"/>
        <v/>
      </c>
      <c r="Q970" s="40"/>
      <c r="R970" s="2"/>
      <c r="S970" s="2"/>
      <c r="T970" s="2"/>
      <c r="U970" s="1"/>
    </row>
    <row r="971" spans="1:21" x14ac:dyDescent="0.2">
      <c r="A971" t="str">
        <f t="shared" si="31"/>
        <v/>
      </c>
      <c r="Q971" s="40"/>
      <c r="R971" s="2"/>
      <c r="S971" s="2"/>
      <c r="T971" s="2"/>
      <c r="U971" s="1"/>
    </row>
    <row r="972" spans="1:21" x14ac:dyDescent="0.2">
      <c r="A972" t="str">
        <f t="shared" si="31"/>
        <v/>
      </c>
      <c r="Q972" s="40"/>
      <c r="R972" s="2"/>
      <c r="S972" s="2"/>
      <c r="T972" s="2"/>
      <c r="U972" s="1"/>
    </row>
    <row r="973" spans="1:21" x14ac:dyDescent="0.2">
      <c r="A973" t="str">
        <f t="shared" si="31"/>
        <v/>
      </c>
      <c r="Q973" s="40"/>
      <c r="R973" s="2"/>
      <c r="S973" s="2"/>
      <c r="T973" s="2"/>
      <c r="U973" s="1"/>
    </row>
    <row r="974" spans="1:21" x14ac:dyDescent="0.2">
      <c r="A974" t="str">
        <f t="shared" si="31"/>
        <v/>
      </c>
      <c r="Q974" s="40"/>
      <c r="R974" s="2"/>
      <c r="S974" s="2"/>
      <c r="T974" s="2"/>
      <c r="U974" s="1"/>
    </row>
    <row r="975" spans="1:21" x14ac:dyDescent="0.2">
      <c r="A975" t="str">
        <f t="shared" si="31"/>
        <v/>
      </c>
      <c r="Q975" s="40"/>
      <c r="R975" s="2"/>
      <c r="S975" s="2"/>
      <c r="T975" s="2"/>
      <c r="U975" s="1"/>
    </row>
    <row r="976" spans="1:21" x14ac:dyDescent="0.2">
      <c r="A976" t="str">
        <f t="shared" si="31"/>
        <v/>
      </c>
      <c r="Q976" s="40"/>
      <c r="R976" s="2"/>
      <c r="S976" s="2"/>
      <c r="T976" s="2"/>
      <c r="U976" s="1"/>
    </row>
    <row r="977" spans="1:21" x14ac:dyDescent="0.2">
      <c r="A977" t="str">
        <f t="shared" si="31"/>
        <v/>
      </c>
      <c r="Q977" s="40"/>
      <c r="R977" s="2"/>
      <c r="S977" s="2"/>
      <c r="T977" s="2"/>
      <c r="U977" s="1"/>
    </row>
    <row r="978" spans="1:21" x14ac:dyDescent="0.2">
      <c r="A978" t="str">
        <f t="shared" si="31"/>
        <v/>
      </c>
      <c r="Q978" s="40"/>
      <c r="R978" s="2"/>
      <c r="S978" s="2"/>
      <c r="T978" s="2"/>
      <c r="U978" s="1"/>
    </row>
    <row r="979" spans="1:21" x14ac:dyDescent="0.2">
      <c r="A979" t="str">
        <f t="shared" si="31"/>
        <v/>
      </c>
      <c r="Q979" s="40"/>
      <c r="R979" s="2"/>
      <c r="S979" s="2"/>
      <c r="T979" s="2"/>
      <c r="U979" s="1"/>
    </row>
    <row r="980" spans="1:21" x14ac:dyDescent="0.2">
      <c r="A980" t="str">
        <f t="shared" si="31"/>
        <v/>
      </c>
      <c r="Q980" s="40"/>
      <c r="R980" s="2"/>
      <c r="S980" s="2"/>
      <c r="T980" s="2"/>
      <c r="U980" s="1"/>
    </row>
    <row r="981" spans="1:21" x14ac:dyDescent="0.2">
      <c r="A981" t="str">
        <f t="shared" si="31"/>
        <v/>
      </c>
      <c r="Q981" s="40"/>
      <c r="R981" s="2"/>
      <c r="S981" s="2"/>
      <c r="T981" s="2"/>
      <c r="U981" s="1"/>
    </row>
    <row r="982" spans="1:21" x14ac:dyDescent="0.2">
      <c r="A982" t="str">
        <f t="shared" si="31"/>
        <v/>
      </c>
      <c r="Q982" s="40"/>
      <c r="R982" s="2"/>
      <c r="S982" s="2"/>
      <c r="T982" s="2"/>
      <c r="U982" s="1"/>
    </row>
    <row r="983" spans="1:21" x14ac:dyDescent="0.2">
      <c r="A983" t="str">
        <f t="shared" si="31"/>
        <v/>
      </c>
      <c r="Q983" s="40"/>
      <c r="R983" s="2"/>
      <c r="S983" s="2"/>
      <c r="T983" s="2"/>
      <c r="U983" s="1"/>
    </row>
    <row r="984" spans="1:21" x14ac:dyDescent="0.2">
      <c r="A984" t="str">
        <f t="shared" si="31"/>
        <v/>
      </c>
      <c r="Q984" s="40"/>
      <c r="R984" s="2"/>
      <c r="S984" s="2"/>
      <c r="T984" s="2"/>
      <c r="U984" s="1"/>
    </row>
    <row r="985" spans="1:21" x14ac:dyDescent="0.2">
      <c r="A985" t="str">
        <f t="shared" si="31"/>
        <v/>
      </c>
      <c r="Q985" s="40"/>
      <c r="R985" s="2"/>
      <c r="S985" s="2"/>
      <c r="T985" s="2"/>
      <c r="U985" s="1"/>
    </row>
    <row r="986" spans="1:21" x14ac:dyDescent="0.2">
      <c r="A986" t="str">
        <f t="shared" si="31"/>
        <v/>
      </c>
      <c r="Q986" s="40"/>
      <c r="R986" s="2"/>
      <c r="S986" s="2"/>
      <c r="T986" s="2"/>
      <c r="U986" s="1"/>
    </row>
    <row r="987" spans="1:21" x14ac:dyDescent="0.2">
      <c r="A987" t="str">
        <f t="shared" si="31"/>
        <v/>
      </c>
      <c r="Q987" s="40"/>
      <c r="R987" s="2"/>
      <c r="S987" s="2"/>
      <c r="T987" s="2"/>
      <c r="U987" s="1"/>
    </row>
    <row r="988" spans="1:21" x14ac:dyDescent="0.2">
      <c r="A988" t="str">
        <f t="shared" si="31"/>
        <v/>
      </c>
      <c r="Q988" s="40"/>
      <c r="R988" s="2"/>
      <c r="S988" s="2"/>
      <c r="T988" s="2"/>
      <c r="U988" s="1"/>
    </row>
    <row r="989" spans="1:21" x14ac:dyDescent="0.2">
      <c r="A989" t="str">
        <f t="shared" si="31"/>
        <v/>
      </c>
      <c r="Q989" s="40"/>
      <c r="R989" s="2"/>
      <c r="S989" s="2"/>
      <c r="T989" s="2"/>
      <c r="U989" s="1"/>
    </row>
    <row r="990" spans="1:21" x14ac:dyDescent="0.2">
      <c r="A990" t="str">
        <f t="shared" si="31"/>
        <v/>
      </c>
      <c r="Q990" s="40"/>
      <c r="R990" s="2"/>
      <c r="S990" s="2"/>
      <c r="T990" s="2"/>
      <c r="U990" s="1"/>
    </row>
    <row r="991" spans="1:21" x14ac:dyDescent="0.2">
      <c r="A991" t="str">
        <f t="shared" si="31"/>
        <v/>
      </c>
      <c r="Q991" s="40"/>
      <c r="R991" s="2"/>
      <c r="S991" s="2"/>
      <c r="T991" s="2"/>
      <c r="U991" s="1"/>
    </row>
    <row r="992" spans="1:21" x14ac:dyDescent="0.2">
      <c r="A992" t="str">
        <f t="shared" si="31"/>
        <v/>
      </c>
      <c r="Q992" s="40"/>
      <c r="R992" s="2"/>
      <c r="S992" s="2"/>
      <c r="T992" s="2"/>
      <c r="U992" s="1"/>
    </row>
    <row r="993" spans="1:21" x14ac:dyDescent="0.2">
      <c r="A993" t="str">
        <f t="shared" si="31"/>
        <v/>
      </c>
      <c r="Q993" s="40"/>
      <c r="R993" s="2"/>
      <c r="S993" s="2"/>
      <c r="T993" s="2"/>
      <c r="U993" s="1"/>
    </row>
    <row r="994" spans="1:21" x14ac:dyDescent="0.2">
      <c r="A994" t="str">
        <f t="shared" si="31"/>
        <v/>
      </c>
      <c r="Q994" s="40"/>
      <c r="R994" s="2"/>
      <c r="S994" s="2"/>
      <c r="T994" s="2"/>
      <c r="U994" s="1"/>
    </row>
    <row r="995" spans="1:21" x14ac:dyDescent="0.2">
      <c r="A995" t="str">
        <f t="shared" si="31"/>
        <v/>
      </c>
      <c r="Q995" s="40"/>
      <c r="R995" s="2"/>
      <c r="S995" s="2"/>
      <c r="T995" s="2"/>
      <c r="U995" s="1"/>
    </row>
    <row r="996" spans="1:21" x14ac:dyDescent="0.2">
      <c r="A996" t="str">
        <f t="shared" si="31"/>
        <v/>
      </c>
      <c r="Q996" s="40"/>
      <c r="R996" s="2"/>
      <c r="S996" s="2"/>
      <c r="T996" s="2"/>
      <c r="U996" s="1"/>
    </row>
    <row r="997" spans="1:21" x14ac:dyDescent="0.2">
      <c r="A997" t="str">
        <f t="shared" si="31"/>
        <v/>
      </c>
      <c r="Q997" s="40"/>
      <c r="R997" s="2"/>
      <c r="S997" s="2"/>
      <c r="T997" s="2"/>
      <c r="U997" s="1"/>
    </row>
    <row r="998" spans="1:21" x14ac:dyDescent="0.2">
      <c r="A998" t="str">
        <f t="shared" si="31"/>
        <v/>
      </c>
      <c r="Q998" s="40"/>
      <c r="R998" s="2"/>
      <c r="S998" s="2"/>
      <c r="T998" s="2"/>
      <c r="U998" s="1"/>
    </row>
    <row r="999" spans="1:21" x14ac:dyDescent="0.2">
      <c r="A999" t="str">
        <f t="shared" si="31"/>
        <v/>
      </c>
      <c r="Q999" s="40"/>
      <c r="R999" s="2"/>
      <c r="S999" s="2"/>
      <c r="T999" s="2"/>
      <c r="U999" s="1"/>
    </row>
    <row r="1000" spans="1:21" x14ac:dyDescent="0.2">
      <c r="A1000" t="str">
        <f t="shared" si="31"/>
        <v/>
      </c>
      <c r="Q1000" s="40"/>
      <c r="R1000" s="2"/>
      <c r="S1000" s="2"/>
      <c r="T1000" s="2"/>
      <c r="U1000" s="1"/>
    </row>
  </sheetData>
  <autoFilter ref="A1:T1000" xr:uid="{A681CE2E-5C1D-9E41-BB70-2F360F82E788}">
    <sortState xmlns:xlrd2="http://schemas.microsoft.com/office/spreadsheetml/2017/richdata2" ref="A2:T1000">
      <sortCondition ref="Q1:Q1000"/>
    </sortState>
  </autoFilter>
  <sortState xmlns:xlrd2="http://schemas.microsoft.com/office/spreadsheetml/2017/richdata2" ref="A2:T484">
    <sortCondition descending="1" ref="E2:E484"/>
  </sortState>
  <phoneticPr fontId="2" type="noConversion"/>
  <conditionalFormatting sqref="C1:C1048576">
    <cfRule type="containsText" dxfId="47" priority="5" operator="containsText" text="marathon">
      <formula>NOT(ISERROR(SEARCH("marathon",C1)))</formula>
    </cfRule>
    <cfRule type="containsText" dxfId="46" priority="6" operator="containsText" text="race-walking">
      <formula>NOT(ISERROR(SEARCH("race-walking",C1)))</formula>
    </cfRule>
  </conditionalFormatting>
  <conditionalFormatting sqref="D1">
    <cfRule type="containsText" dxfId="45" priority="2" operator="containsText" text="marathon">
      <formula>NOT(ISERROR(SEARCH("marathon",D1)))</formula>
    </cfRule>
    <cfRule type="containsText" dxfId="44" priority="3" operator="containsText" text="race-walking">
      <formula>NOT(ISERROR(SEARCH("race-walking",D1)))</formula>
    </cfRule>
  </conditionalFormatting>
  <conditionalFormatting sqref="U1:U1048576">
    <cfRule type="containsText" dxfId="43" priority="1" operator="containsText" text="Check">
      <formula>NOT(ISERROR(SEARCH("Check",U1)))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C02C3-7BA1-3745-AC6D-264B1E7627DD}">
  <dimension ref="A1:U1000"/>
  <sheetViews>
    <sheetView zoomScaleNormal="100" workbookViewId="0">
      <pane ySplit="1" topLeftCell="A2" activePane="bottomLeft" state="frozen"/>
      <selection pane="bottomLeft"/>
    </sheetView>
  </sheetViews>
  <sheetFormatPr baseColWidth="10" defaultRowHeight="16" x14ac:dyDescent="0.2"/>
  <cols>
    <col min="1" max="1" width="2.1640625" customWidth="1"/>
    <col min="2" max="2" width="26.6640625" bestFit="1" customWidth="1"/>
    <col min="3" max="3" width="13.6640625" bestFit="1" customWidth="1"/>
    <col min="4" max="4" width="10" style="6" bestFit="1" customWidth="1"/>
    <col min="5" max="5" width="5.1640625" bestFit="1" customWidth="1"/>
    <col min="6" max="6" width="4.1640625" style="2" bestFit="1" customWidth="1"/>
    <col min="7" max="11" width="5.1640625" bestFit="1" customWidth="1"/>
    <col min="12" max="15" width="10" bestFit="1" customWidth="1"/>
    <col min="16" max="16" width="10" style="52" bestFit="1" customWidth="1"/>
    <col min="17" max="17" width="9.83203125" style="2" customWidth="1"/>
    <col min="18" max="18" width="10.83203125" style="2"/>
    <col min="19" max="19" width="9.33203125" style="2" customWidth="1"/>
    <col min="20" max="20" width="8.6640625" style="2" customWidth="1"/>
  </cols>
  <sheetData>
    <row r="1" spans="1:21" s="15" customFormat="1" ht="30" customHeight="1" x14ac:dyDescent="0.2">
      <c r="A1" s="59" t="s">
        <v>943</v>
      </c>
      <c r="B1" s="13" t="s">
        <v>3</v>
      </c>
      <c r="C1" s="13" t="s">
        <v>4</v>
      </c>
      <c r="D1" s="13" t="s">
        <v>0</v>
      </c>
      <c r="E1" s="14" t="s">
        <v>68</v>
      </c>
      <c r="F1" s="16" t="s">
        <v>91</v>
      </c>
      <c r="G1" s="16" t="s">
        <v>70</v>
      </c>
      <c r="H1" s="16" t="s">
        <v>71</v>
      </c>
      <c r="I1" s="16" t="s">
        <v>72</v>
      </c>
      <c r="J1" s="16" t="s">
        <v>73</v>
      </c>
      <c r="K1" s="16" t="s">
        <v>74</v>
      </c>
      <c r="L1" s="16" t="s">
        <v>75</v>
      </c>
      <c r="M1" s="16" t="s">
        <v>76</v>
      </c>
      <c r="N1" s="16" t="s">
        <v>77</v>
      </c>
      <c r="O1" s="16" t="s">
        <v>78</v>
      </c>
      <c r="P1" s="57" t="s">
        <v>79</v>
      </c>
      <c r="Q1" s="59" t="s">
        <v>85</v>
      </c>
      <c r="R1" s="59" t="s">
        <v>81</v>
      </c>
      <c r="S1" s="59" t="s">
        <v>80</v>
      </c>
      <c r="T1" s="59" t="s">
        <v>84</v>
      </c>
      <c r="U1" s="56" t="s">
        <v>982</v>
      </c>
    </row>
    <row r="2" spans="1:21" x14ac:dyDescent="0.2">
      <c r="A2" t="str">
        <f>B2&amp;C2</f>
        <v>Hana BASIC100m</v>
      </c>
      <c r="B2" t="s">
        <v>102</v>
      </c>
      <c r="C2" s="6" t="s">
        <v>2</v>
      </c>
      <c r="D2" s="6">
        <v>35086</v>
      </c>
      <c r="E2">
        <v>1217</v>
      </c>
      <c r="F2" s="2">
        <v>1</v>
      </c>
      <c r="G2">
        <v>1150</v>
      </c>
      <c r="H2">
        <v>1111</v>
      </c>
      <c r="I2">
        <v>1159</v>
      </c>
      <c r="J2">
        <v>1155</v>
      </c>
      <c r="K2">
        <v>1165</v>
      </c>
      <c r="L2" s="6">
        <v>44303</v>
      </c>
      <c r="M2" s="6">
        <v>44378</v>
      </c>
      <c r="N2" s="6">
        <v>44282</v>
      </c>
      <c r="O2" s="6">
        <v>44352</v>
      </c>
      <c r="P2" s="58">
        <v>44394</v>
      </c>
      <c r="Q2" s="40">
        <f t="shared" ref="Q2:Q65" si="0">RANK(E2,$E$2:$E$1048576)</f>
        <v>14</v>
      </c>
      <c r="R2" s="2">
        <f t="shared" ref="R2:R65" si="1">LARGE(G2:K2,1)</f>
        <v>1165</v>
      </c>
      <c r="S2" s="2">
        <f>VLOOKUP(C2,Quals!$A$25:$C$45,3,FALSE)</f>
        <v>1167</v>
      </c>
      <c r="T2" s="2" t="str">
        <f>IF(OR(AND(G2&gt;=S2,L2&gt;=Quals!$F$3,L2&lt;=Quals!$H$3), OR(AND(H2&gt;=S2,M2&gt;=Quals!$F$3,M2&lt;=Quals!$H$3), OR(AND(I2&gt;=S2,N2&gt;=Quals!$F$3,N2&lt;=Quals!$H$3), OR(AND(J2&gt;=S2,O2&gt;=Quals!$F$3,O2&lt;=Quals!$H$3), OR(AND(K2&gt;=S2,P2&gt;=Quals!$F$3,P2&lt;=Quals!$H$3)))))),"Q","")</f>
        <v/>
      </c>
      <c r="U2" s="1" t="str">
        <f>IF(AND(T2 = "Q", IF(ISNA(VLOOKUP((B2&amp;C2),Autos!C:C,1,FALSE)), "Not in Auto",)),"Check", "No need")</f>
        <v>No need</v>
      </c>
    </row>
    <row r="3" spans="1:21" x14ac:dyDescent="0.2">
      <c r="A3" t="str">
        <f t="shared" ref="A3:A66" si="2">B3&amp;C3</f>
        <v>Ella CONNOLLY100m</v>
      </c>
      <c r="B3" t="s">
        <v>956</v>
      </c>
      <c r="C3" s="6" t="s">
        <v>2</v>
      </c>
      <c r="D3" s="6">
        <v>36720</v>
      </c>
      <c r="E3">
        <v>1144</v>
      </c>
      <c r="F3" s="2">
        <v>2</v>
      </c>
      <c r="G3">
        <v>1146</v>
      </c>
      <c r="H3">
        <v>1120</v>
      </c>
      <c r="I3">
        <v>1142</v>
      </c>
      <c r="J3">
        <v>1120</v>
      </c>
      <c r="K3">
        <v>1093</v>
      </c>
      <c r="L3" s="6">
        <v>44534</v>
      </c>
      <c r="M3" s="6">
        <v>44604</v>
      </c>
      <c r="N3" s="6">
        <v>44548</v>
      </c>
      <c r="O3" s="6">
        <v>44597</v>
      </c>
      <c r="P3" s="58">
        <v>44527</v>
      </c>
      <c r="Q3" s="40">
        <f t="shared" si="0"/>
        <v>48</v>
      </c>
      <c r="R3" s="2">
        <f t="shared" si="1"/>
        <v>1146</v>
      </c>
      <c r="S3" s="2">
        <f>VLOOKUP(C3,Quals!$A$25:$C$45,3,FALSE)</f>
        <v>1167</v>
      </c>
      <c r="T3" s="2" t="str">
        <f>IF(OR(AND(G3&gt;=S3,L3&gt;=Quals!$F$3,L3&lt;=Quals!$H$3), OR(AND(H3&gt;=S3,M3&gt;=Quals!$F$3,M3&lt;=Quals!$H$3), OR(AND(I3&gt;=S3,N3&gt;=Quals!$F$3,N3&lt;=Quals!$H$3), OR(AND(J3&gt;=S3,O3&gt;=Quals!$F$3,O3&lt;=Quals!$H$3), OR(AND(K3&gt;=S3,P3&gt;=Quals!$F$3,P3&lt;=Quals!$H$3)))))),"Q","")</f>
        <v/>
      </c>
      <c r="U3" s="1" t="str">
        <f>IF(AND(T3 = "Q", IF(ISNA(VLOOKUP((B3&amp;C3),Autos!C:C,1,FALSE)), "Not in Auto",)),"Check", "No need")</f>
        <v>No need</v>
      </c>
    </row>
    <row r="4" spans="1:21" x14ac:dyDescent="0.2">
      <c r="A4" t="str">
        <f t="shared" si="2"/>
        <v>Bree MASTERS100m</v>
      </c>
      <c r="B4" t="s">
        <v>103</v>
      </c>
      <c r="C4" s="6" t="s">
        <v>2</v>
      </c>
      <c r="D4" s="6">
        <v>34874</v>
      </c>
      <c r="E4">
        <v>1138</v>
      </c>
      <c r="F4" s="2">
        <v>3</v>
      </c>
      <c r="G4">
        <v>1091</v>
      </c>
      <c r="H4">
        <v>1111</v>
      </c>
      <c r="I4">
        <v>1123</v>
      </c>
      <c r="J4">
        <v>1087</v>
      </c>
      <c r="K4">
        <v>1097</v>
      </c>
      <c r="L4" s="6">
        <v>44303</v>
      </c>
      <c r="M4" s="6">
        <v>44352</v>
      </c>
      <c r="N4" s="6">
        <v>44569</v>
      </c>
      <c r="O4" s="6">
        <v>44366</v>
      </c>
      <c r="P4" s="58">
        <v>44604</v>
      </c>
      <c r="Q4" s="40">
        <f t="shared" si="0"/>
        <v>50</v>
      </c>
      <c r="R4" s="2">
        <f t="shared" si="1"/>
        <v>1123</v>
      </c>
      <c r="S4" s="2">
        <f>VLOOKUP(C4,Quals!$A$25:$C$45,3,FALSE)</f>
        <v>1167</v>
      </c>
      <c r="T4" s="2" t="str">
        <f>IF(OR(AND(G4&gt;=S4,L4&gt;=Quals!$F$3,L4&lt;=Quals!$H$3), OR(AND(H4&gt;=S4,M4&gt;=Quals!$F$3,M4&lt;=Quals!$H$3), OR(AND(I4&gt;=S4,N4&gt;=Quals!$F$3,N4&lt;=Quals!$H$3), OR(AND(J4&gt;=S4,O4&gt;=Quals!$F$3,O4&lt;=Quals!$H$3), OR(AND(K4&gt;=S4,P4&gt;=Quals!$F$3,P4&lt;=Quals!$H$3)))))),"Q","")</f>
        <v/>
      </c>
      <c r="U4" s="1" t="str">
        <f>IF(AND(T4 = "Q", IF(ISNA(VLOOKUP((B4&amp;C4),Autos!C:C,1,FALSE)), "Not in Auto",)),"Check", "No need")</f>
        <v>No need</v>
      </c>
    </row>
    <row r="5" spans="1:21" x14ac:dyDescent="0.2">
      <c r="A5" t="str">
        <f t="shared" si="2"/>
        <v>Naa ANANG100m</v>
      </c>
      <c r="B5" t="s">
        <v>104</v>
      </c>
      <c r="C5" s="7" t="s">
        <v>2</v>
      </c>
      <c r="D5" s="6">
        <v>34768</v>
      </c>
      <c r="E5">
        <v>1134</v>
      </c>
      <c r="F5" s="2">
        <v>4</v>
      </c>
      <c r="G5">
        <v>1060</v>
      </c>
      <c r="H5">
        <v>1068</v>
      </c>
      <c r="I5">
        <v>1109</v>
      </c>
      <c r="J5">
        <v>1075</v>
      </c>
      <c r="K5">
        <v>1016</v>
      </c>
      <c r="L5" s="6">
        <v>43642</v>
      </c>
      <c r="M5" s="6">
        <v>44303</v>
      </c>
      <c r="N5" s="6">
        <v>44359</v>
      </c>
      <c r="O5" s="6">
        <v>44282</v>
      </c>
      <c r="P5" s="58">
        <v>43641</v>
      </c>
      <c r="Q5" s="40">
        <f t="shared" si="0"/>
        <v>54</v>
      </c>
      <c r="R5" s="2">
        <f t="shared" si="1"/>
        <v>1109</v>
      </c>
      <c r="S5" s="2">
        <f>VLOOKUP(C5,Quals!$A$25:$C$45,3,FALSE)</f>
        <v>1167</v>
      </c>
      <c r="T5" s="2" t="str">
        <f>IF(OR(AND(G5&gt;=S5,L5&gt;=Quals!$F$3,L5&lt;=Quals!$H$3), OR(AND(H5&gt;=S5,M5&gt;=Quals!$F$3,M5&lt;=Quals!$H$3), OR(AND(I5&gt;=S5,N5&gt;=Quals!$F$3,N5&lt;=Quals!$H$3), OR(AND(J5&gt;=S5,O5&gt;=Quals!$F$3,O5&lt;=Quals!$H$3), OR(AND(K5&gt;=S5,P5&gt;=Quals!$F$3,P5&lt;=Quals!$H$3)))))),"Q","")</f>
        <v/>
      </c>
      <c r="U5" s="1" t="str">
        <f>IF(AND(T5 = "Q", IF(ISNA(VLOOKUP((B5&amp;C5),Autos!C:C,1,FALSE)), "Not in Auto",)),"Check", "No need")</f>
        <v>No need</v>
      </c>
    </row>
    <row r="6" spans="1:21" x14ac:dyDescent="0.2">
      <c r="A6" t="str">
        <f t="shared" si="2"/>
        <v>Torrie LEWIS100m</v>
      </c>
      <c r="B6" t="s">
        <v>105</v>
      </c>
      <c r="C6" s="6" t="s">
        <v>2</v>
      </c>
      <c r="D6" s="6">
        <v>38360</v>
      </c>
      <c r="E6">
        <v>1128</v>
      </c>
      <c r="F6" s="2">
        <v>5</v>
      </c>
      <c r="G6">
        <v>1139</v>
      </c>
      <c r="H6">
        <v>1129</v>
      </c>
      <c r="I6">
        <v>1099</v>
      </c>
      <c r="J6">
        <v>1075</v>
      </c>
      <c r="K6">
        <v>1088</v>
      </c>
      <c r="L6" s="6">
        <v>44583</v>
      </c>
      <c r="M6" s="6">
        <v>44548</v>
      </c>
      <c r="N6" s="6">
        <v>44604</v>
      </c>
      <c r="O6" s="6">
        <v>44282</v>
      </c>
      <c r="P6" s="58">
        <v>44513</v>
      </c>
      <c r="Q6" s="40">
        <f t="shared" si="0"/>
        <v>60</v>
      </c>
      <c r="R6" s="2">
        <f t="shared" si="1"/>
        <v>1139</v>
      </c>
      <c r="S6" s="2">
        <f>VLOOKUP(C6,Quals!$A$25:$C$45,3,FALSE)</f>
        <v>1167</v>
      </c>
      <c r="T6" s="2" t="str">
        <f>IF(OR(AND(G6&gt;=S6,L6&gt;=Quals!$F$3,L6&lt;=Quals!$H$3), OR(AND(H6&gt;=S6,M6&gt;=Quals!$F$3,M6&lt;=Quals!$H$3), OR(AND(I6&gt;=S6,N6&gt;=Quals!$F$3,N6&lt;=Quals!$H$3), OR(AND(J6&gt;=S6,O6&gt;=Quals!$F$3,O6&lt;=Quals!$H$3), OR(AND(K6&gt;=S6,P6&gt;=Quals!$F$3,P6&lt;=Quals!$H$3)))))),"Q","")</f>
        <v/>
      </c>
      <c r="U6" s="1" t="str">
        <f>IF(AND(T6 = "Q", IF(ISNA(VLOOKUP((B6&amp;C6),Autos!C:C,1,FALSE)), "Not in Auto",)),"Check", "No need")</f>
        <v>No need</v>
      </c>
    </row>
    <row r="7" spans="1:21" x14ac:dyDescent="0.2">
      <c r="A7" t="str">
        <f t="shared" si="2"/>
        <v>Taylah CRUTTENDEN100m</v>
      </c>
      <c r="B7" t="s">
        <v>107</v>
      </c>
      <c r="C7" s="6" t="s">
        <v>2</v>
      </c>
      <c r="D7" s="6">
        <v>37913</v>
      </c>
      <c r="E7">
        <v>1112</v>
      </c>
      <c r="F7" s="2">
        <v>6</v>
      </c>
      <c r="G7">
        <v>1095</v>
      </c>
      <c r="H7">
        <v>1073</v>
      </c>
      <c r="I7">
        <v>1086</v>
      </c>
      <c r="J7">
        <v>1081</v>
      </c>
      <c r="K7">
        <v>1094</v>
      </c>
      <c r="L7" s="6">
        <v>44282</v>
      </c>
      <c r="M7" s="6">
        <v>44266</v>
      </c>
      <c r="N7" s="6">
        <v>44359</v>
      </c>
      <c r="O7" s="6">
        <v>44352</v>
      </c>
      <c r="P7" s="58">
        <v>44282</v>
      </c>
      <c r="Q7" s="40">
        <f t="shared" si="0"/>
        <v>75</v>
      </c>
      <c r="R7" s="2">
        <f t="shared" si="1"/>
        <v>1095</v>
      </c>
      <c r="S7" s="2">
        <f>VLOOKUP(C7,Quals!$A$25:$C$45,3,FALSE)</f>
        <v>1167</v>
      </c>
      <c r="T7" s="2" t="str">
        <f>IF(OR(AND(G7&gt;=S7,L7&gt;=Quals!$F$3,L7&lt;=Quals!$H$3), OR(AND(H7&gt;=S7,M7&gt;=Quals!$F$3,M7&lt;=Quals!$H$3), OR(AND(I7&gt;=S7,N7&gt;=Quals!$F$3,N7&lt;=Quals!$H$3), OR(AND(J7&gt;=S7,O7&gt;=Quals!$F$3,O7&lt;=Quals!$H$3), OR(AND(K7&gt;=S7,P7&gt;=Quals!$F$3,P7&lt;=Quals!$H$3)))))),"Q","")</f>
        <v/>
      </c>
      <c r="U7" s="1" t="str">
        <f>IF(AND(T7 = "Q", IF(ISNA(VLOOKUP((B7&amp;C7),Autos!C:C,1,FALSE)), "Not in Auto",)),"Check", "No need")</f>
        <v>No need</v>
      </c>
    </row>
    <row r="8" spans="1:21" x14ac:dyDescent="0.2">
      <c r="A8" t="str">
        <f t="shared" si="2"/>
        <v>Ebony LANE100m</v>
      </c>
      <c r="B8" t="s">
        <v>106</v>
      </c>
      <c r="C8" t="s">
        <v>2</v>
      </c>
      <c r="D8" s="6">
        <v>36107</v>
      </c>
      <c r="E8">
        <v>1098</v>
      </c>
      <c r="F8" s="2">
        <v>7</v>
      </c>
      <c r="G8">
        <v>1116</v>
      </c>
      <c r="H8">
        <v>1075</v>
      </c>
      <c r="I8">
        <v>1107</v>
      </c>
      <c r="J8">
        <v>1028</v>
      </c>
      <c r="K8">
        <v>1025</v>
      </c>
      <c r="L8" s="6">
        <v>44282</v>
      </c>
      <c r="M8" s="6">
        <v>44266</v>
      </c>
      <c r="N8" s="6">
        <v>44282</v>
      </c>
      <c r="O8" s="6">
        <v>44303</v>
      </c>
      <c r="P8" s="58">
        <v>44302</v>
      </c>
      <c r="Q8" s="40">
        <f t="shared" si="0"/>
        <v>87</v>
      </c>
      <c r="R8" s="2">
        <f t="shared" si="1"/>
        <v>1116</v>
      </c>
      <c r="S8" s="2">
        <f>VLOOKUP(C8,Quals!$A$25:$C$45,3,FALSE)</f>
        <v>1167</v>
      </c>
      <c r="T8" s="2" t="str">
        <f>IF(OR(AND(G8&gt;=S8,L8&gt;=Quals!$F$3,L8&lt;=Quals!$H$3), OR(AND(H8&gt;=S8,M8&gt;=Quals!$F$3,M8&lt;=Quals!$H$3), OR(AND(I8&gt;=S8,N8&gt;=Quals!$F$3,N8&lt;=Quals!$H$3), OR(AND(J8&gt;=S8,O8&gt;=Quals!$F$3,O8&lt;=Quals!$H$3), OR(AND(K8&gt;=S8,P8&gt;=Quals!$F$3,P8&lt;=Quals!$H$3)))))),"Q","")</f>
        <v/>
      </c>
      <c r="U8" s="1" t="str">
        <f>IF(AND(T8 = "Q", IF(ISNA(VLOOKUP((B8&amp;C8),Autos!C:C,1,FALSE)), "Not in Auto",)),"Check", "No need")</f>
        <v>No need</v>
      </c>
    </row>
    <row r="9" spans="1:21" x14ac:dyDescent="0.2">
      <c r="A9" t="str">
        <f t="shared" si="2"/>
        <v>Monique QUIRK100m</v>
      </c>
      <c r="B9" t="s">
        <v>108</v>
      </c>
      <c r="C9" s="6" t="s">
        <v>2</v>
      </c>
      <c r="D9" s="6">
        <v>37030</v>
      </c>
      <c r="E9">
        <v>1094</v>
      </c>
      <c r="F9" s="2">
        <v>8</v>
      </c>
      <c r="G9">
        <v>1093</v>
      </c>
      <c r="H9">
        <v>1054</v>
      </c>
      <c r="I9">
        <v>1075</v>
      </c>
      <c r="J9">
        <v>1068</v>
      </c>
      <c r="K9">
        <v>1072</v>
      </c>
      <c r="L9" s="6">
        <v>44261</v>
      </c>
      <c r="M9" s="6">
        <v>44303</v>
      </c>
      <c r="N9" s="6">
        <v>44527</v>
      </c>
      <c r="O9" s="6">
        <v>44597</v>
      </c>
      <c r="P9" s="58">
        <v>44261</v>
      </c>
      <c r="Q9" s="40">
        <f t="shared" si="0"/>
        <v>90</v>
      </c>
      <c r="R9" s="2">
        <f t="shared" si="1"/>
        <v>1093</v>
      </c>
      <c r="S9" s="2">
        <f>VLOOKUP(C9,Quals!$A$25:$C$45,3,FALSE)</f>
        <v>1167</v>
      </c>
      <c r="T9" s="2" t="str">
        <f>IF(OR(AND(G9&gt;=S9,L9&gt;=Quals!$F$3,L9&lt;=Quals!$H$3), OR(AND(H9&gt;=S9,M9&gt;=Quals!$F$3,M9&lt;=Quals!$H$3), OR(AND(I9&gt;=S9,N9&gt;=Quals!$F$3,N9&lt;=Quals!$H$3), OR(AND(J9&gt;=S9,O9&gt;=Quals!$F$3,O9&lt;=Quals!$H$3), OR(AND(K9&gt;=S9,P9&gt;=Quals!$F$3,P9&lt;=Quals!$H$3)))))),"Q","")</f>
        <v/>
      </c>
      <c r="U9" s="1" t="str">
        <f>IF(AND(T9 = "Q", IF(ISNA(VLOOKUP((B9&amp;C9),Autos!C:C,1,FALSE)), "Not in Auto",)),"Check", "No need")</f>
        <v>No need</v>
      </c>
    </row>
    <row r="10" spans="1:21" x14ac:dyDescent="0.2">
      <c r="A10" t="str">
        <f t="shared" si="2"/>
        <v>Mia GROSS100m</v>
      </c>
      <c r="B10" t="s">
        <v>115</v>
      </c>
      <c r="C10" s="6" t="s">
        <v>2</v>
      </c>
      <c r="D10" s="6">
        <v>36999</v>
      </c>
      <c r="E10">
        <v>1091</v>
      </c>
      <c r="F10" s="2">
        <v>9</v>
      </c>
      <c r="G10">
        <v>1116</v>
      </c>
      <c r="H10">
        <v>1077</v>
      </c>
      <c r="I10">
        <v>1074</v>
      </c>
      <c r="J10">
        <v>1060</v>
      </c>
      <c r="K10">
        <v>1056</v>
      </c>
      <c r="L10" s="6">
        <v>44590</v>
      </c>
      <c r="M10" s="6">
        <v>44590</v>
      </c>
      <c r="N10" s="6">
        <v>44576</v>
      </c>
      <c r="O10" s="6">
        <v>44604</v>
      </c>
      <c r="P10" s="58">
        <v>44541</v>
      </c>
      <c r="Q10" s="40">
        <f t="shared" si="0"/>
        <v>91</v>
      </c>
      <c r="R10" s="2">
        <f t="shared" si="1"/>
        <v>1116</v>
      </c>
      <c r="S10" s="2">
        <f>VLOOKUP(C10,Quals!$A$25:$C$45,3,FALSE)</f>
        <v>1167</v>
      </c>
      <c r="T10" s="2" t="str">
        <f>IF(OR(AND(G10&gt;=S10,L10&gt;=Quals!$F$3,L10&lt;=Quals!$H$3), OR(AND(H10&gt;=S10,M10&gt;=Quals!$F$3,M10&lt;=Quals!$H$3), OR(AND(I10&gt;=S10,N10&gt;=Quals!$F$3,N10&lt;=Quals!$H$3), OR(AND(J10&gt;=S10,O10&gt;=Quals!$F$3,O10&lt;=Quals!$H$3), OR(AND(K10&gt;=S10,P10&gt;=Quals!$F$3,P10&lt;=Quals!$H$3)))))),"Q","")</f>
        <v/>
      </c>
      <c r="U10" s="1" t="str">
        <f>IF(AND(T10 = "Q", IF(ISNA(VLOOKUP((B10&amp;C10),Autos!C:C,1,FALSE)), "Not in Auto",)),"Check", "No need")</f>
        <v>No need</v>
      </c>
    </row>
    <row r="11" spans="1:21" x14ac:dyDescent="0.2">
      <c r="A11" t="str">
        <f t="shared" si="2"/>
        <v>Sophia FIGHERA100m</v>
      </c>
      <c r="B11" t="s">
        <v>109</v>
      </c>
      <c r="C11" s="7" t="s">
        <v>2</v>
      </c>
      <c r="D11" s="6">
        <v>35895</v>
      </c>
      <c r="E11">
        <v>1080</v>
      </c>
      <c r="F11" s="2">
        <v>10</v>
      </c>
      <c r="G11">
        <v>1032</v>
      </c>
      <c r="H11">
        <v>1065</v>
      </c>
      <c r="I11">
        <v>1050</v>
      </c>
      <c r="J11">
        <v>1058</v>
      </c>
      <c r="K11">
        <v>1058</v>
      </c>
      <c r="L11" s="6">
        <v>44303</v>
      </c>
      <c r="M11" s="6">
        <v>44352</v>
      </c>
      <c r="N11" s="6">
        <v>44282</v>
      </c>
      <c r="O11" s="6">
        <v>44604</v>
      </c>
      <c r="P11" s="58">
        <v>44359</v>
      </c>
      <c r="Q11" s="40">
        <f t="shared" si="0"/>
        <v>103</v>
      </c>
      <c r="R11" s="2">
        <f t="shared" si="1"/>
        <v>1065</v>
      </c>
      <c r="S11" s="2">
        <f>VLOOKUP(C11,Quals!$A$25:$C$45,3,FALSE)</f>
        <v>1167</v>
      </c>
      <c r="T11" s="2" t="str">
        <f>IF(OR(AND(G11&gt;=S11,L11&gt;=Quals!$F$3,L11&lt;=Quals!$H$3), OR(AND(H11&gt;=S11,M11&gt;=Quals!$F$3,M11&lt;=Quals!$H$3), OR(AND(I11&gt;=S11,N11&gt;=Quals!$F$3,N11&lt;=Quals!$H$3), OR(AND(J11&gt;=S11,O11&gt;=Quals!$F$3,O11&lt;=Quals!$H$3), OR(AND(K11&gt;=S11,P11&gt;=Quals!$F$3,P11&lt;=Quals!$H$3)))))),"Q","")</f>
        <v/>
      </c>
      <c r="U11" s="1" t="str">
        <f>IF(AND(T11 = "Q", IF(ISNA(VLOOKUP((B11&amp;C11),Autos!C:C,1,FALSE)), "Not in Auto",)),"Check", "No need")</f>
        <v>No need</v>
      </c>
    </row>
    <row r="12" spans="1:21" x14ac:dyDescent="0.2">
      <c r="A12" t="str">
        <f t="shared" si="2"/>
        <v>Kristie EDWARDS100m</v>
      </c>
      <c r="B12" t="s">
        <v>110</v>
      </c>
      <c r="C12" t="s">
        <v>2</v>
      </c>
      <c r="D12" s="6">
        <v>36580</v>
      </c>
      <c r="E12">
        <v>1075</v>
      </c>
      <c r="F12" s="2">
        <v>11</v>
      </c>
      <c r="G12">
        <v>1083</v>
      </c>
      <c r="H12">
        <v>1067</v>
      </c>
      <c r="I12">
        <v>1030</v>
      </c>
      <c r="J12">
        <v>1046</v>
      </c>
      <c r="K12">
        <v>1050</v>
      </c>
      <c r="L12" s="6">
        <v>44527</v>
      </c>
      <c r="M12" s="6">
        <v>44506</v>
      </c>
      <c r="N12" s="6">
        <v>44303</v>
      </c>
      <c r="O12" s="6">
        <v>44282</v>
      </c>
      <c r="P12" s="58">
        <v>44282</v>
      </c>
      <c r="Q12" s="40">
        <f t="shared" si="0"/>
        <v>108</v>
      </c>
      <c r="R12" s="2">
        <f t="shared" si="1"/>
        <v>1083</v>
      </c>
      <c r="S12" s="2">
        <f>VLOOKUP(C12,Quals!$A$25:$C$45,3,FALSE)</f>
        <v>1167</v>
      </c>
      <c r="T12" s="2" t="str">
        <f>IF(OR(AND(G12&gt;=S12,L12&gt;=Quals!$F$3,L12&lt;=Quals!$H$3), OR(AND(H12&gt;=S12,M12&gt;=Quals!$F$3,M12&lt;=Quals!$H$3), OR(AND(I12&gt;=S12,N12&gt;=Quals!$F$3,N12&lt;=Quals!$H$3), OR(AND(J12&gt;=S12,O12&gt;=Quals!$F$3,O12&lt;=Quals!$H$3), OR(AND(K12&gt;=S12,P12&gt;=Quals!$F$3,P12&lt;=Quals!$H$3)))))),"Q","")</f>
        <v/>
      </c>
      <c r="U12" s="1" t="str">
        <f>IF(AND(T12 = "Q", IF(ISNA(VLOOKUP((B12&amp;C12),Autos!C:C,1,FALSE)), "Not in Auto",)),"Check", "No need")</f>
        <v>No need</v>
      </c>
    </row>
    <row r="13" spans="1:21" x14ac:dyDescent="0.2">
      <c r="A13" t="str">
        <f t="shared" si="2"/>
        <v>Maisie STEVENS100m</v>
      </c>
      <c r="B13" t="s">
        <v>112</v>
      </c>
      <c r="C13" s="6" t="s">
        <v>2</v>
      </c>
      <c r="D13" s="6">
        <v>36544</v>
      </c>
      <c r="E13">
        <v>1063</v>
      </c>
      <c r="F13" s="2">
        <v>12</v>
      </c>
      <c r="G13">
        <v>1088</v>
      </c>
      <c r="H13">
        <v>1069</v>
      </c>
      <c r="I13">
        <v>1062</v>
      </c>
      <c r="J13">
        <v>1053</v>
      </c>
      <c r="K13">
        <v>1040</v>
      </c>
      <c r="L13" s="6">
        <v>44317</v>
      </c>
      <c r="M13" s="6">
        <v>44343</v>
      </c>
      <c r="N13" s="6">
        <v>44303</v>
      </c>
      <c r="O13" s="6">
        <v>44282</v>
      </c>
      <c r="P13" s="58">
        <v>44331</v>
      </c>
      <c r="Q13" s="40">
        <f t="shared" si="0"/>
        <v>118</v>
      </c>
      <c r="R13" s="2">
        <f t="shared" si="1"/>
        <v>1088</v>
      </c>
      <c r="S13" s="2">
        <f>VLOOKUP(C13,Quals!$A$25:$C$45,3,FALSE)</f>
        <v>1167</v>
      </c>
      <c r="T13" s="2" t="str">
        <f>IF(OR(AND(G13&gt;=S13,L13&gt;=Quals!$F$3,L13&lt;=Quals!$H$3), OR(AND(H13&gt;=S13,M13&gt;=Quals!$F$3,M13&lt;=Quals!$H$3), OR(AND(I13&gt;=S13,N13&gt;=Quals!$F$3,N13&lt;=Quals!$H$3), OR(AND(J13&gt;=S13,O13&gt;=Quals!$F$3,O13&lt;=Quals!$H$3), OR(AND(K13&gt;=S13,P13&gt;=Quals!$F$3,P13&lt;=Quals!$H$3)))))),"Q","")</f>
        <v/>
      </c>
      <c r="U13" s="1" t="str">
        <f>IF(AND(T13 = "Q", IF(ISNA(VLOOKUP((B13&amp;C13),Autos!C:C,1,FALSE)), "Not in Auto",)),"Check", "No need")</f>
        <v>No need</v>
      </c>
    </row>
    <row r="14" spans="1:21" x14ac:dyDescent="0.2">
      <c r="A14" t="str">
        <f t="shared" si="2"/>
        <v>Hayley REYNOLDS100m</v>
      </c>
      <c r="B14" t="s">
        <v>113</v>
      </c>
      <c r="C14" s="7" t="s">
        <v>2</v>
      </c>
      <c r="D14" s="6">
        <v>37754</v>
      </c>
      <c r="E14">
        <v>1063</v>
      </c>
      <c r="F14" s="2">
        <v>13</v>
      </c>
      <c r="G14">
        <v>1071</v>
      </c>
      <c r="H14">
        <v>1060</v>
      </c>
      <c r="I14">
        <v>1066</v>
      </c>
      <c r="J14">
        <v>1038</v>
      </c>
      <c r="K14">
        <v>1030</v>
      </c>
      <c r="L14" s="6">
        <v>44583</v>
      </c>
      <c r="M14" s="6">
        <v>44576</v>
      </c>
      <c r="N14" s="6">
        <v>44548</v>
      </c>
      <c r="O14" s="6">
        <v>44538</v>
      </c>
      <c r="P14" s="58">
        <v>44590</v>
      </c>
      <c r="Q14" s="40">
        <f t="shared" si="0"/>
        <v>118</v>
      </c>
      <c r="R14" s="2">
        <f t="shared" si="1"/>
        <v>1071</v>
      </c>
      <c r="S14" s="2">
        <f>VLOOKUP(C14,Quals!$A$25:$C$45,3,FALSE)</f>
        <v>1167</v>
      </c>
      <c r="T14" s="2" t="str">
        <f>IF(OR(AND(G14&gt;=S14,L14&gt;=Quals!$F$3,L14&lt;=Quals!$H$3), OR(AND(H14&gt;=S14,M14&gt;=Quals!$F$3,M14&lt;=Quals!$H$3), OR(AND(I14&gt;=S14,N14&gt;=Quals!$F$3,N14&lt;=Quals!$H$3), OR(AND(J14&gt;=S14,O14&gt;=Quals!$F$3,O14&lt;=Quals!$H$3), OR(AND(K14&gt;=S14,P14&gt;=Quals!$F$3,P14&lt;=Quals!$H$3)))))),"Q","")</f>
        <v/>
      </c>
      <c r="U14" s="1" t="str">
        <f>IF(AND(T14 = "Q", IF(ISNA(VLOOKUP((B14&amp;C14),Autos!C:C,1,FALSE)), "Not in Auto",)),"Check", "No need")</f>
        <v>No need</v>
      </c>
    </row>
    <row r="15" spans="1:21" x14ac:dyDescent="0.2">
      <c r="A15" t="str">
        <f t="shared" si="2"/>
        <v>Ilana GRANDINE100m</v>
      </c>
      <c r="B15" t="s">
        <v>123</v>
      </c>
      <c r="C15" s="6" t="s">
        <v>2</v>
      </c>
      <c r="D15" s="6">
        <v>33463</v>
      </c>
      <c r="E15">
        <v>1056</v>
      </c>
      <c r="F15" s="2">
        <v>14</v>
      </c>
      <c r="G15">
        <v>1075</v>
      </c>
      <c r="H15">
        <v>1074</v>
      </c>
      <c r="I15">
        <v>1052</v>
      </c>
      <c r="J15">
        <v>1019</v>
      </c>
      <c r="K15">
        <v>1013</v>
      </c>
      <c r="L15" s="6">
        <v>44548</v>
      </c>
      <c r="M15" s="6">
        <v>44597</v>
      </c>
      <c r="N15" s="6">
        <v>44544</v>
      </c>
      <c r="O15" s="6">
        <v>44590</v>
      </c>
      <c r="P15" s="58">
        <v>44569</v>
      </c>
      <c r="Q15" s="40">
        <f t="shared" si="0"/>
        <v>125</v>
      </c>
      <c r="R15" s="2">
        <f t="shared" si="1"/>
        <v>1075</v>
      </c>
      <c r="S15" s="2">
        <f>VLOOKUP(C15,Quals!$A$25:$C$45,3,FALSE)</f>
        <v>1167</v>
      </c>
      <c r="T15" s="2" t="str">
        <f>IF(OR(AND(G15&gt;=S15,L15&gt;=Quals!$F$3,L15&lt;=Quals!$H$3), OR(AND(H15&gt;=S15,M15&gt;=Quals!$F$3,M15&lt;=Quals!$H$3), OR(AND(I15&gt;=S15,N15&gt;=Quals!$F$3,N15&lt;=Quals!$H$3), OR(AND(J15&gt;=S15,O15&gt;=Quals!$F$3,O15&lt;=Quals!$H$3), OR(AND(K15&gt;=S15,P15&gt;=Quals!$F$3,P15&lt;=Quals!$H$3)))))),"Q","")</f>
        <v/>
      </c>
      <c r="U15" s="1" t="str">
        <f>IF(AND(T15 = "Q", IF(ISNA(VLOOKUP((B15&amp;C15),Autos!C:C,1,FALSE)), "Not in Auto",)),"Check", "No need")</f>
        <v>No need</v>
      </c>
    </row>
    <row r="16" spans="1:21" x14ac:dyDescent="0.2">
      <c r="A16" t="str">
        <f t="shared" si="2"/>
        <v>Olivia MATZER100m</v>
      </c>
      <c r="B16" t="s">
        <v>116</v>
      </c>
      <c r="C16" s="7" t="s">
        <v>2</v>
      </c>
      <c r="D16" s="6">
        <v>37673</v>
      </c>
      <c r="E16">
        <v>1055</v>
      </c>
      <c r="F16" s="2">
        <v>15</v>
      </c>
      <c r="G16">
        <v>1054</v>
      </c>
      <c r="H16">
        <v>1060</v>
      </c>
      <c r="I16">
        <v>1039</v>
      </c>
      <c r="J16">
        <v>1032</v>
      </c>
      <c r="K16">
        <v>1029</v>
      </c>
      <c r="L16" s="6">
        <v>44268</v>
      </c>
      <c r="M16" s="6">
        <v>44590</v>
      </c>
      <c r="N16" s="6">
        <v>44590</v>
      </c>
      <c r="O16" s="6">
        <v>44261</v>
      </c>
      <c r="P16" s="58">
        <v>44352</v>
      </c>
      <c r="Q16" s="40">
        <f t="shared" si="0"/>
        <v>127</v>
      </c>
      <c r="R16" s="2">
        <f t="shared" si="1"/>
        <v>1060</v>
      </c>
      <c r="S16" s="2">
        <f>VLOOKUP(C16,Quals!$A$25:$C$45,3,FALSE)</f>
        <v>1167</v>
      </c>
      <c r="T16" s="2" t="str">
        <f>IF(OR(AND(G16&gt;=S16,L16&gt;=Quals!$F$3,L16&lt;=Quals!$H$3), OR(AND(H16&gt;=S16,M16&gt;=Quals!$F$3,M16&lt;=Quals!$H$3), OR(AND(I16&gt;=S16,N16&gt;=Quals!$F$3,N16&lt;=Quals!$H$3), OR(AND(J16&gt;=S16,O16&gt;=Quals!$F$3,O16&lt;=Quals!$H$3), OR(AND(K16&gt;=S16,P16&gt;=Quals!$F$3,P16&lt;=Quals!$H$3)))))),"Q","")</f>
        <v/>
      </c>
      <c r="U16" s="1" t="str">
        <f>IF(AND(T16 = "Q", IF(ISNA(VLOOKUP((B16&amp;C16),Autos!C:C,1,FALSE)), "Not in Auto",)),"Check", "No need")</f>
        <v>No need</v>
      </c>
    </row>
    <row r="17" spans="1:21" x14ac:dyDescent="0.2">
      <c r="A17" t="str">
        <f t="shared" si="2"/>
        <v>Larissa PASTERNATSKY100m</v>
      </c>
      <c r="B17" t="s">
        <v>118</v>
      </c>
      <c r="C17" s="6" t="s">
        <v>2</v>
      </c>
      <c r="D17" s="6">
        <v>33583</v>
      </c>
      <c r="E17">
        <v>1053</v>
      </c>
      <c r="F17" s="2">
        <v>16</v>
      </c>
      <c r="G17">
        <v>1050</v>
      </c>
      <c r="H17">
        <v>1060</v>
      </c>
      <c r="I17">
        <v>1044</v>
      </c>
      <c r="J17">
        <v>1054</v>
      </c>
      <c r="K17">
        <v>1013</v>
      </c>
      <c r="L17" s="6">
        <v>44261</v>
      </c>
      <c r="M17" s="6">
        <v>44261</v>
      </c>
      <c r="N17" s="6">
        <v>44247</v>
      </c>
      <c r="O17" s="6">
        <v>44260</v>
      </c>
      <c r="P17" s="58">
        <v>44346</v>
      </c>
      <c r="Q17" s="40">
        <f t="shared" si="0"/>
        <v>131</v>
      </c>
      <c r="R17" s="2">
        <f t="shared" si="1"/>
        <v>1060</v>
      </c>
      <c r="S17" s="2">
        <f>VLOOKUP(C17,Quals!$A$25:$C$45,3,FALSE)</f>
        <v>1167</v>
      </c>
      <c r="T17" s="2" t="str">
        <f>IF(OR(AND(G17&gt;=S17,L17&gt;=Quals!$F$3,L17&lt;=Quals!$H$3), OR(AND(H17&gt;=S17,M17&gt;=Quals!$F$3,M17&lt;=Quals!$H$3), OR(AND(I17&gt;=S17,N17&gt;=Quals!$F$3,N17&lt;=Quals!$H$3), OR(AND(J17&gt;=S17,O17&gt;=Quals!$F$3,O17&lt;=Quals!$H$3), OR(AND(K17&gt;=S17,P17&gt;=Quals!$F$3,P17&lt;=Quals!$H$3)))))),"Q","")</f>
        <v/>
      </c>
      <c r="U17" s="1" t="str">
        <f>IF(AND(T17 = "Q", IF(ISNA(VLOOKUP((B17&amp;C17),Autos!C:C,1,FALSE)), "Not in Auto",)),"Check", "No need")</f>
        <v>No need</v>
      </c>
    </row>
    <row r="18" spans="1:21" x14ac:dyDescent="0.2">
      <c r="A18" t="str">
        <f t="shared" si="2"/>
        <v>Helen PRETORIUS100m</v>
      </c>
      <c r="B18" t="s">
        <v>120</v>
      </c>
      <c r="C18" s="6" t="s">
        <v>2</v>
      </c>
      <c r="D18" s="6">
        <v>36241</v>
      </c>
      <c r="E18">
        <v>1047</v>
      </c>
      <c r="F18" s="2">
        <v>17</v>
      </c>
      <c r="G18">
        <v>1049</v>
      </c>
      <c r="H18">
        <v>1028</v>
      </c>
      <c r="I18">
        <v>1038</v>
      </c>
      <c r="J18">
        <v>1021</v>
      </c>
      <c r="K18">
        <v>1015</v>
      </c>
      <c r="L18" s="6">
        <v>44289</v>
      </c>
      <c r="M18" s="6">
        <v>44252</v>
      </c>
      <c r="N18" s="6">
        <v>44247</v>
      </c>
      <c r="O18" s="6">
        <v>44576</v>
      </c>
      <c r="P18" s="58">
        <v>44548</v>
      </c>
      <c r="Q18" s="40">
        <f t="shared" si="0"/>
        <v>136</v>
      </c>
      <c r="R18" s="2">
        <f t="shared" si="1"/>
        <v>1049</v>
      </c>
      <c r="S18" s="2">
        <f>VLOOKUP(C18,Quals!$A$25:$C$45,3,FALSE)</f>
        <v>1167</v>
      </c>
      <c r="T18" s="2" t="str">
        <f>IF(OR(AND(G18&gt;=S18,L18&gt;=Quals!$F$3,L18&lt;=Quals!$H$3), OR(AND(H18&gt;=S18,M18&gt;=Quals!$F$3,M18&lt;=Quals!$H$3), OR(AND(I18&gt;=S18,N18&gt;=Quals!$F$3,N18&lt;=Quals!$H$3), OR(AND(J18&gt;=S18,O18&gt;=Quals!$F$3,O18&lt;=Quals!$H$3), OR(AND(K18&gt;=S18,P18&gt;=Quals!$F$3,P18&lt;=Quals!$H$3)))))),"Q","")</f>
        <v/>
      </c>
      <c r="U18" s="1" t="str">
        <f>IF(AND(T18 = "Q", IF(ISNA(VLOOKUP((B18&amp;C18),Autos!C:C,1,FALSE)), "Not in Auto",)),"Check", "No need")</f>
        <v>No need</v>
      </c>
    </row>
    <row r="19" spans="1:21" x14ac:dyDescent="0.2">
      <c r="A19" t="str">
        <f t="shared" si="2"/>
        <v>Aleksandra STOILOVA100m</v>
      </c>
      <c r="B19" t="s">
        <v>122</v>
      </c>
      <c r="C19" s="6" t="s">
        <v>2</v>
      </c>
      <c r="D19" s="6">
        <v>38462</v>
      </c>
      <c r="E19">
        <v>1043</v>
      </c>
      <c r="F19" s="2">
        <v>18</v>
      </c>
      <c r="G19">
        <v>1048</v>
      </c>
      <c r="H19">
        <v>1039</v>
      </c>
      <c r="I19">
        <v>1024</v>
      </c>
      <c r="J19">
        <v>1026</v>
      </c>
      <c r="K19">
        <v>1030</v>
      </c>
      <c r="L19" s="6">
        <v>44527</v>
      </c>
      <c r="M19" s="6">
        <v>44576</v>
      </c>
      <c r="N19" s="6">
        <v>44597</v>
      </c>
      <c r="O19" s="6">
        <v>44298</v>
      </c>
      <c r="P19" s="58">
        <v>44289</v>
      </c>
      <c r="Q19" s="40">
        <f t="shared" si="0"/>
        <v>143</v>
      </c>
      <c r="R19" s="2">
        <f t="shared" si="1"/>
        <v>1048</v>
      </c>
      <c r="S19" s="2">
        <f>VLOOKUP(C19,Quals!$A$25:$C$45,3,FALSE)</f>
        <v>1167</v>
      </c>
      <c r="T19" s="2" t="str">
        <f>IF(OR(AND(G19&gt;=S19,L19&gt;=Quals!$F$3,L19&lt;=Quals!$H$3), OR(AND(H19&gt;=S19,M19&gt;=Quals!$F$3,M19&lt;=Quals!$H$3), OR(AND(I19&gt;=S19,N19&gt;=Quals!$F$3,N19&lt;=Quals!$H$3), OR(AND(J19&gt;=S19,O19&gt;=Quals!$F$3,O19&lt;=Quals!$H$3), OR(AND(K19&gt;=S19,P19&gt;=Quals!$F$3,P19&lt;=Quals!$H$3)))))),"Q","")</f>
        <v/>
      </c>
      <c r="U19" s="1" t="str">
        <f>IF(AND(T19 = "Q", IF(ISNA(VLOOKUP((B19&amp;C19),Autos!C:C,1,FALSE)), "Not in Auto",)),"Check", "No need")</f>
        <v>No need</v>
      </c>
    </row>
    <row r="20" spans="1:21" x14ac:dyDescent="0.2">
      <c r="A20" t="str">
        <f t="shared" si="2"/>
        <v>Tamara HOTTEN100m</v>
      </c>
      <c r="B20" t="s">
        <v>114</v>
      </c>
      <c r="C20" s="6" t="s">
        <v>2</v>
      </c>
      <c r="D20" s="6">
        <v>36685</v>
      </c>
      <c r="E20">
        <v>1042</v>
      </c>
      <c r="F20" s="2">
        <v>19</v>
      </c>
      <c r="G20">
        <v>1057</v>
      </c>
      <c r="H20">
        <v>1056</v>
      </c>
      <c r="I20">
        <v>1032</v>
      </c>
      <c r="J20">
        <v>1028</v>
      </c>
      <c r="K20">
        <v>1019</v>
      </c>
      <c r="L20" s="6">
        <v>44268</v>
      </c>
      <c r="M20" s="6">
        <v>44268</v>
      </c>
      <c r="N20" s="6">
        <v>44590</v>
      </c>
      <c r="O20" s="6">
        <v>44583</v>
      </c>
      <c r="P20" s="58">
        <v>44548</v>
      </c>
      <c r="Q20" s="40">
        <f t="shared" si="0"/>
        <v>144</v>
      </c>
      <c r="R20" s="2">
        <f t="shared" si="1"/>
        <v>1057</v>
      </c>
      <c r="S20" s="2">
        <f>VLOOKUP(C20,Quals!$A$25:$C$45,3,FALSE)</f>
        <v>1167</v>
      </c>
      <c r="T20" s="2" t="str">
        <f>IF(OR(AND(G20&gt;=S20,L20&gt;=Quals!$F$3,L20&lt;=Quals!$H$3), OR(AND(H20&gt;=S20,M20&gt;=Quals!$F$3,M20&lt;=Quals!$H$3), OR(AND(I20&gt;=S20,N20&gt;=Quals!$F$3,N20&lt;=Quals!$H$3), OR(AND(J20&gt;=S20,O20&gt;=Quals!$F$3,O20&lt;=Quals!$H$3), OR(AND(K20&gt;=S20,P20&gt;=Quals!$F$3,P20&lt;=Quals!$H$3)))))),"Q","")</f>
        <v/>
      </c>
      <c r="U20" s="1" t="str">
        <f>IF(AND(T20 = "Q", IF(ISNA(VLOOKUP((B20&amp;C20),Autos!C:C,1,FALSE)), "Not in Auto",)),"Check", "No need")</f>
        <v>No need</v>
      </c>
    </row>
    <row r="21" spans="1:21" x14ac:dyDescent="0.2">
      <c r="A21" t="str">
        <f t="shared" si="2"/>
        <v>Bronte CARROLL100m</v>
      </c>
      <c r="B21" t="s">
        <v>121</v>
      </c>
      <c r="C21" s="6" t="s">
        <v>2</v>
      </c>
      <c r="D21" s="6">
        <v>36346</v>
      </c>
      <c r="E21">
        <v>1039</v>
      </c>
      <c r="F21" s="2">
        <v>20</v>
      </c>
      <c r="G21">
        <v>1052</v>
      </c>
      <c r="H21">
        <v>1030</v>
      </c>
      <c r="I21">
        <v>1026</v>
      </c>
      <c r="J21">
        <v>1026</v>
      </c>
      <c r="K21">
        <v>1026</v>
      </c>
      <c r="L21" s="6">
        <v>44548</v>
      </c>
      <c r="M21" s="6">
        <v>44254</v>
      </c>
      <c r="N21" s="6">
        <v>44527</v>
      </c>
      <c r="O21" s="6">
        <v>44254</v>
      </c>
      <c r="P21" s="58">
        <v>44590</v>
      </c>
      <c r="Q21" s="40">
        <f t="shared" si="0"/>
        <v>146</v>
      </c>
      <c r="R21" s="2">
        <f t="shared" si="1"/>
        <v>1052</v>
      </c>
      <c r="S21" s="2">
        <f>VLOOKUP(C21,Quals!$A$25:$C$45,3,FALSE)</f>
        <v>1167</v>
      </c>
      <c r="T21" s="2" t="str">
        <f>IF(OR(AND(G21&gt;=S21,L21&gt;=Quals!$F$3,L21&lt;=Quals!$H$3), OR(AND(H21&gt;=S21,M21&gt;=Quals!$F$3,M21&lt;=Quals!$H$3), OR(AND(I21&gt;=S21,N21&gt;=Quals!$F$3,N21&lt;=Quals!$H$3), OR(AND(J21&gt;=S21,O21&gt;=Quals!$F$3,O21&lt;=Quals!$H$3), OR(AND(K21&gt;=S21,P21&gt;=Quals!$F$3,P21&lt;=Quals!$H$3)))))),"Q","")</f>
        <v/>
      </c>
      <c r="U21" s="1" t="str">
        <f>IF(AND(T21 = "Q", IF(ISNA(VLOOKUP((B21&amp;C21),Autos!C:C,1,FALSE)), "Not in Auto",)),"Check", "No need")</f>
        <v>No need</v>
      </c>
    </row>
    <row r="22" spans="1:21" x14ac:dyDescent="0.2">
      <c r="A22" t="str">
        <f t="shared" si="2"/>
        <v>Nana Adoma OWUSU-AFRIYIE100m</v>
      </c>
      <c r="B22" t="s">
        <v>119</v>
      </c>
      <c r="C22" s="7" t="s">
        <v>2</v>
      </c>
      <c r="D22" s="6">
        <v>36241</v>
      </c>
      <c r="E22">
        <v>1039</v>
      </c>
      <c r="F22" s="2">
        <v>21</v>
      </c>
      <c r="G22">
        <v>1043</v>
      </c>
      <c r="H22">
        <v>1039</v>
      </c>
      <c r="I22">
        <v>1044</v>
      </c>
      <c r="J22">
        <v>1030</v>
      </c>
      <c r="K22">
        <v>1014</v>
      </c>
      <c r="L22" s="6">
        <v>44352</v>
      </c>
      <c r="M22" s="6">
        <v>44576</v>
      </c>
      <c r="N22" s="6">
        <v>44590</v>
      </c>
      <c r="O22" s="6">
        <v>44359</v>
      </c>
      <c r="P22" s="58">
        <v>44590</v>
      </c>
      <c r="Q22" s="40">
        <f t="shared" si="0"/>
        <v>146</v>
      </c>
      <c r="R22" s="2">
        <f t="shared" si="1"/>
        <v>1044</v>
      </c>
      <c r="S22" s="2">
        <f>VLOOKUP(C22,Quals!$A$25:$C$45,3,FALSE)</f>
        <v>1167</v>
      </c>
      <c r="T22" s="2" t="str">
        <f>IF(OR(AND(G22&gt;=S22,L22&gt;=Quals!$F$3,L22&lt;=Quals!$H$3), OR(AND(H22&gt;=S22,M22&gt;=Quals!$F$3,M22&lt;=Quals!$H$3), OR(AND(I22&gt;=S22,N22&gt;=Quals!$F$3,N22&lt;=Quals!$H$3), OR(AND(J22&gt;=S22,O22&gt;=Quals!$F$3,O22&lt;=Quals!$H$3), OR(AND(K22&gt;=S22,P22&gt;=Quals!$F$3,P22&lt;=Quals!$H$3)))))),"Q","")</f>
        <v/>
      </c>
      <c r="U22" s="1" t="str">
        <f>IF(AND(T22 = "Q", IF(ISNA(VLOOKUP((B22&amp;C22),Autos!C:C,1,FALSE)), "Not in Auto",)),"Check", "No need")</f>
        <v>No need</v>
      </c>
    </row>
    <row r="23" spans="1:21" x14ac:dyDescent="0.2">
      <c r="A23" t="str">
        <f t="shared" si="2"/>
        <v>Morgan GAFFNEY100m</v>
      </c>
      <c r="B23" t="s">
        <v>117</v>
      </c>
      <c r="C23" s="6" t="s">
        <v>2</v>
      </c>
      <c r="D23" s="6">
        <v>33924</v>
      </c>
      <c r="E23">
        <v>1038</v>
      </c>
      <c r="F23" s="2">
        <v>22</v>
      </c>
      <c r="G23">
        <v>1060</v>
      </c>
      <c r="H23">
        <v>1042</v>
      </c>
      <c r="I23">
        <v>1029</v>
      </c>
      <c r="J23">
        <v>1015</v>
      </c>
      <c r="K23">
        <v>975</v>
      </c>
      <c r="L23" s="6">
        <v>44587</v>
      </c>
      <c r="M23" s="6">
        <v>44275</v>
      </c>
      <c r="N23" s="6">
        <v>44259</v>
      </c>
      <c r="O23" s="6">
        <v>44266</v>
      </c>
      <c r="P23" s="58">
        <v>44591</v>
      </c>
      <c r="Q23" s="40">
        <f t="shared" si="0"/>
        <v>149</v>
      </c>
      <c r="R23" s="2">
        <f t="shared" si="1"/>
        <v>1060</v>
      </c>
      <c r="S23" s="2">
        <f>VLOOKUP(C23,Quals!$A$25:$C$45,3,FALSE)</f>
        <v>1167</v>
      </c>
      <c r="T23" s="2" t="str">
        <f>IF(OR(AND(G23&gt;=S23,L23&gt;=Quals!$F$3,L23&lt;=Quals!$H$3), OR(AND(H23&gt;=S23,M23&gt;=Quals!$F$3,M23&lt;=Quals!$H$3), OR(AND(I23&gt;=S23,N23&gt;=Quals!$F$3,N23&lt;=Quals!$H$3), OR(AND(J23&gt;=S23,O23&gt;=Quals!$F$3,O23&lt;=Quals!$H$3), OR(AND(K23&gt;=S23,P23&gt;=Quals!$F$3,P23&lt;=Quals!$H$3)))))),"Q","")</f>
        <v/>
      </c>
      <c r="U23" s="1" t="str">
        <f>IF(AND(T23 = "Q", IF(ISNA(VLOOKUP((B23&amp;C23),Autos!C:C,1,FALSE)), "Not in Auto",)),"Check", "No need")</f>
        <v>No need</v>
      </c>
    </row>
    <row r="24" spans="1:21" x14ac:dyDescent="0.2">
      <c r="A24" t="str">
        <f t="shared" si="2"/>
        <v>Sarah HEALEY100m</v>
      </c>
      <c r="B24" t="s">
        <v>136</v>
      </c>
      <c r="C24" s="6" t="s">
        <v>2</v>
      </c>
      <c r="D24" s="6">
        <v>1998</v>
      </c>
      <c r="E24">
        <v>1035</v>
      </c>
      <c r="F24" s="2">
        <v>23</v>
      </c>
      <c r="G24">
        <v>1087</v>
      </c>
      <c r="H24">
        <v>1050</v>
      </c>
      <c r="I24">
        <v>1021</v>
      </c>
      <c r="J24">
        <v>1007</v>
      </c>
      <c r="K24">
        <v>982</v>
      </c>
      <c r="L24" s="6">
        <v>44576</v>
      </c>
      <c r="M24" s="6">
        <v>44548</v>
      </c>
      <c r="N24" s="6">
        <v>44590</v>
      </c>
      <c r="O24" s="6">
        <v>44527</v>
      </c>
      <c r="P24" s="58">
        <v>44604</v>
      </c>
      <c r="Q24" s="40">
        <f t="shared" si="0"/>
        <v>153</v>
      </c>
      <c r="R24" s="2">
        <f t="shared" si="1"/>
        <v>1087</v>
      </c>
      <c r="S24" s="2">
        <f>VLOOKUP(C24,Quals!$A$25:$C$45,3,FALSE)</f>
        <v>1167</v>
      </c>
      <c r="T24" s="2" t="str">
        <f>IF(OR(AND(G24&gt;=S24,L24&gt;=Quals!$F$3,L24&lt;=Quals!$H$3), OR(AND(H24&gt;=S24,M24&gt;=Quals!$F$3,M24&lt;=Quals!$H$3), OR(AND(I24&gt;=S24,N24&gt;=Quals!$F$3,N24&lt;=Quals!$H$3), OR(AND(J24&gt;=S24,O24&gt;=Quals!$F$3,O24&lt;=Quals!$H$3), OR(AND(K24&gt;=S24,P24&gt;=Quals!$F$3,P24&lt;=Quals!$H$3)))))),"Q","")</f>
        <v/>
      </c>
      <c r="U24" s="1" t="str">
        <f>IF(AND(T24 = "Q", IF(ISNA(VLOOKUP((B24&amp;C24),Autos!C:C,1,FALSE)), "Not in Auto",)),"Check", "No need")</f>
        <v>No need</v>
      </c>
    </row>
    <row r="25" spans="1:21" x14ac:dyDescent="0.2">
      <c r="A25" t="str">
        <f t="shared" si="2"/>
        <v>Maddie COATES100m</v>
      </c>
      <c r="B25" t="s">
        <v>199</v>
      </c>
      <c r="C25" s="6" t="s">
        <v>2</v>
      </c>
      <c r="D25" s="6">
        <v>35700</v>
      </c>
      <c r="E25">
        <v>1035</v>
      </c>
      <c r="F25" s="2">
        <v>24</v>
      </c>
      <c r="G25">
        <v>1070</v>
      </c>
      <c r="H25">
        <v>1040</v>
      </c>
      <c r="I25">
        <v>1044</v>
      </c>
      <c r="J25">
        <v>1025</v>
      </c>
      <c r="K25">
        <v>969</v>
      </c>
      <c r="L25" s="6">
        <v>44273</v>
      </c>
      <c r="M25" s="6">
        <v>44294</v>
      </c>
      <c r="N25" s="6">
        <v>44359</v>
      </c>
      <c r="O25" s="6">
        <v>44597</v>
      </c>
      <c r="P25" s="58">
        <v>44604</v>
      </c>
      <c r="Q25" s="40">
        <f t="shared" si="0"/>
        <v>153</v>
      </c>
      <c r="R25" s="2">
        <f t="shared" si="1"/>
        <v>1070</v>
      </c>
      <c r="S25" s="2">
        <f>VLOOKUP(C25,Quals!$A$25:$C$45,3,FALSE)</f>
        <v>1167</v>
      </c>
      <c r="T25" s="2" t="str">
        <f>IF(OR(AND(G25&gt;=S25,L25&gt;=Quals!$F$3,L25&lt;=Quals!$H$3), OR(AND(H25&gt;=S25,M25&gt;=Quals!$F$3,M25&lt;=Quals!$H$3), OR(AND(I25&gt;=S25,N25&gt;=Quals!$F$3,N25&lt;=Quals!$H$3), OR(AND(J25&gt;=S25,O25&gt;=Quals!$F$3,O25&lt;=Quals!$H$3), OR(AND(K25&gt;=S25,P25&gt;=Quals!$F$3,P25&lt;=Quals!$H$3)))))),"Q","")</f>
        <v/>
      </c>
      <c r="U25" s="1" t="str">
        <f>IF(AND(T25 = "Q", IF(ISNA(VLOOKUP((B25&amp;C25),Autos!C:C,1,FALSE)), "Not in Auto",)),"Check", "No need")</f>
        <v>No need</v>
      </c>
    </row>
    <row r="26" spans="1:21" x14ac:dyDescent="0.2">
      <c r="A26" t="str">
        <f t="shared" si="2"/>
        <v>Samantha GEDDES100m</v>
      </c>
      <c r="B26" t="s">
        <v>124</v>
      </c>
      <c r="C26" s="6" t="s">
        <v>2</v>
      </c>
      <c r="D26" s="6">
        <v>35585</v>
      </c>
      <c r="E26">
        <v>1018</v>
      </c>
      <c r="F26" s="2">
        <v>25</v>
      </c>
      <c r="G26">
        <v>1048</v>
      </c>
      <c r="H26">
        <v>1032</v>
      </c>
      <c r="I26">
        <v>1017</v>
      </c>
      <c r="J26">
        <v>1001</v>
      </c>
      <c r="K26">
        <v>965</v>
      </c>
      <c r="L26" s="6">
        <v>44527</v>
      </c>
      <c r="M26" s="6">
        <v>44590</v>
      </c>
      <c r="N26" s="6">
        <v>44590</v>
      </c>
      <c r="O26" s="6">
        <v>44541</v>
      </c>
      <c r="P26" s="58">
        <v>44569</v>
      </c>
      <c r="Q26" s="40">
        <f t="shared" si="0"/>
        <v>181</v>
      </c>
      <c r="R26" s="2">
        <f t="shared" si="1"/>
        <v>1048</v>
      </c>
      <c r="S26" s="2">
        <f>VLOOKUP(C26,Quals!$A$25:$C$45,3,FALSE)</f>
        <v>1167</v>
      </c>
      <c r="T26" s="2" t="str">
        <f>IF(OR(AND(G26&gt;=S26,L26&gt;=Quals!$F$3,L26&lt;=Quals!$H$3), OR(AND(H26&gt;=S26,M26&gt;=Quals!$F$3,M26&lt;=Quals!$H$3), OR(AND(I26&gt;=S26,N26&gt;=Quals!$F$3,N26&lt;=Quals!$H$3), OR(AND(J26&gt;=S26,O26&gt;=Quals!$F$3,O26&lt;=Quals!$H$3), OR(AND(K26&gt;=S26,P26&gt;=Quals!$F$3,P26&lt;=Quals!$H$3)))))),"Q","")</f>
        <v/>
      </c>
      <c r="U26" s="1" t="str">
        <f>IF(AND(T26 = "Q", IF(ISNA(VLOOKUP((B26&amp;C26),Autos!C:C,1,FALSE)), "Not in Auto",)),"Check", "No need")</f>
        <v>No need</v>
      </c>
    </row>
    <row r="27" spans="1:21" x14ac:dyDescent="0.2">
      <c r="A27" t="str">
        <f t="shared" si="2"/>
        <v>Jessica LAURANCE100m</v>
      </c>
      <c r="B27" t="s">
        <v>125</v>
      </c>
      <c r="C27" s="6" t="s">
        <v>2</v>
      </c>
      <c r="D27" s="6">
        <v>37976</v>
      </c>
      <c r="E27">
        <v>1018</v>
      </c>
      <c r="F27" s="2">
        <v>26</v>
      </c>
      <c r="G27">
        <v>1019</v>
      </c>
      <c r="H27">
        <v>1013</v>
      </c>
      <c r="I27">
        <v>1011</v>
      </c>
      <c r="J27">
        <v>1003</v>
      </c>
      <c r="K27">
        <v>999</v>
      </c>
      <c r="L27" s="6">
        <v>44268</v>
      </c>
      <c r="M27" s="6">
        <v>44261</v>
      </c>
      <c r="N27" s="6">
        <v>44282</v>
      </c>
      <c r="O27" s="6">
        <v>44261</v>
      </c>
      <c r="P27" s="58">
        <v>44260</v>
      </c>
      <c r="Q27" s="40">
        <f t="shared" si="0"/>
        <v>181</v>
      </c>
      <c r="R27" s="2">
        <f t="shared" si="1"/>
        <v>1019</v>
      </c>
      <c r="S27" s="2">
        <f>VLOOKUP(C27,Quals!$A$25:$C$45,3,FALSE)</f>
        <v>1167</v>
      </c>
      <c r="T27" s="2" t="str">
        <f>IF(OR(AND(G27&gt;=S27,L27&gt;=Quals!$F$3,L27&lt;=Quals!$H$3), OR(AND(H27&gt;=S27,M27&gt;=Quals!$F$3,M27&lt;=Quals!$H$3), OR(AND(I27&gt;=S27,N27&gt;=Quals!$F$3,N27&lt;=Quals!$H$3), OR(AND(J27&gt;=S27,O27&gt;=Quals!$F$3,O27&lt;=Quals!$H$3), OR(AND(K27&gt;=S27,P27&gt;=Quals!$F$3,P27&lt;=Quals!$H$3)))))),"Q","")</f>
        <v/>
      </c>
      <c r="U27" s="1" t="str">
        <f>IF(AND(T27 = "Q", IF(ISNA(VLOOKUP((B27&amp;C27),Autos!C:C,1,FALSE)), "Not in Auto",)),"Check", "No need")</f>
        <v>No need</v>
      </c>
    </row>
    <row r="28" spans="1:21" x14ac:dyDescent="0.2">
      <c r="A28" t="str">
        <f t="shared" si="2"/>
        <v>Olivia DODDS100m</v>
      </c>
      <c r="B28" t="s">
        <v>126</v>
      </c>
      <c r="C28" s="6" t="s">
        <v>2</v>
      </c>
      <c r="D28" s="6">
        <v>38870</v>
      </c>
      <c r="E28">
        <v>1017</v>
      </c>
      <c r="F28" s="2">
        <v>27</v>
      </c>
      <c r="G28">
        <v>1036</v>
      </c>
      <c r="H28">
        <v>1015</v>
      </c>
      <c r="I28">
        <v>1005</v>
      </c>
      <c r="J28">
        <v>986</v>
      </c>
      <c r="K28">
        <v>970</v>
      </c>
      <c r="L28" s="6">
        <v>44589</v>
      </c>
      <c r="M28" s="6">
        <v>44519</v>
      </c>
      <c r="N28" s="6">
        <v>44568</v>
      </c>
      <c r="O28" s="6">
        <v>44482</v>
      </c>
      <c r="P28" s="58">
        <v>44246</v>
      </c>
      <c r="Q28" s="40">
        <f t="shared" si="0"/>
        <v>184</v>
      </c>
      <c r="R28" s="2">
        <f t="shared" si="1"/>
        <v>1036</v>
      </c>
      <c r="S28" s="2">
        <f>VLOOKUP(C28,Quals!$A$25:$C$45,3,FALSE)</f>
        <v>1167</v>
      </c>
      <c r="T28" s="2" t="str">
        <f>IF(OR(AND(G28&gt;=S28,L28&gt;=Quals!$F$3,L28&lt;=Quals!$H$3), OR(AND(H28&gt;=S28,M28&gt;=Quals!$F$3,M28&lt;=Quals!$H$3), OR(AND(I28&gt;=S28,N28&gt;=Quals!$F$3,N28&lt;=Quals!$H$3), OR(AND(J28&gt;=S28,O28&gt;=Quals!$F$3,O28&lt;=Quals!$H$3), OR(AND(K28&gt;=S28,P28&gt;=Quals!$F$3,P28&lt;=Quals!$H$3)))))),"Q","")</f>
        <v/>
      </c>
      <c r="U28" s="1" t="str">
        <f>IF(AND(T28 = "Q", IF(ISNA(VLOOKUP((B28&amp;C28),Autos!C:C,1,FALSE)), "Not in Auto",)),"Check", "No need")</f>
        <v>No need</v>
      </c>
    </row>
    <row r="29" spans="1:21" x14ac:dyDescent="0.2">
      <c r="A29" t="str">
        <f t="shared" si="2"/>
        <v>Georgia HARRIS100m</v>
      </c>
      <c r="B29" t="s">
        <v>127</v>
      </c>
      <c r="C29" s="6" t="s">
        <v>2</v>
      </c>
      <c r="D29" s="6">
        <v>44671</v>
      </c>
      <c r="E29">
        <v>1016</v>
      </c>
      <c r="F29" s="2">
        <v>28</v>
      </c>
      <c r="G29">
        <v>1038</v>
      </c>
      <c r="H29">
        <v>1026</v>
      </c>
      <c r="I29">
        <v>999</v>
      </c>
      <c r="J29">
        <v>1005</v>
      </c>
      <c r="K29">
        <v>968</v>
      </c>
      <c r="L29" s="6">
        <v>44583</v>
      </c>
      <c r="M29" s="6">
        <v>44485</v>
      </c>
      <c r="N29" s="6">
        <v>44471</v>
      </c>
      <c r="O29" s="6">
        <v>44569</v>
      </c>
      <c r="P29" s="58">
        <v>44464</v>
      </c>
      <c r="Q29" s="40">
        <f t="shared" si="0"/>
        <v>188</v>
      </c>
      <c r="R29" s="2">
        <f t="shared" si="1"/>
        <v>1038</v>
      </c>
      <c r="S29" s="2">
        <f>VLOOKUP(C29,Quals!$A$25:$C$45,3,FALSE)</f>
        <v>1167</v>
      </c>
      <c r="T29" s="2" t="str">
        <f>IF(OR(AND(G29&gt;=S29,L29&gt;=Quals!$F$3,L29&lt;=Quals!$H$3), OR(AND(H29&gt;=S29,M29&gt;=Quals!$F$3,M29&lt;=Quals!$H$3), OR(AND(I29&gt;=S29,N29&gt;=Quals!$F$3,N29&lt;=Quals!$H$3), OR(AND(J29&gt;=S29,O29&gt;=Quals!$F$3,O29&lt;=Quals!$H$3), OR(AND(K29&gt;=S29,P29&gt;=Quals!$F$3,P29&lt;=Quals!$H$3)))))),"Q","")</f>
        <v/>
      </c>
      <c r="U29" s="1" t="str">
        <f>IF(AND(T29 = "Q", IF(ISNA(VLOOKUP((B29&amp;C29),Autos!C:C,1,FALSE)), "Not in Auto",)),"Check", "No need")</f>
        <v>No need</v>
      </c>
    </row>
    <row r="30" spans="1:21" x14ac:dyDescent="0.2">
      <c r="A30" t="str">
        <f t="shared" si="2"/>
        <v>Kelly MCANDREW100m</v>
      </c>
      <c r="B30" t="s">
        <v>128</v>
      </c>
      <c r="C30" s="6" t="s">
        <v>2</v>
      </c>
      <c r="D30" s="6">
        <v>34415</v>
      </c>
      <c r="E30">
        <v>1011</v>
      </c>
      <c r="F30" s="2">
        <v>29</v>
      </c>
      <c r="G30">
        <v>1028</v>
      </c>
      <c r="H30">
        <v>1011</v>
      </c>
      <c r="I30">
        <v>1006</v>
      </c>
      <c r="J30">
        <v>1005</v>
      </c>
      <c r="K30">
        <v>993</v>
      </c>
      <c r="L30" s="6">
        <v>44548</v>
      </c>
      <c r="M30" s="6">
        <v>44261</v>
      </c>
      <c r="N30" s="6">
        <v>44289</v>
      </c>
      <c r="O30" s="6">
        <v>44261</v>
      </c>
      <c r="P30" s="58">
        <v>44527</v>
      </c>
      <c r="Q30" s="40">
        <f t="shared" si="0"/>
        <v>197</v>
      </c>
      <c r="R30" s="2">
        <f t="shared" si="1"/>
        <v>1028</v>
      </c>
      <c r="S30" s="2">
        <f>VLOOKUP(C30,Quals!$A$25:$C$45,3,FALSE)</f>
        <v>1167</v>
      </c>
      <c r="T30" s="2" t="str">
        <f>IF(OR(AND(G30&gt;=S30,L30&gt;=Quals!$F$3,L30&lt;=Quals!$H$3), OR(AND(H30&gt;=S30,M30&gt;=Quals!$F$3,M30&lt;=Quals!$H$3), OR(AND(I30&gt;=S30,N30&gt;=Quals!$F$3,N30&lt;=Quals!$H$3), OR(AND(J30&gt;=S30,O30&gt;=Quals!$F$3,O30&lt;=Quals!$H$3), OR(AND(K30&gt;=S30,P30&gt;=Quals!$F$3,P30&lt;=Quals!$H$3)))))),"Q","")</f>
        <v/>
      </c>
      <c r="U30" s="1" t="str">
        <f>IF(AND(T30 = "Q", IF(ISNA(VLOOKUP((B30&amp;C30),Autos!C:C,1,FALSE)), "Not in Auto",)),"Check", "No need")</f>
        <v>No need</v>
      </c>
    </row>
    <row r="31" spans="1:21" x14ac:dyDescent="0.2">
      <c r="A31" t="str">
        <f t="shared" si="2"/>
        <v>Emma LEE100m</v>
      </c>
      <c r="B31" t="s">
        <v>133</v>
      </c>
      <c r="C31" s="7" t="s">
        <v>2</v>
      </c>
      <c r="D31" s="6">
        <v>44701</v>
      </c>
      <c r="E31">
        <v>1008</v>
      </c>
      <c r="F31" s="2">
        <v>30</v>
      </c>
      <c r="G31">
        <v>1030</v>
      </c>
      <c r="H31">
        <v>1010</v>
      </c>
      <c r="I31">
        <v>999</v>
      </c>
      <c r="J31">
        <v>979</v>
      </c>
      <c r="K31">
        <v>991</v>
      </c>
      <c r="L31" s="6">
        <v>44268</v>
      </c>
      <c r="M31" s="6">
        <v>44576</v>
      </c>
      <c r="N31" s="6">
        <v>44302</v>
      </c>
      <c r="O31" s="6">
        <v>44541</v>
      </c>
      <c r="P31" s="58">
        <v>44302</v>
      </c>
      <c r="Q31" s="40">
        <f t="shared" si="0"/>
        <v>202</v>
      </c>
      <c r="R31" s="2">
        <f t="shared" si="1"/>
        <v>1030</v>
      </c>
      <c r="S31" s="2">
        <f>VLOOKUP(C31,Quals!$A$25:$C$45,3,FALSE)</f>
        <v>1167</v>
      </c>
      <c r="T31" s="2" t="str">
        <f>IF(OR(AND(G31&gt;=S31,L31&gt;=Quals!$F$3,L31&lt;=Quals!$H$3), OR(AND(H31&gt;=S31,M31&gt;=Quals!$F$3,M31&lt;=Quals!$H$3), OR(AND(I31&gt;=S31,N31&gt;=Quals!$F$3,N31&lt;=Quals!$H$3), OR(AND(J31&gt;=S31,O31&gt;=Quals!$F$3,O31&lt;=Quals!$H$3), OR(AND(K31&gt;=S31,P31&gt;=Quals!$F$3,P31&lt;=Quals!$H$3)))))),"Q","")</f>
        <v/>
      </c>
      <c r="U31" s="1" t="str">
        <f>IF(AND(T31 = "Q", IF(ISNA(VLOOKUP((B31&amp;C31),Autos!C:C,1,FALSE)), "Not in Auto",)),"Check", "No need")</f>
        <v>No need</v>
      </c>
    </row>
    <row r="32" spans="1:21" x14ac:dyDescent="0.2">
      <c r="A32" t="str">
        <f t="shared" si="2"/>
        <v>Danielle SHAW100m</v>
      </c>
      <c r="B32" t="s">
        <v>129</v>
      </c>
      <c r="C32" s="6" t="s">
        <v>2</v>
      </c>
      <c r="D32" s="6">
        <v>36013</v>
      </c>
      <c r="E32">
        <v>1007</v>
      </c>
      <c r="F32" s="2">
        <v>31</v>
      </c>
      <c r="G32">
        <v>1007</v>
      </c>
      <c r="H32">
        <v>1007</v>
      </c>
      <c r="I32">
        <v>999</v>
      </c>
      <c r="J32">
        <v>990</v>
      </c>
      <c r="K32">
        <v>965</v>
      </c>
      <c r="L32" s="6">
        <v>44583</v>
      </c>
      <c r="M32" s="6">
        <v>44544</v>
      </c>
      <c r="N32" s="6">
        <v>44541</v>
      </c>
      <c r="O32" s="6">
        <v>44520</v>
      </c>
      <c r="P32" s="58">
        <v>44534</v>
      </c>
      <c r="Q32" s="40">
        <f t="shared" si="0"/>
        <v>205</v>
      </c>
      <c r="R32" s="2">
        <f t="shared" si="1"/>
        <v>1007</v>
      </c>
      <c r="S32" s="2">
        <f>VLOOKUP(C32,Quals!$A$25:$C$45,3,FALSE)</f>
        <v>1167</v>
      </c>
      <c r="T32" s="2" t="str">
        <f>IF(OR(AND(G32&gt;=S32,L32&gt;=Quals!$F$3,L32&lt;=Quals!$H$3), OR(AND(H32&gt;=S32,M32&gt;=Quals!$F$3,M32&lt;=Quals!$H$3), OR(AND(I32&gt;=S32,N32&gt;=Quals!$F$3,N32&lt;=Quals!$H$3), OR(AND(J32&gt;=S32,O32&gt;=Quals!$F$3,O32&lt;=Quals!$H$3), OR(AND(K32&gt;=S32,P32&gt;=Quals!$F$3,P32&lt;=Quals!$H$3)))))),"Q","")</f>
        <v/>
      </c>
      <c r="U32" s="1" t="str">
        <f>IF(AND(T32 = "Q", IF(ISNA(VLOOKUP((B32&amp;C32),Autos!C:C,1,FALSE)), "Not in Auto",)),"Check", "No need")</f>
        <v>No need</v>
      </c>
    </row>
    <row r="33" spans="1:21" x14ac:dyDescent="0.2">
      <c r="A33" t="str">
        <f t="shared" si="2"/>
        <v>Stephanie POWER100m</v>
      </c>
      <c r="B33" t="s">
        <v>132</v>
      </c>
      <c r="C33" s="6" t="s">
        <v>2</v>
      </c>
      <c r="D33" s="6">
        <v>34243</v>
      </c>
      <c r="E33">
        <v>1006</v>
      </c>
      <c r="F33" s="2">
        <v>32</v>
      </c>
      <c r="G33">
        <v>1044</v>
      </c>
      <c r="H33">
        <v>1047</v>
      </c>
      <c r="I33">
        <v>986</v>
      </c>
      <c r="J33">
        <v>984</v>
      </c>
      <c r="K33">
        <v>942</v>
      </c>
      <c r="L33" s="6">
        <v>44548</v>
      </c>
      <c r="M33" s="6">
        <v>44597</v>
      </c>
      <c r="N33" s="6">
        <v>44590</v>
      </c>
      <c r="O33" s="6">
        <v>44527</v>
      </c>
      <c r="P33" s="58">
        <v>44252</v>
      </c>
      <c r="Q33" s="40">
        <f t="shared" si="0"/>
        <v>209</v>
      </c>
      <c r="R33" s="2">
        <f t="shared" si="1"/>
        <v>1047</v>
      </c>
      <c r="S33" s="2">
        <f>VLOOKUP(C33,Quals!$A$25:$C$45,3,FALSE)</f>
        <v>1167</v>
      </c>
      <c r="T33" s="2" t="str">
        <f>IF(OR(AND(G33&gt;=S33,L33&gt;=Quals!$F$3,L33&lt;=Quals!$H$3), OR(AND(H33&gt;=S33,M33&gt;=Quals!$F$3,M33&lt;=Quals!$H$3), OR(AND(I33&gt;=S33,N33&gt;=Quals!$F$3,N33&lt;=Quals!$H$3), OR(AND(J33&gt;=S33,O33&gt;=Quals!$F$3,O33&lt;=Quals!$H$3), OR(AND(K33&gt;=S33,P33&gt;=Quals!$F$3,P33&lt;=Quals!$H$3)))))),"Q","")</f>
        <v/>
      </c>
      <c r="U33" s="1" t="str">
        <f>IF(AND(T33 = "Q", IF(ISNA(VLOOKUP((B33&amp;C33),Autos!C:C,1,FALSE)), "Not in Auto",)),"Check", "No need")</f>
        <v>No need</v>
      </c>
    </row>
    <row r="34" spans="1:21" x14ac:dyDescent="0.2">
      <c r="A34" t="str">
        <f t="shared" si="2"/>
        <v>Elly BUCKHOLZ100m</v>
      </c>
      <c r="B34" t="s">
        <v>131</v>
      </c>
      <c r="C34" s="6" t="s">
        <v>2</v>
      </c>
      <c r="D34" s="6">
        <v>37181</v>
      </c>
      <c r="E34">
        <v>1005</v>
      </c>
      <c r="F34" s="2">
        <v>33</v>
      </c>
      <c r="G34">
        <v>1002</v>
      </c>
      <c r="H34">
        <v>991</v>
      </c>
      <c r="I34">
        <v>1005</v>
      </c>
      <c r="J34">
        <v>1003</v>
      </c>
      <c r="K34">
        <v>992</v>
      </c>
      <c r="L34" s="6">
        <v>44268</v>
      </c>
      <c r="M34" s="6">
        <v>44247</v>
      </c>
      <c r="N34" s="6">
        <v>44548</v>
      </c>
      <c r="O34" s="6">
        <v>44569</v>
      </c>
      <c r="P34" s="58">
        <v>44282</v>
      </c>
      <c r="Q34" s="40">
        <f t="shared" si="0"/>
        <v>212</v>
      </c>
      <c r="R34" s="2">
        <f t="shared" si="1"/>
        <v>1005</v>
      </c>
      <c r="S34" s="2">
        <f>VLOOKUP(C34,Quals!$A$25:$C$45,3,FALSE)</f>
        <v>1167</v>
      </c>
      <c r="T34" s="2" t="str">
        <f>IF(OR(AND(G34&gt;=S34,L34&gt;=Quals!$F$3,L34&lt;=Quals!$H$3), OR(AND(H34&gt;=S34,M34&gt;=Quals!$F$3,M34&lt;=Quals!$H$3), OR(AND(I34&gt;=S34,N34&gt;=Quals!$F$3,N34&lt;=Quals!$H$3), OR(AND(J34&gt;=S34,O34&gt;=Quals!$F$3,O34&lt;=Quals!$H$3), OR(AND(K34&gt;=S34,P34&gt;=Quals!$F$3,P34&lt;=Quals!$H$3)))))),"Q","")</f>
        <v/>
      </c>
      <c r="U34" s="1" t="str">
        <f>IF(AND(T34 = "Q", IF(ISNA(VLOOKUP((B34&amp;C34),Autos!C:C,1,FALSE)), "Not in Auto",)),"Check", "No need")</f>
        <v>No need</v>
      </c>
    </row>
    <row r="35" spans="1:21" x14ac:dyDescent="0.2">
      <c r="A35" t="str">
        <f t="shared" si="2"/>
        <v>Christine WEARNE100m</v>
      </c>
      <c r="B35" t="s">
        <v>135</v>
      </c>
      <c r="C35" s="7" t="s">
        <v>2</v>
      </c>
      <c r="D35" s="6">
        <v>32139</v>
      </c>
      <c r="E35">
        <v>1003</v>
      </c>
      <c r="F35" s="2">
        <v>34</v>
      </c>
      <c r="G35">
        <v>1028</v>
      </c>
      <c r="H35">
        <v>992</v>
      </c>
      <c r="I35">
        <v>992</v>
      </c>
      <c r="J35">
        <v>984</v>
      </c>
      <c r="K35">
        <v>979</v>
      </c>
      <c r="L35" s="6">
        <v>44252</v>
      </c>
      <c r="M35" s="6">
        <v>44261</v>
      </c>
      <c r="N35" s="6">
        <v>44261</v>
      </c>
      <c r="O35" s="6">
        <v>44247</v>
      </c>
      <c r="P35" s="58">
        <v>44260</v>
      </c>
      <c r="Q35" s="40">
        <f t="shared" si="0"/>
        <v>220</v>
      </c>
      <c r="R35" s="2">
        <f t="shared" si="1"/>
        <v>1028</v>
      </c>
      <c r="S35" s="2">
        <f>VLOOKUP(C35,Quals!$A$25:$C$45,3,FALSE)</f>
        <v>1167</v>
      </c>
      <c r="T35" s="2" t="str">
        <f>IF(OR(AND(G35&gt;=S35,L35&gt;=Quals!$F$3,L35&lt;=Quals!$H$3), OR(AND(H35&gt;=S35,M35&gt;=Quals!$F$3,M35&lt;=Quals!$H$3), OR(AND(I35&gt;=S35,N35&gt;=Quals!$F$3,N35&lt;=Quals!$H$3), OR(AND(J35&gt;=S35,O35&gt;=Quals!$F$3,O35&lt;=Quals!$H$3), OR(AND(K35&gt;=S35,P35&gt;=Quals!$F$3,P35&lt;=Quals!$H$3)))))),"Q","")</f>
        <v/>
      </c>
      <c r="U35" s="1" t="str">
        <f>IF(AND(T35 = "Q", IF(ISNA(VLOOKUP((B35&amp;C35),Autos!C:C,1,FALSE)), "Not in Auto",)),"Check", "No need")</f>
        <v>No need</v>
      </c>
    </row>
    <row r="36" spans="1:21" x14ac:dyDescent="0.2">
      <c r="A36" t="str">
        <f t="shared" si="2"/>
        <v>Kiani ALLEN100m</v>
      </c>
      <c r="B36" t="s">
        <v>134</v>
      </c>
      <c r="C36" s="6" t="s">
        <v>2</v>
      </c>
      <c r="D36" s="6">
        <v>36340</v>
      </c>
      <c r="E36">
        <v>1003</v>
      </c>
      <c r="F36" s="2">
        <v>35</v>
      </c>
      <c r="G36">
        <v>1017</v>
      </c>
      <c r="H36">
        <v>992</v>
      </c>
      <c r="I36">
        <v>984</v>
      </c>
      <c r="J36">
        <v>980</v>
      </c>
      <c r="K36">
        <v>966</v>
      </c>
      <c r="L36" s="6">
        <v>44587</v>
      </c>
      <c r="M36" s="6">
        <v>44576</v>
      </c>
      <c r="N36" s="6">
        <v>44275</v>
      </c>
      <c r="O36" s="6">
        <v>44552</v>
      </c>
      <c r="P36" s="58">
        <v>44604</v>
      </c>
      <c r="Q36" s="40">
        <f t="shared" si="0"/>
        <v>220</v>
      </c>
      <c r="R36" s="2">
        <f t="shared" si="1"/>
        <v>1017</v>
      </c>
      <c r="S36" s="2">
        <f>VLOOKUP(C36,Quals!$A$25:$C$45,3,FALSE)</f>
        <v>1167</v>
      </c>
      <c r="T36" s="2" t="str">
        <f>IF(OR(AND(G36&gt;=S36,L36&gt;=Quals!$F$3,L36&lt;=Quals!$H$3), OR(AND(H36&gt;=S36,M36&gt;=Quals!$F$3,M36&lt;=Quals!$H$3), OR(AND(I36&gt;=S36,N36&gt;=Quals!$F$3,N36&lt;=Quals!$H$3), OR(AND(J36&gt;=S36,O36&gt;=Quals!$F$3,O36&lt;=Quals!$H$3), OR(AND(K36&gt;=S36,P36&gt;=Quals!$F$3,P36&lt;=Quals!$H$3)))))),"Q","")</f>
        <v/>
      </c>
      <c r="U36" s="1" t="str">
        <f>IF(AND(T36 = "Q", IF(ISNA(VLOOKUP((B36&amp;C36),Autos!C:C,1,FALSE)), "Not in Auto",)),"Check", "No need")</f>
        <v>No need</v>
      </c>
    </row>
    <row r="37" spans="1:21" x14ac:dyDescent="0.2">
      <c r="A37" t="str">
        <f t="shared" si="2"/>
        <v>Grace HEWITT100m</v>
      </c>
      <c r="B37" t="s">
        <v>137</v>
      </c>
      <c r="C37" s="6" t="s">
        <v>2</v>
      </c>
      <c r="D37" s="6">
        <v>37916</v>
      </c>
      <c r="E37">
        <v>999</v>
      </c>
      <c r="F37" s="2">
        <v>36</v>
      </c>
      <c r="G37">
        <v>1013</v>
      </c>
      <c r="H37">
        <v>1003</v>
      </c>
      <c r="I37">
        <v>1003</v>
      </c>
      <c r="J37">
        <v>988</v>
      </c>
      <c r="K37">
        <v>970</v>
      </c>
      <c r="L37" s="6">
        <v>44268</v>
      </c>
      <c r="M37" s="6">
        <v>44254</v>
      </c>
      <c r="N37" s="6">
        <v>44268</v>
      </c>
      <c r="O37" s="6">
        <v>44254</v>
      </c>
      <c r="P37" s="58">
        <v>44583</v>
      </c>
      <c r="Q37" s="40">
        <f t="shared" si="0"/>
        <v>231</v>
      </c>
      <c r="R37" s="2">
        <f t="shared" si="1"/>
        <v>1013</v>
      </c>
      <c r="S37" s="2">
        <f>VLOOKUP(C37,Quals!$A$25:$C$45,3,FALSE)</f>
        <v>1167</v>
      </c>
      <c r="T37" s="2" t="str">
        <f>IF(OR(AND(G37&gt;=S37,L37&gt;=Quals!$F$3,L37&lt;=Quals!$H$3), OR(AND(H37&gt;=S37,M37&gt;=Quals!$F$3,M37&lt;=Quals!$H$3), OR(AND(I37&gt;=S37,N37&gt;=Quals!$F$3,N37&lt;=Quals!$H$3), OR(AND(J37&gt;=S37,O37&gt;=Quals!$F$3,O37&lt;=Quals!$H$3), OR(AND(K37&gt;=S37,P37&gt;=Quals!$F$3,P37&lt;=Quals!$H$3)))))),"Q","")</f>
        <v/>
      </c>
      <c r="U37" s="1" t="str">
        <f>IF(AND(T37 = "Q", IF(ISNA(VLOOKUP((B37&amp;C37),Autos!C:C,1,FALSE)), "Not in Auto",)),"Check", "No need")</f>
        <v>No need</v>
      </c>
    </row>
    <row r="38" spans="1:21" x14ac:dyDescent="0.2">
      <c r="A38" t="str">
        <f t="shared" si="2"/>
        <v>Jordan MCMILLAN100m</v>
      </c>
      <c r="B38" t="s">
        <v>143</v>
      </c>
      <c r="C38" s="6" t="s">
        <v>2</v>
      </c>
      <c r="D38" s="6">
        <v>44671</v>
      </c>
      <c r="E38">
        <v>998</v>
      </c>
      <c r="F38" s="2">
        <v>37</v>
      </c>
      <c r="G38">
        <v>1015</v>
      </c>
      <c r="H38">
        <v>1008</v>
      </c>
      <c r="I38">
        <v>986</v>
      </c>
      <c r="J38">
        <v>989</v>
      </c>
      <c r="K38">
        <v>941</v>
      </c>
      <c r="L38" s="6">
        <v>44590</v>
      </c>
      <c r="M38" s="6">
        <v>44604</v>
      </c>
      <c r="N38" s="6">
        <v>44541</v>
      </c>
      <c r="O38" s="6">
        <v>44506</v>
      </c>
      <c r="P38" s="58">
        <v>44485</v>
      </c>
      <c r="Q38" s="40">
        <f t="shared" si="0"/>
        <v>233</v>
      </c>
      <c r="R38" s="2">
        <f t="shared" si="1"/>
        <v>1015</v>
      </c>
      <c r="S38" s="2">
        <f>VLOOKUP(C38,Quals!$A$25:$C$45,3,FALSE)</f>
        <v>1167</v>
      </c>
      <c r="T38" s="2" t="str">
        <f>IF(OR(AND(G38&gt;=S38,L38&gt;=Quals!$F$3,L38&lt;=Quals!$H$3), OR(AND(H38&gt;=S38,M38&gt;=Quals!$F$3,M38&lt;=Quals!$H$3), OR(AND(I38&gt;=S38,N38&gt;=Quals!$F$3,N38&lt;=Quals!$H$3), OR(AND(J38&gt;=S38,O38&gt;=Quals!$F$3,O38&lt;=Quals!$H$3), OR(AND(K38&gt;=S38,P38&gt;=Quals!$F$3,P38&lt;=Quals!$H$3)))))),"Q","")</f>
        <v/>
      </c>
      <c r="U38" s="1" t="str">
        <f>IF(AND(T38 = "Q", IF(ISNA(VLOOKUP((B38&amp;C38),Autos!C:C,1,FALSE)), "Not in Auto",)),"Check", "No need")</f>
        <v>No need</v>
      </c>
    </row>
    <row r="39" spans="1:21" x14ac:dyDescent="0.2">
      <c r="A39" t="str">
        <f t="shared" si="2"/>
        <v>Jessie ANDREW100m</v>
      </c>
      <c r="B39" t="s">
        <v>138</v>
      </c>
      <c r="C39" s="6" t="s">
        <v>2</v>
      </c>
      <c r="D39" s="6">
        <v>36571</v>
      </c>
      <c r="E39">
        <v>996</v>
      </c>
      <c r="F39" s="2">
        <v>38</v>
      </c>
      <c r="G39">
        <v>1007</v>
      </c>
      <c r="H39">
        <v>998</v>
      </c>
      <c r="I39">
        <v>985</v>
      </c>
      <c r="J39">
        <v>972</v>
      </c>
      <c r="K39">
        <v>982</v>
      </c>
      <c r="L39" s="6">
        <v>44544</v>
      </c>
      <c r="M39" s="6">
        <v>44273</v>
      </c>
      <c r="N39" s="6">
        <v>44527</v>
      </c>
      <c r="O39" s="6">
        <v>44285</v>
      </c>
      <c r="P39" s="58">
        <v>44576</v>
      </c>
      <c r="Q39" s="40">
        <f t="shared" si="0"/>
        <v>238</v>
      </c>
      <c r="R39" s="2">
        <f t="shared" si="1"/>
        <v>1007</v>
      </c>
      <c r="S39" s="2">
        <f>VLOOKUP(C39,Quals!$A$25:$C$45,3,FALSE)</f>
        <v>1167</v>
      </c>
      <c r="T39" s="2" t="str">
        <f>IF(OR(AND(G39&gt;=S39,L39&gt;=Quals!$F$3,L39&lt;=Quals!$H$3), OR(AND(H39&gt;=S39,M39&gt;=Quals!$F$3,M39&lt;=Quals!$H$3), OR(AND(I39&gt;=S39,N39&gt;=Quals!$F$3,N39&lt;=Quals!$H$3), OR(AND(J39&gt;=S39,O39&gt;=Quals!$F$3,O39&lt;=Quals!$H$3), OR(AND(K39&gt;=S39,P39&gt;=Quals!$F$3,P39&lt;=Quals!$H$3)))))),"Q","")</f>
        <v/>
      </c>
      <c r="U39" s="1" t="str">
        <f>IF(AND(T39 = "Q", IF(ISNA(VLOOKUP((B39&amp;C39),Autos!C:C,1,FALSE)), "Not in Auto",)),"Check", "No need")</f>
        <v>No need</v>
      </c>
    </row>
    <row r="40" spans="1:21" x14ac:dyDescent="0.2">
      <c r="A40" t="str">
        <f t="shared" si="2"/>
        <v>Tierney DUNNE100m</v>
      </c>
      <c r="B40" t="s">
        <v>130</v>
      </c>
      <c r="C40" s="7" t="s">
        <v>2</v>
      </c>
      <c r="D40" s="6">
        <v>37408</v>
      </c>
      <c r="E40">
        <v>995</v>
      </c>
      <c r="F40" s="2">
        <v>39</v>
      </c>
      <c r="G40">
        <v>1009</v>
      </c>
      <c r="H40">
        <v>999</v>
      </c>
      <c r="I40">
        <v>988</v>
      </c>
      <c r="J40">
        <v>982</v>
      </c>
      <c r="K40">
        <v>979</v>
      </c>
      <c r="L40" s="6">
        <v>44298</v>
      </c>
      <c r="M40" s="6">
        <v>44289</v>
      </c>
      <c r="N40" s="6">
        <v>44308</v>
      </c>
      <c r="O40" s="6">
        <v>44282</v>
      </c>
      <c r="P40" s="58">
        <v>44352</v>
      </c>
      <c r="Q40" s="40">
        <f t="shared" si="0"/>
        <v>241</v>
      </c>
      <c r="R40" s="2">
        <f t="shared" si="1"/>
        <v>1009</v>
      </c>
      <c r="S40" s="2">
        <f>VLOOKUP(C40,Quals!$A$25:$C$45,3,FALSE)</f>
        <v>1167</v>
      </c>
      <c r="T40" s="2" t="str">
        <f>IF(OR(AND(G40&gt;=S40,L40&gt;=Quals!$F$3,L40&lt;=Quals!$H$3), OR(AND(H40&gt;=S40,M40&gt;=Quals!$F$3,M40&lt;=Quals!$H$3), OR(AND(I40&gt;=S40,N40&gt;=Quals!$F$3,N40&lt;=Quals!$H$3), OR(AND(J40&gt;=S40,O40&gt;=Quals!$F$3,O40&lt;=Quals!$H$3), OR(AND(K40&gt;=S40,P40&gt;=Quals!$F$3,P40&lt;=Quals!$H$3)))))),"Q","")</f>
        <v/>
      </c>
      <c r="U40" s="1" t="str">
        <f>IF(AND(T40 = "Q", IF(ISNA(VLOOKUP((B40&amp;C40),Autos!C:C,1,FALSE)), "Not in Auto",)),"Check", "No need")</f>
        <v>No need</v>
      </c>
    </row>
    <row r="41" spans="1:21" x14ac:dyDescent="0.2">
      <c r="A41" t="str">
        <f t="shared" si="2"/>
        <v>Connie MURRAY100m</v>
      </c>
      <c r="B41" t="s">
        <v>144</v>
      </c>
      <c r="C41" s="7" t="s">
        <v>2</v>
      </c>
      <c r="D41" s="6">
        <v>1999</v>
      </c>
      <c r="E41">
        <v>990</v>
      </c>
      <c r="F41" s="2">
        <v>40</v>
      </c>
      <c r="G41">
        <v>1003</v>
      </c>
      <c r="H41">
        <v>986</v>
      </c>
      <c r="I41">
        <v>978</v>
      </c>
      <c r="J41">
        <v>966</v>
      </c>
      <c r="K41">
        <v>980</v>
      </c>
      <c r="L41" s="6">
        <v>44534</v>
      </c>
      <c r="M41" s="6">
        <v>44601</v>
      </c>
      <c r="N41" s="6">
        <v>44538</v>
      </c>
      <c r="O41" s="6">
        <v>44586</v>
      </c>
      <c r="P41" s="58">
        <v>44527</v>
      </c>
      <c r="Q41" s="40">
        <f t="shared" si="0"/>
        <v>253</v>
      </c>
      <c r="R41" s="2">
        <f t="shared" si="1"/>
        <v>1003</v>
      </c>
      <c r="S41" s="2">
        <f>VLOOKUP(C41,Quals!$A$25:$C$45,3,FALSE)</f>
        <v>1167</v>
      </c>
      <c r="T41" s="2" t="str">
        <f>IF(OR(AND(G41&gt;=S41,L41&gt;=Quals!$F$3,L41&lt;=Quals!$H$3), OR(AND(H41&gt;=S41,M41&gt;=Quals!$F$3,M41&lt;=Quals!$H$3), OR(AND(I41&gt;=S41,N41&gt;=Quals!$F$3,N41&lt;=Quals!$H$3), OR(AND(J41&gt;=S41,O41&gt;=Quals!$F$3,O41&lt;=Quals!$H$3), OR(AND(K41&gt;=S41,P41&gt;=Quals!$F$3,P41&lt;=Quals!$H$3)))))),"Q","")</f>
        <v/>
      </c>
      <c r="U41" s="1" t="str">
        <f>IF(AND(T41 = "Q", IF(ISNA(VLOOKUP((B41&amp;C41),Autos!C:C,1,FALSE)), "Not in Auto",)),"Check", "No need")</f>
        <v>No need</v>
      </c>
    </row>
    <row r="42" spans="1:21" x14ac:dyDescent="0.2">
      <c r="A42" t="str">
        <f t="shared" si="2"/>
        <v>Gabrielle BINGHAM100m</v>
      </c>
      <c r="B42" t="s">
        <v>149</v>
      </c>
      <c r="C42" s="6" t="s">
        <v>2</v>
      </c>
      <c r="D42" s="6">
        <v>44612</v>
      </c>
      <c r="E42">
        <v>989</v>
      </c>
      <c r="F42" s="2">
        <v>41</v>
      </c>
      <c r="G42">
        <v>1005</v>
      </c>
      <c r="H42">
        <v>993</v>
      </c>
      <c r="I42">
        <v>990</v>
      </c>
      <c r="J42">
        <v>990</v>
      </c>
      <c r="K42">
        <v>970</v>
      </c>
      <c r="L42" s="6">
        <v>44548</v>
      </c>
      <c r="M42" s="6">
        <v>44527</v>
      </c>
      <c r="N42" s="6">
        <v>44590</v>
      </c>
      <c r="O42" s="6">
        <v>44576</v>
      </c>
      <c r="P42" s="58">
        <v>44590</v>
      </c>
      <c r="Q42" s="40">
        <f t="shared" si="0"/>
        <v>257</v>
      </c>
      <c r="R42" s="2">
        <f t="shared" si="1"/>
        <v>1005</v>
      </c>
      <c r="S42" s="2">
        <f>VLOOKUP(C42,Quals!$A$25:$C$45,3,FALSE)</f>
        <v>1167</v>
      </c>
      <c r="T42" s="2" t="str">
        <f>IF(OR(AND(G42&gt;=S42,L42&gt;=Quals!$F$3,L42&lt;=Quals!$H$3), OR(AND(H42&gt;=S42,M42&gt;=Quals!$F$3,M42&lt;=Quals!$H$3), OR(AND(I42&gt;=S42,N42&gt;=Quals!$F$3,N42&lt;=Quals!$H$3), OR(AND(J42&gt;=S42,O42&gt;=Quals!$F$3,O42&lt;=Quals!$H$3), OR(AND(K42&gt;=S42,P42&gt;=Quals!$F$3,P42&lt;=Quals!$H$3)))))),"Q","")</f>
        <v/>
      </c>
      <c r="U42" s="1" t="str">
        <f>IF(AND(T42 = "Q", IF(ISNA(VLOOKUP((B42&amp;C42),Autos!C:C,1,FALSE)), "Not in Auto",)),"Check", "No need")</f>
        <v>No need</v>
      </c>
    </row>
    <row r="43" spans="1:21" x14ac:dyDescent="0.2">
      <c r="A43" t="str">
        <f t="shared" si="2"/>
        <v>Mietta RUSSELL100m</v>
      </c>
      <c r="B43" t="s">
        <v>139</v>
      </c>
      <c r="C43" s="6" t="s">
        <v>2</v>
      </c>
      <c r="D43" s="6">
        <v>37295</v>
      </c>
      <c r="E43">
        <v>987</v>
      </c>
      <c r="F43" s="2">
        <v>42</v>
      </c>
      <c r="G43">
        <v>1005</v>
      </c>
      <c r="H43">
        <v>971</v>
      </c>
      <c r="I43">
        <v>990</v>
      </c>
      <c r="J43">
        <v>958</v>
      </c>
      <c r="K43">
        <v>958</v>
      </c>
      <c r="L43" s="6">
        <v>44273</v>
      </c>
      <c r="M43" s="6">
        <v>44248</v>
      </c>
      <c r="N43" s="6">
        <v>44298</v>
      </c>
      <c r="O43" s="6">
        <v>44261</v>
      </c>
      <c r="P43" s="58">
        <v>44285</v>
      </c>
      <c r="Q43" s="40">
        <f t="shared" si="0"/>
        <v>263</v>
      </c>
      <c r="R43" s="2">
        <f t="shared" si="1"/>
        <v>1005</v>
      </c>
      <c r="S43" s="2">
        <f>VLOOKUP(C43,Quals!$A$25:$C$45,3,FALSE)</f>
        <v>1167</v>
      </c>
      <c r="T43" s="2" t="str">
        <f>IF(OR(AND(G43&gt;=S43,L43&gt;=Quals!$F$3,L43&lt;=Quals!$H$3), OR(AND(H43&gt;=S43,M43&gt;=Quals!$F$3,M43&lt;=Quals!$H$3), OR(AND(I43&gt;=S43,N43&gt;=Quals!$F$3,N43&lt;=Quals!$H$3), OR(AND(J43&gt;=S43,O43&gt;=Quals!$F$3,O43&lt;=Quals!$H$3), OR(AND(K43&gt;=S43,P43&gt;=Quals!$F$3,P43&lt;=Quals!$H$3)))))),"Q","")</f>
        <v/>
      </c>
      <c r="U43" s="1" t="str">
        <f>IF(AND(T43 = "Q", IF(ISNA(VLOOKUP((B43&amp;C43),Autos!C:C,1,FALSE)), "Not in Auto",)),"Check", "No need")</f>
        <v>No need</v>
      </c>
    </row>
    <row r="44" spans="1:21" x14ac:dyDescent="0.2">
      <c r="A44" t="str">
        <f t="shared" si="2"/>
        <v>Francesca MCDONALD100m</v>
      </c>
      <c r="B44" t="s">
        <v>140</v>
      </c>
      <c r="C44" s="7" t="s">
        <v>2</v>
      </c>
      <c r="D44" s="6">
        <v>37353</v>
      </c>
      <c r="E44">
        <v>987</v>
      </c>
      <c r="F44" s="2">
        <v>43</v>
      </c>
      <c r="G44">
        <v>1003</v>
      </c>
      <c r="H44">
        <v>988</v>
      </c>
      <c r="I44">
        <v>984</v>
      </c>
      <c r="J44">
        <v>973</v>
      </c>
      <c r="K44">
        <v>976</v>
      </c>
      <c r="L44" s="6">
        <v>44268</v>
      </c>
      <c r="M44" s="6">
        <v>44268</v>
      </c>
      <c r="N44" s="6">
        <v>44527</v>
      </c>
      <c r="O44" s="6">
        <v>44506</v>
      </c>
      <c r="P44" s="58">
        <v>44534</v>
      </c>
      <c r="Q44" s="40">
        <f t="shared" si="0"/>
        <v>263</v>
      </c>
      <c r="R44" s="2">
        <f t="shared" si="1"/>
        <v>1003</v>
      </c>
      <c r="S44" s="2">
        <f>VLOOKUP(C44,Quals!$A$25:$C$45,3,FALSE)</f>
        <v>1167</v>
      </c>
      <c r="T44" s="2" t="str">
        <f>IF(OR(AND(G44&gt;=S44,L44&gt;=Quals!$F$3,L44&lt;=Quals!$H$3), OR(AND(H44&gt;=S44,M44&gt;=Quals!$F$3,M44&lt;=Quals!$H$3), OR(AND(I44&gt;=S44,N44&gt;=Quals!$F$3,N44&lt;=Quals!$H$3), OR(AND(J44&gt;=S44,O44&gt;=Quals!$F$3,O44&lt;=Quals!$H$3), OR(AND(K44&gt;=S44,P44&gt;=Quals!$F$3,P44&lt;=Quals!$H$3)))))),"Q","")</f>
        <v/>
      </c>
      <c r="U44" s="1" t="str">
        <f>IF(AND(T44 = "Q", IF(ISNA(VLOOKUP((B44&amp;C44),Autos!C:C,1,FALSE)), "Not in Auto",)),"Check", "No need")</f>
        <v>No need</v>
      </c>
    </row>
    <row r="45" spans="1:21" x14ac:dyDescent="0.2">
      <c r="A45" t="str">
        <f t="shared" si="2"/>
        <v>Lakara STALLAN100m</v>
      </c>
      <c r="B45" t="s">
        <v>141</v>
      </c>
      <c r="C45" s="6" t="s">
        <v>2</v>
      </c>
      <c r="D45" s="6">
        <v>37954</v>
      </c>
      <c r="E45">
        <v>987</v>
      </c>
      <c r="F45" s="2">
        <v>44</v>
      </c>
      <c r="G45">
        <v>977</v>
      </c>
      <c r="H45">
        <v>985</v>
      </c>
      <c r="I45">
        <v>990</v>
      </c>
      <c r="J45">
        <v>973</v>
      </c>
      <c r="K45">
        <v>970</v>
      </c>
      <c r="L45" s="6">
        <v>44254</v>
      </c>
      <c r="M45" s="6">
        <v>44274</v>
      </c>
      <c r="N45" s="6">
        <v>44254</v>
      </c>
      <c r="O45" s="6">
        <v>44298</v>
      </c>
      <c r="P45" s="58">
        <v>44298</v>
      </c>
      <c r="Q45" s="40">
        <f t="shared" si="0"/>
        <v>263</v>
      </c>
      <c r="R45" s="2">
        <f t="shared" si="1"/>
        <v>990</v>
      </c>
      <c r="S45" s="2">
        <f>VLOOKUP(C45,Quals!$A$25:$C$45,3,FALSE)</f>
        <v>1167</v>
      </c>
      <c r="T45" s="2" t="str">
        <f>IF(OR(AND(G45&gt;=S45,L45&gt;=Quals!$F$3,L45&lt;=Quals!$H$3), OR(AND(H45&gt;=S45,M45&gt;=Quals!$F$3,M45&lt;=Quals!$H$3), OR(AND(I45&gt;=S45,N45&gt;=Quals!$F$3,N45&lt;=Quals!$H$3), OR(AND(J45&gt;=S45,O45&gt;=Quals!$F$3,O45&lt;=Quals!$H$3), OR(AND(K45&gt;=S45,P45&gt;=Quals!$F$3,P45&lt;=Quals!$H$3)))))),"Q","")</f>
        <v/>
      </c>
      <c r="U45" s="1" t="str">
        <f>IF(AND(T45 = "Q", IF(ISNA(VLOOKUP((B45&amp;C45),Autos!C:C,1,FALSE)), "Not in Auto",)),"Check", "No need")</f>
        <v>No need</v>
      </c>
    </row>
    <row r="46" spans="1:21" x14ac:dyDescent="0.2">
      <c r="A46" t="str">
        <f t="shared" si="2"/>
        <v>Katie SMEE100m</v>
      </c>
      <c r="B46" t="s">
        <v>142</v>
      </c>
      <c r="C46" s="6" t="s">
        <v>2</v>
      </c>
      <c r="D46" s="6">
        <v>35755</v>
      </c>
      <c r="E46">
        <v>986</v>
      </c>
      <c r="F46" s="2">
        <v>45</v>
      </c>
      <c r="G46">
        <v>1011</v>
      </c>
      <c r="H46">
        <v>1003</v>
      </c>
      <c r="I46">
        <v>986</v>
      </c>
      <c r="J46">
        <v>970</v>
      </c>
      <c r="K46">
        <v>937</v>
      </c>
      <c r="L46" s="6">
        <v>44260</v>
      </c>
      <c r="M46" s="6">
        <v>44261</v>
      </c>
      <c r="N46" s="6">
        <v>44261</v>
      </c>
      <c r="O46" s="6">
        <v>44528</v>
      </c>
      <c r="P46" s="58">
        <v>44583</v>
      </c>
      <c r="Q46" s="40">
        <f t="shared" si="0"/>
        <v>267</v>
      </c>
      <c r="R46" s="2">
        <f t="shared" si="1"/>
        <v>1011</v>
      </c>
      <c r="S46" s="2">
        <f>VLOOKUP(C46,Quals!$A$25:$C$45,3,FALSE)</f>
        <v>1167</v>
      </c>
      <c r="T46" s="2" t="str">
        <f>IF(OR(AND(G46&gt;=S46,L46&gt;=Quals!$F$3,L46&lt;=Quals!$H$3), OR(AND(H46&gt;=S46,M46&gt;=Quals!$F$3,M46&lt;=Quals!$H$3), OR(AND(I46&gt;=S46,N46&gt;=Quals!$F$3,N46&lt;=Quals!$H$3), OR(AND(J46&gt;=S46,O46&gt;=Quals!$F$3,O46&lt;=Quals!$H$3), OR(AND(K46&gt;=S46,P46&gt;=Quals!$F$3,P46&lt;=Quals!$H$3)))))),"Q","")</f>
        <v/>
      </c>
      <c r="U46" s="1" t="str">
        <f>IF(AND(T46 = "Q", IF(ISNA(VLOOKUP((B46&amp;C46),Autos!C:C,1,FALSE)), "Not in Auto",)),"Check", "No need")</f>
        <v>No need</v>
      </c>
    </row>
    <row r="47" spans="1:21" x14ac:dyDescent="0.2">
      <c r="A47" t="str">
        <f t="shared" si="2"/>
        <v>Georgia MUNRO100m</v>
      </c>
      <c r="B47" t="s">
        <v>146</v>
      </c>
      <c r="C47" s="6" t="s">
        <v>2</v>
      </c>
      <c r="D47" s="6">
        <v>37855</v>
      </c>
      <c r="E47">
        <v>986</v>
      </c>
      <c r="F47" s="2">
        <v>46</v>
      </c>
      <c r="G47">
        <v>997</v>
      </c>
      <c r="H47">
        <v>983</v>
      </c>
      <c r="I47">
        <v>988</v>
      </c>
      <c r="J47">
        <v>978</v>
      </c>
      <c r="K47">
        <v>976</v>
      </c>
      <c r="L47" s="6">
        <v>44268</v>
      </c>
      <c r="M47" s="6">
        <v>44597</v>
      </c>
      <c r="N47" s="6">
        <v>44261</v>
      </c>
      <c r="O47" s="6">
        <v>44268</v>
      </c>
      <c r="P47" s="58">
        <v>44261</v>
      </c>
      <c r="Q47" s="40">
        <f t="shared" si="0"/>
        <v>267</v>
      </c>
      <c r="R47" s="2">
        <f t="shared" si="1"/>
        <v>997</v>
      </c>
      <c r="S47" s="2">
        <f>VLOOKUP(C47,Quals!$A$25:$C$45,3,FALSE)</f>
        <v>1167</v>
      </c>
      <c r="T47" s="2" t="str">
        <f>IF(OR(AND(G47&gt;=S47,L47&gt;=Quals!$F$3,L47&lt;=Quals!$H$3), OR(AND(H47&gt;=S47,M47&gt;=Quals!$F$3,M47&lt;=Quals!$H$3), OR(AND(I47&gt;=S47,N47&gt;=Quals!$F$3,N47&lt;=Quals!$H$3), OR(AND(J47&gt;=S47,O47&gt;=Quals!$F$3,O47&lt;=Quals!$H$3), OR(AND(K47&gt;=S47,P47&gt;=Quals!$F$3,P47&lt;=Quals!$H$3)))))),"Q","")</f>
        <v/>
      </c>
      <c r="U47" s="1" t="str">
        <f>IF(AND(T47 = "Q", IF(ISNA(VLOOKUP((B47&amp;C47),Autos!C:C,1,FALSE)), "Not in Auto",)),"Check", "No need")</f>
        <v>No need</v>
      </c>
    </row>
    <row r="48" spans="1:21" x14ac:dyDescent="0.2">
      <c r="A48" t="str">
        <f t="shared" si="2"/>
        <v>Summah HARRISON100m</v>
      </c>
      <c r="B48" t="s">
        <v>145</v>
      </c>
      <c r="C48" s="6" t="s">
        <v>2</v>
      </c>
      <c r="D48" s="6">
        <v>38808</v>
      </c>
      <c r="E48">
        <v>983</v>
      </c>
      <c r="F48" s="2">
        <v>47</v>
      </c>
      <c r="G48">
        <v>995</v>
      </c>
      <c r="H48">
        <v>995</v>
      </c>
      <c r="I48">
        <v>970</v>
      </c>
      <c r="J48">
        <v>962</v>
      </c>
      <c r="K48">
        <v>952</v>
      </c>
      <c r="L48" s="6">
        <v>44268</v>
      </c>
      <c r="M48" s="6">
        <v>44268</v>
      </c>
      <c r="N48" s="6">
        <v>44254</v>
      </c>
      <c r="O48" s="6">
        <v>44268</v>
      </c>
      <c r="P48" s="58">
        <v>44254</v>
      </c>
      <c r="Q48" s="40">
        <f t="shared" si="0"/>
        <v>277</v>
      </c>
      <c r="R48" s="2">
        <f t="shared" si="1"/>
        <v>995</v>
      </c>
      <c r="S48" s="2">
        <f>VLOOKUP(C48,Quals!$A$25:$C$45,3,FALSE)</f>
        <v>1167</v>
      </c>
      <c r="T48" s="2" t="str">
        <f>IF(OR(AND(G48&gt;=S48,L48&gt;=Quals!$F$3,L48&lt;=Quals!$H$3), OR(AND(H48&gt;=S48,M48&gt;=Quals!$F$3,M48&lt;=Quals!$H$3), OR(AND(I48&gt;=S48,N48&gt;=Quals!$F$3,N48&lt;=Quals!$H$3), OR(AND(J48&gt;=S48,O48&gt;=Quals!$F$3,O48&lt;=Quals!$H$3), OR(AND(K48&gt;=S48,P48&gt;=Quals!$F$3,P48&lt;=Quals!$H$3)))))),"Q","")</f>
        <v/>
      </c>
      <c r="U48" s="1" t="str">
        <f>IF(AND(T48 = "Q", IF(ISNA(VLOOKUP((B48&amp;C48),Autos!C:C,1,FALSE)), "Not in Auto",)),"Check", "No need")</f>
        <v>No need</v>
      </c>
    </row>
    <row r="49" spans="1:21" x14ac:dyDescent="0.2">
      <c r="A49" t="str">
        <f t="shared" si="2"/>
        <v>Shola ADENIRAN100m</v>
      </c>
      <c r="B49" t="s">
        <v>147</v>
      </c>
      <c r="C49" s="6" t="s">
        <v>2</v>
      </c>
      <c r="D49" s="6">
        <v>44671</v>
      </c>
      <c r="E49">
        <v>980</v>
      </c>
      <c r="F49" s="2">
        <v>48</v>
      </c>
      <c r="G49">
        <v>981</v>
      </c>
      <c r="H49">
        <v>984</v>
      </c>
      <c r="I49">
        <v>982</v>
      </c>
      <c r="J49">
        <v>966</v>
      </c>
      <c r="K49">
        <v>964</v>
      </c>
      <c r="L49" s="6">
        <v>44302</v>
      </c>
      <c r="M49" s="6">
        <v>44289</v>
      </c>
      <c r="N49" s="6">
        <v>44268</v>
      </c>
      <c r="O49" s="6">
        <v>44268</v>
      </c>
      <c r="P49" s="58">
        <v>44302</v>
      </c>
      <c r="Q49" s="40">
        <f t="shared" si="0"/>
        <v>284</v>
      </c>
      <c r="R49" s="2">
        <f t="shared" si="1"/>
        <v>984</v>
      </c>
      <c r="S49" s="2">
        <f>VLOOKUP(C49,Quals!$A$25:$C$45,3,FALSE)</f>
        <v>1167</v>
      </c>
      <c r="T49" s="2" t="str">
        <f>IF(OR(AND(G49&gt;=S49,L49&gt;=Quals!$F$3,L49&lt;=Quals!$H$3), OR(AND(H49&gt;=S49,M49&gt;=Quals!$F$3,M49&lt;=Quals!$H$3), OR(AND(I49&gt;=S49,N49&gt;=Quals!$F$3,N49&lt;=Quals!$H$3), OR(AND(J49&gt;=S49,O49&gt;=Quals!$F$3,O49&lt;=Quals!$H$3), OR(AND(K49&gt;=S49,P49&gt;=Quals!$F$3,P49&lt;=Quals!$H$3)))))),"Q","")</f>
        <v/>
      </c>
      <c r="U49" s="1" t="str">
        <f>IF(AND(T49 = "Q", IF(ISNA(VLOOKUP((B49&amp;C49),Autos!C:C,1,FALSE)), "Not in Auto",)),"Check", "No need")</f>
        <v>No need</v>
      </c>
    </row>
    <row r="50" spans="1:21" x14ac:dyDescent="0.2">
      <c r="A50" t="str">
        <f t="shared" si="2"/>
        <v>Chiara SANTIGLIA100m</v>
      </c>
      <c r="B50" t="s">
        <v>148</v>
      </c>
      <c r="C50" s="6" t="s">
        <v>2</v>
      </c>
      <c r="D50" s="6">
        <v>44640</v>
      </c>
      <c r="E50">
        <v>979</v>
      </c>
      <c r="F50" s="2">
        <v>49</v>
      </c>
      <c r="G50">
        <v>980</v>
      </c>
      <c r="H50">
        <v>988</v>
      </c>
      <c r="I50">
        <v>976</v>
      </c>
      <c r="J50">
        <v>966</v>
      </c>
      <c r="K50">
        <v>968</v>
      </c>
      <c r="L50" s="6">
        <v>44541</v>
      </c>
      <c r="M50" s="6">
        <v>44273</v>
      </c>
      <c r="N50" s="6">
        <v>44544</v>
      </c>
      <c r="O50" s="6">
        <v>44590</v>
      </c>
      <c r="P50" s="58">
        <v>44294</v>
      </c>
      <c r="Q50" s="40">
        <f t="shared" si="0"/>
        <v>288</v>
      </c>
      <c r="R50" s="2">
        <f t="shared" si="1"/>
        <v>988</v>
      </c>
      <c r="S50" s="2">
        <f>VLOOKUP(C50,Quals!$A$25:$C$45,3,FALSE)</f>
        <v>1167</v>
      </c>
      <c r="T50" s="2" t="str">
        <f>IF(OR(AND(G50&gt;=S50,L50&gt;=Quals!$F$3,L50&lt;=Quals!$H$3), OR(AND(H50&gt;=S50,M50&gt;=Quals!$F$3,M50&lt;=Quals!$H$3), OR(AND(I50&gt;=S50,N50&gt;=Quals!$F$3,N50&lt;=Quals!$H$3), OR(AND(J50&gt;=S50,O50&gt;=Quals!$F$3,O50&lt;=Quals!$H$3), OR(AND(K50&gt;=S50,P50&gt;=Quals!$F$3,P50&lt;=Quals!$H$3)))))),"Q","")</f>
        <v/>
      </c>
      <c r="U50" s="1" t="str">
        <f>IF(AND(T50 = "Q", IF(ISNA(VLOOKUP((B50&amp;C50),Autos!C:C,1,FALSE)), "Not in Auto",)),"Check", "No need")</f>
        <v>No need</v>
      </c>
    </row>
    <row r="51" spans="1:21" x14ac:dyDescent="0.2">
      <c r="A51" t="str">
        <f t="shared" si="2"/>
        <v>Zara HAGAN100m</v>
      </c>
      <c r="B51" t="s">
        <v>153</v>
      </c>
      <c r="C51" s="6" t="s">
        <v>2</v>
      </c>
      <c r="D51" s="6">
        <v>44762</v>
      </c>
      <c r="E51">
        <v>977</v>
      </c>
      <c r="F51" s="2">
        <v>50</v>
      </c>
      <c r="G51">
        <v>973</v>
      </c>
      <c r="H51">
        <v>974</v>
      </c>
      <c r="I51">
        <v>976</v>
      </c>
      <c r="J51">
        <v>976</v>
      </c>
      <c r="K51">
        <v>965</v>
      </c>
      <c r="L51" s="6">
        <v>44499</v>
      </c>
      <c r="M51" s="6">
        <v>44601</v>
      </c>
      <c r="N51" s="6">
        <v>44527</v>
      </c>
      <c r="O51" s="6">
        <v>44548</v>
      </c>
      <c r="P51" s="58">
        <v>44506</v>
      </c>
      <c r="Q51" s="40">
        <f t="shared" si="0"/>
        <v>293</v>
      </c>
      <c r="R51" s="2">
        <f t="shared" si="1"/>
        <v>976</v>
      </c>
      <c r="S51" s="2">
        <f>VLOOKUP(C51,Quals!$A$25:$C$45,3,FALSE)</f>
        <v>1167</v>
      </c>
      <c r="T51" s="2" t="str">
        <f>IF(OR(AND(G51&gt;=S51,L51&gt;=Quals!$F$3,L51&lt;=Quals!$H$3), OR(AND(H51&gt;=S51,M51&gt;=Quals!$F$3,M51&lt;=Quals!$H$3), OR(AND(I51&gt;=S51,N51&gt;=Quals!$F$3,N51&lt;=Quals!$H$3), OR(AND(J51&gt;=S51,O51&gt;=Quals!$F$3,O51&lt;=Quals!$H$3), OR(AND(K51&gt;=S51,P51&gt;=Quals!$F$3,P51&lt;=Quals!$H$3)))))),"Q","")</f>
        <v/>
      </c>
      <c r="U51" s="1" t="str">
        <f>IF(AND(T51 = "Q", IF(ISNA(VLOOKUP((B51&amp;C51),Autos!C:C,1,FALSE)), "Not in Auto",)),"Check", "No need")</f>
        <v>No need</v>
      </c>
    </row>
    <row r="52" spans="1:21" x14ac:dyDescent="0.2">
      <c r="A52" t="str">
        <f t="shared" si="2"/>
        <v>Amelia FINGER100m</v>
      </c>
      <c r="B52" t="s">
        <v>150</v>
      </c>
      <c r="C52" s="6" t="s">
        <v>2</v>
      </c>
      <c r="D52" s="6">
        <v>37893</v>
      </c>
      <c r="E52">
        <v>975</v>
      </c>
      <c r="F52" s="2">
        <v>51</v>
      </c>
      <c r="G52">
        <v>984</v>
      </c>
      <c r="H52">
        <v>978</v>
      </c>
      <c r="I52">
        <v>971</v>
      </c>
      <c r="J52">
        <v>939</v>
      </c>
      <c r="K52">
        <v>935</v>
      </c>
      <c r="L52" s="6">
        <v>44471</v>
      </c>
      <c r="M52" s="6">
        <v>44464</v>
      </c>
      <c r="N52" s="6">
        <v>44485</v>
      </c>
      <c r="O52" s="6">
        <v>44457</v>
      </c>
      <c r="P52" s="58">
        <v>44450</v>
      </c>
      <c r="Q52" s="40">
        <f t="shared" si="0"/>
        <v>302</v>
      </c>
      <c r="R52" s="2">
        <f t="shared" si="1"/>
        <v>984</v>
      </c>
      <c r="S52" s="2">
        <f>VLOOKUP(C52,Quals!$A$25:$C$45,3,FALSE)</f>
        <v>1167</v>
      </c>
      <c r="T52" s="2" t="str">
        <f>IF(OR(AND(G52&gt;=S52,L52&gt;=Quals!$F$3,L52&lt;=Quals!$H$3), OR(AND(H52&gt;=S52,M52&gt;=Quals!$F$3,M52&lt;=Quals!$H$3), OR(AND(I52&gt;=S52,N52&gt;=Quals!$F$3,N52&lt;=Quals!$H$3), OR(AND(J52&gt;=S52,O52&gt;=Quals!$F$3,O52&lt;=Quals!$H$3), OR(AND(K52&gt;=S52,P52&gt;=Quals!$F$3,P52&lt;=Quals!$H$3)))))),"Q","")</f>
        <v/>
      </c>
      <c r="U52" s="1" t="str">
        <f>IF(AND(T52 = "Q", IF(ISNA(VLOOKUP((B52&amp;C52),Autos!C:C,1,FALSE)), "Not in Auto",)),"Check", "No need")</f>
        <v>No need</v>
      </c>
    </row>
    <row r="53" spans="1:21" x14ac:dyDescent="0.2">
      <c r="A53" t="str">
        <f t="shared" si="2"/>
        <v>Grace KELLY100m</v>
      </c>
      <c r="B53" t="s">
        <v>151</v>
      </c>
      <c r="C53" s="6" t="s">
        <v>2</v>
      </c>
      <c r="D53" s="6">
        <v>44732</v>
      </c>
      <c r="E53">
        <v>974</v>
      </c>
      <c r="F53" s="2">
        <v>52</v>
      </c>
      <c r="G53">
        <v>998</v>
      </c>
      <c r="H53">
        <v>998</v>
      </c>
      <c r="I53">
        <v>966</v>
      </c>
      <c r="J53">
        <v>934</v>
      </c>
      <c r="K53">
        <v>940</v>
      </c>
      <c r="L53" s="6">
        <v>44248</v>
      </c>
      <c r="M53" s="6">
        <v>44248</v>
      </c>
      <c r="N53" s="6">
        <v>44298</v>
      </c>
      <c r="O53" s="6">
        <v>44541</v>
      </c>
      <c r="P53" s="58">
        <v>44298</v>
      </c>
      <c r="Q53" s="40">
        <f t="shared" si="0"/>
        <v>306</v>
      </c>
      <c r="R53" s="2">
        <f t="shared" si="1"/>
        <v>998</v>
      </c>
      <c r="S53" s="2">
        <f>VLOOKUP(C53,Quals!$A$25:$C$45,3,FALSE)</f>
        <v>1167</v>
      </c>
      <c r="T53" s="2" t="str">
        <f>IF(OR(AND(G53&gt;=S53,L53&gt;=Quals!$F$3,L53&lt;=Quals!$H$3), OR(AND(H53&gt;=S53,M53&gt;=Quals!$F$3,M53&lt;=Quals!$H$3), OR(AND(I53&gt;=S53,N53&gt;=Quals!$F$3,N53&lt;=Quals!$H$3), OR(AND(J53&gt;=S53,O53&gt;=Quals!$F$3,O53&lt;=Quals!$H$3), OR(AND(K53&gt;=S53,P53&gt;=Quals!$F$3,P53&lt;=Quals!$H$3)))))),"Q","")</f>
        <v/>
      </c>
      <c r="U53" s="1" t="str">
        <f>IF(AND(T53 = "Q", IF(ISNA(VLOOKUP((B53&amp;C53),Autos!C:C,1,FALSE)), "Not in Auto",)),"Check", "No need")</f>
        <v>No need</v>
      </c>
    </row>
    <row r="54" spans="1:21" x14ac:dyDescent="0.2">
      <c r="A54" t="str">
        <f t="shared" si="2"/>
        <v>Olivia HONEY100m</v>
      </c>
      <c r="B54" t="s">
        <v>152</v>
      </c>
      <c r="C54" s="7" t="s">
        <v>2</v>
      </c>
      <c r="D54" s="6">
        <v>37181</v>
      </c>
      <c r="E54">
        <v>973</v>
      </c>
      <c r="F54" s="2">
        <v>53</v>
      </c>
      <c r="G54">
        <v>997</v>
      </c>
      <c r="H54">
        <v>984</v>
      </c>
      <c r="I54">
        <v>977</v>
      </c>
      <c r="J54">
        <v>950</v>
      </c>
      <c r="K54">
        <v>932</v>
      </c>
      <c r="L54" s="6">
        <v>44544</v>
      </c>
      <c r="M54" s="6">
        <v>44294</v>
      </c>
      <c r="N54" s="6">
        <v>44273</v>
      </c>
      <c r="O54" s="6">
        <v>44285</v>
      </c>
      <c r="P54" s="58">
        <v>44248</v>
      </c>
      <c r="Q54" s="40">
        <f t="shared" si="0"/>
        <v>312</v>
      </c>
      <c r="R54" s="2">
        <f t="shared" si="1"/>
        <v>997</v>
      </c>
      <c r="S54" s="2">
        <f>VLOOKUP(C54,Quals!$A$25:$C$45,3,FALSE)</f>
        <v>1167</v>
      </c>
      <c r="T54" s="2" t="str">
        <f>IF(OR(AND(G54&gt;=S54,L54&gt;=Quals!$F$3,L54&lt;=Quals!$H$3), OR(AND(H54&gt;=S54,M54&gt;=Quals!$F$3,M54&lt;=Quals!$H$3), OR(AND(I54&gt;=S54,N54&gt;=Quals!$F$3,N54&lt;=Quals!$H$3), OR(AND(J54&gt;=S54,O54&gt;=Quals!$F$3,O54&lt;=Quals!$H$3), OR(AND(K54&gt;=S54,P54&gt;=Quals!$F$3,P54&lt;=Quals!$H$3)))))),"Q","")</f>
        <v/>
      </c>
      <c r="U54" s="1" t="str">
        <f>IF(AND(T54 = "Q", IF(ISNA(VLOOKUP((B54&amp;C54),Autos!C:C,1,FALSE)), "Not in Auto",)),"Check", "No need")</f>
        <v>No need</v>
      </c>
    </row>
    <row r="55" spans="1:21" x14ac:dyDescent="0.2">
      <c r="A55" t="str">
        <f t="shared" si="2"/>
        <v>Morgan KELAHER100m</v>
      </c>
      <c r="B55" t="s">
        <v>155</v>
      </c>
      <c r="C55" s="6" t="s">
        <v>2</v>
      </c>
      <c r="D55" s="6">
        <v>44640</v>
      </c>
      <c r="E55">
        <v>972</v>
      </c>
      <c r="F55" s="2">
        <v>54</v>
      </c>
      <c r="G55">
        <v>1003</v>
      </c>
      <c r="H55">
        <v>970</v>
      </c>
      <c r="I55">
        <v>967</v>
      </c>
      <c r="J55">
        <v>962</v>
      </c>
      <c r="K55">
        <v>956</v>
      </c>
      <c r="L55" s="6">
        <v>44268</v>
      </c>
      <c r="M55" s="6">
        <v>44289</v>
      </c>
      <c r="N55" s="6">
        <v>44268</v>
      </c>
      <c r="O55" s="6">
        <v>44282</v>
      </c>
      <c r="P55" s="58">
        <v>44298</v>
      </c>
      <c r="Q55" s="40">
        <f t="shared" si="0"/>
        <v>315</v>
      </c>
      <c r="R55" s="2">
        <f t="shared" si="1"/>
        <v>1003</v>
      </c>
      <c r="S55" s="2">
        <f>VLOOKUP(C55,Quals!$A$25:$C$45,3,FALSE)</f>
        <v>1167</v>
      </c>
      <c r="T55" s="2" t="str">
        <f>IF(OR(AND(G55&gt;=S55,L55&gt;=Quals!$F$3,L55&lt;=Quals!$H$3), OR(AND(H55&gt;=S55,M55&gt;=Quals!$F$3,M55&lt;=Quals!$H$3), OR(AND(I55&gt;=S55,N55&gt;=Quals!$F$3,N55&lt;=Quals!$H$3), OR(AND(J55&gt;=S55,O55&gt;=Quals!$F$3,O55&lt;=Quals!$H$3), OR(AND(K55&gt;=S55,P55&gt;=Quals!$F$3,P55&lt;=Quals!$H$3)))))),"Q","")</f>
        <v/>
      </c>
      <c r="U55" s="1" t="str">
        <f>IF(AND(T55 = "Q", IF(ISNA(VLOOKUP((B55&amp;C55),Autos!C:C,1,FALSE)), "Not in Auto",)),"Check", "No need")</f>
        <v>No need</v>
      </c>
    </row>
    <row r="56" spans="1:21" x14ac:dyDescent="0.2">
      <c r="A56" t="str">
        <f t="shared" si="2"/>
        <v>Olivia Rose INKSTER100m</v>
      </c>
      <c r="B56" t="s">
        <v>201</v>
      </c>
      <c r="C56" s="7" t="s">
        <v>2</v>
      </c>
      <c r="D56" s="6">
        <v>38395</v>
      </c>
      <c r="E56">
        <v>971</v>
      </c>
      <c r="F56" s="2">
        <v>55</v>
      </c>
      <c r="G56">
        <v>1009</v>
      </c>
      <c r="H56">
        <v>982</v>
      </c>
      <c r="I56">
        <v>956</v>
      </c>
      <c r="J56">
        <v>945</v>
      </c>
      <c r="K56">
        <v>938</v>
      </c>
      <c r="L56" s="6">
        <v>44576</v>
      </c>
      <c r="M56" s="6">
        <v>44590</v>
      </c>
      <c r="N56" s="6">
        <v>44604</v>
      </c>
      <c r="O56" s="6">
        <v>44590</v>
      </c>
      <c r="P56" s="58">
        <v>44541</v>
      </c>
      <c r="Q56" s="40">
        <f t="shared" si="0"/>
        <v>316</v>
      </c>
      <c r="R56" s="2">
        <f t="shared" si="1"/>
        <v>1009</v>
      </c>
      <c r="S56" s="2">
        <f>VLOOKUP(C56,Quals!$A$25:$C$45,3,FALSE)</f>
        <v>1167</v>
      </c>
      <c r="T56" s="2" t="str">
        <f>IF(OR(AND(G56&gt;=S56,L56&gt;=Quals!$F$3,L56&lt;=Quals!$H$3), OR(AND(H56&gt;=S56,M56&gt;=Quals!$F$3,M56&lt;=Quals!$H$3), OR(AND(I56&gt;=S56,N56&gt;=Quals!$F$3,N56&lt;=Quals!$H$3), OR(AND(J56&gt;=S56,O56&gt;=Quals!$F$3,O56&lt;=Quals!$H$3), OR(AND(K56&gt;=S56,P56&gt;=Quals!$F$3,P56&lt;=Quals!$H$3)))))),"Q","")</f>
        <v/>
      </c>
      <c r="U56" s="1" t="str">
        <f>IF(AND(T56 = "Q", IF(ISNA(VLOOKUP((B56&amp;C56),Autos!C:C,1,FALSE)), "Not in Auto",)),"Check", "No need")</f>
        <v>No need</v>
      </c>
    </row>
    <row r="57" spans="1:21" x14ac:dyDescent="0.2">
      <c r="A57" t="str">
        <f t="shared" si="2"/>
        <v>Bailee-Anne TEWAKE100m</v>
      </c>
      <c r="B57" t="s">
        <v>157</v>
      </c>
      <c r="C57" s="7" t="s">
        <v>2</v>
      </c>
      <c r="D57" s="6">
        <v>44732</v>
      </c>
      <c r="E57">
        <v>969</v>
      </c>
      <c r="F57" s="2">
        <v>56</v>
      </c>
      <c r="G57">
        <v>984</v>
      </c>
      <c r="H57">
        <v>960</v>
      </c>
      <c r="I57">
        <v>952</v>
      </c>
      <c r="J57">
        <v>964</v>
      </c>
      <c r="K57">
        <v>938</v>
      </c>
      <c r="L57" s="6">
        <v>44471</v>
      </c>
      <c r="M57" s="6">
        <v>44282</v>
      </c>
      <c r="N57" s="6">
        <v>44268</v>
      </c>
      <c r="O57" s="6">
        <v>44268</v>
      </c>
      <c r="P57" s="58">
        <v>44485</v>
      </c>
      <c r="Q57" s="40">
        <f t="shared" si="0"/>
        <v>322</v>
      </c>
      <c r="R57" s="2">
        <f t="shared" si="1"/>
        <v>984</v>
      </c>
      <c r="S57" s="2">
        <f>VLOOKUP(C57,Quals!$A$25:$C$45,3,FALSE)</f>
        <v>1167</v>
      </c>
      <c r="T57" s="2" t="str">
        <f>IF(OR(AND(G57&gt;=S57,L57&gt;=Quals!$F$3,L57&lt;=Quals!$H$3), OR(AND(H57&gt;=S57,M57&gt;=Quals!$F$3,M57&lt;=Quals!$H$3), OR(AND(I57&gt;=S57,N57&gt;=Quals!$F$3,N57&lt;=Quals!$H$3), OR(AND(J57&gt;=S57,O57&gt;=Quals!$F$3,O57&lt;=Quals!$H$3), OR(AND(K57&gt;=S57,P57&gt;=Quals!$F$3,P57&lt;=Quals!$H$3)))))),"Q","")</f>
        <v/>
      </c>
      <c r="U57" s="1" t="str">
        <f>IF(AND(T57 = "Q", IF(ISNA(VLOOKUP((B57&amp;C57),Autos!C:C,1,FALSE)), "Not in Auto",)),"Check", "No need")</f>
        <v>No need</v>
      </c>
    </row>
    <row r="58" spans="1:21" x14ac:dyDescent="0.2">
      <c r="A58" t="str">
        <f t="shared" si="2"/>
        <v>Nicole BERRIDGE100m</v>
      </c>
      <c r="B58" t="s">
        <v>154</v>
      </c>
      <c r="C58" s="7" t="s">
        <v>2</v>
      </c>
      <c r="D58" s="6">
        <v>1988</v>
      </c>
      <c r="E58">
        <v>969</v>
      </c>
      <c r="F58" s="2">
        <v>57</v>
      </c>
      <c r="G58">
        <v>980</v>
      </c>
      <c r="H58">
        <v>952</v>
      </c>
      <c r="I58">
        <v>956</v>
      </c>
      <c r="J58">
        <v>962</v>
      </c>
      <c r="K58">
        <v>956</v>
      </c>
      <c r="L58" s="6">
        <v>44289</v>
      </c>
      <c r="M58" s="6">
        <v>44252</v>
      </c>
      <c r="N58" s="6">
        <v>44282</v>
      </c>
      <c r="O58" s="6">
        <v>44548</v>
      </c>
      <c r="P58" s="58">
        <v>44261</v>
      </c>
      <c r="Q58" s="40">
        <f t="shared" si="0"/>
        <v>322</v>
      </c>
      <c r="R58" s="2">
        <f t="shared" si="1"/>
        <v>980</v>
      </c>
      <c r="S58" s="2">
        <f>VLOOKUP(C58,Quals!$A$25:$C$45,3,FALSE)</f>
        <v>1167</v>
      </c>
      <c r="T58" s="2" t="str">
        <f>IF(OR(AND(G58&gt;=S58,L58&gt;=Quals!$F$3,L58&lt;=Quals!$H$3), OR(AND(H58&gt;=S58,M58&gt;=Quals!$F$3,M58&lt;=Quals!$H$3), OR(AND(I58&gt;=S58,N58&gt;=Quals!$F$3,N58&lt;=Quals!$H$3), OR(AND(J58&gt;=S58,O58&gt;=Quals!$F$3,O58&lt;=Quals!$H$3), OR(AND(K58&gt;=S58,P58&gt;=Quals!$F$3,P58&lt;=Quals!$H$3)))))),"Q","")</f>
        <v/>
      </c>
      <c r="U58" s="1" t="str">
        <f>IF(AND(T58 = "Q", IF(ISNA(VLOOKUP((B58&amp;C58),Autos!C:C,1,FALSE)), "Not in Auto",)),"Check", "No need")</f>
        <v>No need</v>
      </c>
    </row>
    <row r="59" spans="1:21" x14ac:dyDescent="0.2">
      <c r="A59" t="str">
        <f t="shared" si="2"/>
        <v>Stephanie WELSH100m</v>
      </c>
      <c r="B59" t="s">
        <v>156</v>
      </c>
      <c r="C59" s="6" t="s">
        <v>2</v>
      </c>
      <c r="D59" s="6">
        <v>37316</v>
      </c>
      <c r="E59">
        <v>968</v>
      </c>
      <c r="F59" s="2">
        <v>58</v>
      </c>
      <c r="G59">
        <v>974</v>
      </c>
      <c r="H59">
        <v>972</v>
      </c>
      <c r="I59">
        <v>968</v>
      </c>
      <c r="J59">
        <v>961</v>
      </c>
      <c r="K59">
        <v>963</v>
      </c>
      <c r="L59" s="6">
        <v>44597</v>
      </c>
      <c r="M59" s="6">
        <v>44298</v>
      </c>
      <c r="N59" s="6">
        <v>44298</v>
      </c>
      <c r="O59" s="6">
        <v>44247</v>
      </c>
      <c r="P59" s="58">
        <v>44590</v>
      </c>
      <c r="Q59" s="40">
        <f t="shared" si="0"/>
        <v>326</v>
      </c>
      <c r="R59" s="2">
        <f t="shared" si="1"/>
        <v>974</v>
      </c>
      <c r="S59" s="2">
        <f>VLOOKUP(C59,Quals!$A$25:$C$45,3,FALSE)</f>
        <v>1167</v>
      </c>
      <c r="T59" s="2" t="str">
        <f>IF(OR(AND(G59&gt;=S59,L59&gt;=Quals!$F$3,L59&lt;=Quals!$H$3), OR(AND(H59&gt;=S59,M59&gt;=Quals!$F$3,M59&lt;=Quals!$H$3), OR(AND(I59&gt;=S59,N59&gt;=Quals!$F$3,N59&lt;=Quals!$H$3), OR(AND(J59&gt;=S59,O59&gt;=Quals!$F$3,O59&lt;=Quals!$H$3), OR(AND(K59&gt;=S59,P59&gt;=Quals!$F$3,P59&lt;=Quals!$H$3)))))),"Q","")</f>
        <v/>
      </c>
      <c r="U59" s="1" t="str">
        <f>IF(AND(T59 = "Q", IF(ISNA(VLOOKUP((B59&amp;C59),Autos!C:C,1,FALSE)), "Not in Auto",)),"Check", "No need")</f>
        <v>No need</v>
      </c>
    </row>
    <row r="60" spans="1:21" x14ac:dyDescent="0.2">
      <c r="A60" t="str">
        <f t="shared" si="2"/>
        <v>Chelsea SCOLYER100m</v>
      </c>
      <c r="B60" t="s">
        <v>159</v>
      </c>
      <c r="C60" s="6" t="s">
        <v>2</v>
      </c>
      <c r="D60" s="6">
        <v>38808</v>
      </c>
      <c r="E60">
        <v>967</v>
      </c>
      <c r="F60" s="2">
        <v>59</v>
      </c>
      <c r="G60">
        <v>982</v>
      </c>
      <c r="H60">
        <v>964</v>
      </c>
      <c r="I60">
        <v>964</v>
      </c>
      <c r="J60">
        <v>965</v>
      </c>
      <c r="K60">
        <v>910</v>
      </c>
      <c r="L60" s="6">
        <v>44298</v>
      </c>
      <c r="M60" s="6">
        <v>44275</v>
      </c>
      <c r="N60" s="6">
        <v>44266</v>
      </c>
      <c r="O60" s="6">
        <v>44298</v>
      </c>
      <c r="P60" s="58">
        <v>44485</v>
      </c>
      <c r="Q60" s="40">
        <f t="shared" si="0"/>
        <v>327</v>
      </c>
      <c r="R60" s="2">
        <f t="shared" si="1"/>
        <v>982</v>
      </c>
      <c r="S60" s="2">
        <f>VLOOKUP(C60,Quals!$A$25:$C$45,3,FALSE)</f>
        <v>1167</v>
      </c>
      <c r="T60" s="2" t="str">
        <f>IF(OR(AND(G60&gt;=S60,L60&gt;=Quals!$F$3,L60&lt;=Quals!$H$3), OR(AND(H60&gt;=S60,M60&gt;=Quals!$F$3,M60&lt;=Quals!$H$3), OR(AND(I60&gt;=S60,N60&gt;=Quals!$F$3,N60&lt;=Quals!$H$3), OR(AND(J60&gt;=S60,O60&gt;=Quals!$F$3,O60&lt;=Quals!$H$3), OR(AND(K60&gt;=S60,P60&gt;=Quals!$F$3,P60&lt;=Quals!$H$3)))))),"Q","")</f>
        <v/>
      </c>
      <c r="U60" s="1" t="str">
        <f>IF(AND(T60 = "Q", IF(ISNA(VLOOKUP((B60&amp;C60),Autos!C:C,1,FALSE)), "Not in Auto",)),"Check", "No need")</f>
        <v>No need</v>
      </c>
    </row>
    <row r="61" spans="1:21" x14ac:dyDescent="0.2">
      <c r="A61" t="str">
        <f t="shared" si="2"/>
        <v>Sundance FULLER100m</v>
      </c>
      <c r="B61" t="s">
        <v>158</v>
      </c>
      <c r="C61" s="7" t="s">
        <v>2</v>
      </c>
      <c r="D61" s="6">
        <v>37208</v>
      </c>
      <c r="E61">
        <v>964</v>
      </c>
      <c r="F61" s="2">
        <v>60</v>
      </c>
      <c r="G61">
        <v>982</v>
      </c>
      <c r="H61">
        <v>972</v>
      </c>
      <c r="I61">
        <v>960</v>
      </c>
      <c r="J61">
        <v>954</v>
      </c>
      <c r="K61">
        <v>954</v>
      </c>
      <c r="L61" s="6">
        <v>44261</v>
      </c>
      <c r="M61" s="6">
        <v>44597</v>
      </c>
      <c r="N61" s="6">
        <v>44260</v>
      </c>
      <c r="O61" s="6">
        <v>44548</v>
      </c>
      <c r="P61" s="58">
        <v>44590</v>
      </c>
      <c r="Q61" s="40">
        <f t="shared" si="0"/>
        <v>333</v>
      </c>
      <c r="R61" s="2">
        <f t="shared" si="1"/>
        <v>982</v>
      </c>
      <c r="S61" s="2">
        <f>VLOOKUP(C61,Quals!$A$25:$C$45,3,FALSE)</f>
        <v>1167</v>
      </c>
      <c r="T61" s="2" t="str">
        <f>IF(OR(AND(G61&gt;=S61,L61&gt;=Quals!$F$3,L61&lt;=Quals!$H$3), OR(AND(H61&gt;=S61,M61&gt;=Quals!$F$3,M61&lt;=Quals!$H$3), OR(AND(I61&gt;=S61,N61&gt;=Quals!$F$3,N61&lt;=Quals!$H$3), OR(AND(J61&gt;=S61,O61&gt;=Quals!$F$3,O61&lt;=Quals!$H$3), OR(AND(K61&gt;=S61,P61&gt;=Quals!$F$3,P61&lt;=Quals!$H$3)))))),"Q","")</f>
        <v/>
      </c>
      <c r="U61" s="1" t="str">
        <f>IF(AND(T61 = "Q", IF(ISNA(VLOOKUP((B61&amp;C61),Autos!C:C,1,FALSE)), "Not in Auto",)),"Check", "No need")</f>
        <v>No need</v>
      </c>
    </row>
    <row r="62" spans="1:21" x14ac:dyDescent="0.2">
      <c r="A62" t="str">
        <f t="shared" si="2"/>
        <v>Paige CAMPBELL100m</v>
      </c>
      <c r="B62" t="s">
        <v>210</v>
      </c>
      <c r="C62" t="s">
        <v>2</v>
      </c>
      <c r="D62" s="6">
        <v>38439</v>
      </c>
      <c r="E62">
        <v>963</v>
      </c>
      <c r="F62" s="2">
        <v>61</v>
      </c>
      <c r="G62">
        <v>1011</v>
      </c>
      <c r="H62">
        <v>995</v>
      </c>
      <c r="I62">
        <v>945</v>
      </c>
      <c r="J62">
        <v>939</v>
      </c>
      <c r="K62">
        <v>928</v>
      </c>
      <c r="L62" s="6">
        <v>44548</v>
      </c>
      <c r="M62" s="6">
        <v>44527</v>
      </c>
      <c r="N62" s="6">
        <v>44576</v>
      </c>
      <c r="O62" s="6">
        <v>44597</v>
      </c>
      <c r="P62" s="58">
        <v>44597</v>
      </c>
      <c r="Q62" s="40">
        <f t="shared" si="0"/>
        <v>335</v>
      </c>
      <c r="R62" s="2">
        <f t="shared" si="1"/>
        <v>1011</v>
      </c>
      <c r="S62" s="2">
        <f>VLOOKUP(C62,Quals!$A$25:$C$45,3,FALSE)</f>
        <v>1167</v>
      </c>
      <c r="T62" s="2" t="str">
        <f>IF(OR(AND(G62&gt;=S62,L62&gt;=Quals!$F$3,L62&lt;=Quals!$H$3), OR(AND(H62&gt;=S62,M62&gt;=Quals!$F$3,M62&lt;=Quals!$H$3), OR(AND(I62&gt;=S62,N62&gt;=Quals!$F$3,N62&lt;=Quals!$H$3), OR(AND(J62&gt;=S62,O62&gt;=Quals!$F$3,O62&lt;=Quals!$H$3), OR(AND(K62&gt;=S62,P62&gt;=Quals!$F$3,P62&lt;=Quals!$H$3)))))),"Q","")</f>
        <v/>
      </c>
      <c r="U62" s="1" t="str">
        <f>IF(AND(T62 = "Q", IF(ISNA(VLOOKUP((B62&amp;C62),Autos!C:C,1,FALSE)), "Not in Auto",)),"Check", "No need")</f>
        <v>No need</v>
      </c>
    </row>
    <row r="63" spans="1:21" x14ac:dyDescent="0.2">
      <c r="A63" t="str">
        <f t="shared" si="2"/>
        <v>Lucy TWIGG100m</v>
      </c>
      <c r="B63" t="s">
        <v>160</v>
      </c>
      <c r="C63" s="7" t="s">
        <v>2</v>
      </c>
      <c r="D63" s="6">
        <v>44671</v>
      </c>
      <c r="E63">
        <v>962</v>
      </c>
      <c r="F63" s="2">
        <v>62</v>
      </c>
      <c r="G63">
        <v>980</v>
      </c>
      <c r="H63">
        <v>972</v>
      </c>
      <c r="I63">
        <v>958</v>
      </c>
      <c r="J63">
        <v>950</v>
      </c>
      <c r="K63">
        <v>941</v>
      </c>
      <c r="L63" s="6">
        <v>44548</v>
      </c>
      <c r="M63" s="6">
        <v>44534</v>
      </c>
      <c r="N63" s="6">
        <v>44268</v>
      </c>
      <c r="O63" s="6">
        <v>44471</v>
      </c>
      <c r="P63" s="58">
        <v>44597</v>
      </c>
      <c r="Q63" s="40">
        <f t="shared" si="0"/>
        <v>337</v>
      </c>
      <c r="R63" s="2">
        <f t="shared" si="1"/>
        <v>980</v>
      </c>
      <c r="S63" s="2">
        <f>VLOOKUP(C63,Quals!$A$25:$C$45,3,FALSE)</f>
        <v>1167</v>
      </c>
      <c r="T63" s="2" t="str">
        <f>IF(OR(AND(G63&gt;=S63,L63&gt;=Quals!$F$3,L63&lt;=Quals!$H$3), OR(AND(H63&gt;=S63,M63&gt;=Quals!$F$3,M63&lt;=Quals!$H$3), OR(AND(I63&gt;=S63,N63&gt;=Quals!$F$3,N63&lt;=Quals!$H$3), OR(AND(J63&gt;=S63,O63&gt;=Quals!$F$3,O63&lt;=Quals!$H$3), OR(AND(K63&gt;=S63,P63&gt;=Quals!$F$3,P63&lt;=Quals!$H$3)))))),"Q","")</f>
        <v/>
      </c>
      <c r="U63" s="1" t="str">
        <f>IF(AND(T63 = "Q", IF(ISNA(VLOOKUP((B63&amp;C63),Autos!C:C,1,FALSE)), "Not in Auto",)),"Check", "No need")</f>
        <v>No need</v>
      </c>
    </row>
    <row r="64" spans="1:21" x14ac:dyDescent="0.2">
      <c r="A64" t="str">
        <f t="shared" si="2"/>
        <v>Delta AMIDZOVSKI100m</v>
      </c>
      <c r="B64" t="s">
        <v>161</v>
      </c>
      <c r="C64" s="6" t="s">
        <v>2</v>
      </c>
      <c r="D64" s="6">
        <v>38952</v>
      </c>
      <c r="E64">
        <v>961</v>
      </c>
      <c r="F64" s="2">
        <v>63</v>
      </c>
      <c r="G64">
        <v>970</v>
      </c>
      <c r="H64">
        <v>970</v>
      </c>
      <c r="I64">
        <v>943</v>
      </c>
      <c r="J64">
        <v>956</v>
      </c>
      <c r="K64">
        <v>943</v>
      </c>
      <c r="L64" s="6">
        <v>44268</v>
      </c>
      <c r="M64" s="6">
        <v>44268</v>
      </c>
      <c r="N64" s="6">
        <v>44541</v>
      </c>
      <c r="O64" s="6">
        <v>44268</v>
      </c>
      <c r="P64" s="58">
        <v>44541</v>
      </c>
      <c r="Q64" s="40">
        <f t="shared" si="0"/>
        <v>341</v>
      </c>
      <c r="R64" s="2">
        <f t="shared" si="1"/>
        <v>970</v>
      </c>
      <c r="S64" s="2">
        <f>VLOOKUP(C64,Quals!$A$25:$C$45,3,FALSE)</f>
        <v>1167</v>
      </c>
      <c r="T64" s="2" t="str">
        <f>IF(OR(AND(G64&gt;=S64,L64&gt;=Quals!$F$3,L64&lt;=Quals!$H$3), OR(AND(H64&gt;=S64,M64&gt;=Quals!$F$3,M64&lt;=Quals!$H$3), OR(AND(I64&gt;=S64,N64&gt;=Quals!$F$3,N64&lt;=Quals!$H$3), OR(AND(J64&gt;=S64,O64&gt;=Quals!$F$3,O64&lt;=Quals!$H$3), OR(AND(K64&gt;=S64,P64&gt;=Quals!$F$3,P64&lt;=Quals!$H$3)))))),"Q","")</f>
        <v/>
      </c>
      <c r="U64" s="1" t="str">
        <f>IF(AND(T64 = "Q", IF(ISNA(VLOOKUP((B64&amp;C64),Autos!C:C,1,FALSE)), "Not in Auto",)),"Check", "No need")</f>
        <v>No need</v>
      </c>
    </row>
    <row r="65" spans="1:21" x14ac:dyDescent="0.2">
      <c r="A65" t="str">
        <f t="shared" si="2"/>
        <v>Emma MATTHEWS100m</v>
      </c>
      <c r="B65" t="s">
        <v>163</v>
      </c>
      <c r="C65" s="6" t="s">
        <v>2</v>
      </c>
      <c r="D65" s="6">
        <v>44640</v>
      </c>
      <c r="E65">
        <v>961</v>
      </c>
      <c r="F65" s="2">
        <v>64</v>
      </c>
      <c r="G65">
        <v>967</v>
      </c>
      <c r="H65">
        <v>966</v>
      </c>
      <c r="I65">
        <v>960</v>
      </c>
      <c r="J65">
        <v>959</v>
      </c>
      <c r="K65">
        <v>954</v>
      </c>
      <c r="L65" s="6">
        <v>44289</v>
      </c>
      <c r="M65" s="6">
        <v>44268</v>
      </c>
      <c r="N65" s="6">
        <v>44268</v>
      </c>
      <c r="O65" s="6">
        <v>44576</v>
      </c>
      <c r="P65" s="58">
        <v>44548</v>
      </c>
      <c r="Q65" s="40">
        <f t="shared" si="0"/>
        <v>341</v>
      </c>
      <c r="R65" s="2">
        <f t="shared" si="1"/>
        <v>967</v>
      </c>
      <c r="S65" s="2">
        <f>VLOOKUP(C65,Quals!$A$25:$C$45,3,FALSE)</f>
        <v>1167</v>
      </c>
      <c r="T65" s="2" t="str">
        <f>IF(OR(AND(G65&gt;=S65,L65&gt;=Quals!$F$3,L65&lt;=Quals!$H$3), OR(AND(H65&gt;=S65,M65&gt;=Quals!$F$3,M65&lt;=Quals!$H$3), OR(AND(I65&gt;=S65,N65&gt;=Quals!$F$3,N65&lt;=Quals!$H$3), OR(AND(J65&gt;=S65,O65&gt;=Quals!$F$3,O65&lt;=Quals!$H$3), OR(AND(K65&gt;=S65,P65&gt;=Quals!$F$3,P65&lt;=Quals!$H$3)))))),"Q","")</f>
        <v/>
      </c>
      <c r="U65" s="1" t="str">
        <f>IF(AND(T65 = "Q", IF(ISNA(VLOOKUP((B65&amp;C65),Autos!C:C,1,FALSE)), "Not in Auto",)),"Check", "No need")</f>
        <v>No need</v>
      </c>
    </row>
    <row r="66" spans="1:21" x14ac:dyDescent="0.2">
      <c r="A66" t="str">
        <f t="shared" si="2"/>
        <v>Kayla LEMM100m</v>
      </c>
      <c r="B66" t="s">
        <v>166</v>
      </c>
      <c r="C66" s="6" t="s">
        <v>2</v>
      </c>
      <c r="D66" s="6">
        <v>1996</v>
      </c>
      <c r="E66">
        <v>959</v>
      </c>
      <c r="F66" s="2">
        <v>65</v>
      </c>
      <c r="G66">
        <v>989</v>
      </c>
      <c r="H66">
        <v>958</v>
      </c>
      <c r="I66">
        <v>961</v>
      </c>
      <c r="J66">
        <v>917</v>
      </c>
      <c r="K66">
        <v>933</v>
      </c>
      <c r="L66" s="6">
        <v>44506</v>
      </c>
      <c r="M66" s="6">
        <v>44590</v>
      </c>
      <c r="N66" s="6">
        <v>44604</v>
      </c>
      <c r="O66" s="6">
        <v>44254</v>
      </c>
      <c r="P66" s="58">
        <v>44303</v>
      </c>
      <c r="Q66" s="40">
        <f t="shared" ref="Q66:Q129" si="3">RANK(E66,$E$2:$E$1048576)</f>
        <v>347</v>
      </c>
      <c r="R66" s="2">
        <f t="shared" ref="R66:R129" si="4">LARGE(G66:K66,1)</f>
        <v>989</v>
      </c>
      <c r="S66" s="2">
        <f>VLOOKUP(C66,Quals!$A$25:$C$45,3,FALSE)</f>
        <v>1167</v>
      </c>
      <c r="T66" s="2" t="str">
        <f>IF(OR(AND(G66&gt;=S66,L66&gt;=Quals!$F$3,L66&lt;=Quals!$H$3), OR(AND(H66&gt;=S66,M66&gt;=Quals!$F$3,M66&lt;=Quals!$H$3), OR(AND(I66&gt;=S66,N66&gt;=Quals!$F$3,N66&lt;=Quals!$H$3), OR(AND(J66&gt;=S66,O66&gt;=Quals!$F$3,O66&lt;=Quals!$H$3), OR(AND(K66&gt;=S66,P66&gt;=Quals!$F$3,P66&lt;=Quals!$H$3)))))),"Q","")</f>
        <v/>
      </c>
      <c r="U66" s="1" t="str">
        <f>IF(AND(T66 = "Q", IF(ISNA(VLOOKUP((B66&amp;C66),Autos!C:C,1,FALSE)), "Not in Auto",)),"Check", "No need")</f>
        <v>No need</v>
      </c>
    </row>
    <row r="67" spans="1:21" x14ac:dyDescent="0.2">
      <c r="A67" t="str">
        <f t="shared" ref="A67:A130" si="5">B67&amp;C67</f>
        <v>Jessica MILAT100m</v>
      </c>
      <c r="B67" t="s">
        <v>169</v>
      </c>
      <c r="C67" s="6" t="s">
        <v>2</v>
      </c>
      <c r="D67" s="6">
        <v>38353</v>
      </c>
      <c r="E67">
        <v>959</v>
      </c>
      <c r="F67" s="2">
        <v>66</v>
      </c>
      <c r="G67">
        <v>964</v>
      </c>
      <c r="H67">
        <v>956</v>
      </c>
      <c r="I67">
        <v>954</v>
      </c>
      <c r="J67">
        <v>949</v>
      </c>
      <c r="K67">
        <v>939</v>
      </c>
      <c r="L67" s="6">
        <v>44602</v>
      </c>
      <c r="M67" s="6">
        <v>44248</v>
      </c>
      <c r="N67" s="6">
        <v>44544</v>
      </c>
      <c r="O67" s="6">
        <v>44248</v>
      </c>
      <c r="P67" s="58">
        <v>44266</v>
      </c>
      <c r="Q67" s="40">
        <f t="shared" si="3"/>
        <v>347</v>
      </c>
      <c r="R67" s="2">
        <f t="shared" si="4"/>
        <v>964</v>
      </c>
      <c r="S67" s="2">
        <f>VLOOKUP(C67,Quals!$A$25:$C$45,3,FALSE)</f>
        <v>1167</v>
      </c>
      <c r="T67" s="2" t="str">
        <f>IF(OR(AND(G67&gt;=S67,L67&gt;=Quals!$F$3,L67&lt;=Quals!$H$3), OR(AND(H67&gt;=S67,M67&gt;=Quals!$F$3,M67&lt;=Quals!$H$3), OR(AND(I67&gt;=S67,N67&gt;=Quals!$F$3,N67&lt;=Quals!$H$3), OR(AND(J67&gt;=S67,O67&gt;=Quals!$F$3,O67&lt;=Quals!$H$3), OR(AND(K67&gt;=S67,P67&gt;=Quals!$F$3,P67&lt;=Quals!$H$3)))))),"Q","")</f>
        <v/>
      </c>
      <c r="U67" s="1" t="str">
        <f>IF(AND(T67 = "Q", IF(ISNA(VLOOKUP((B67&amp;C67),Autos!C:C,1,FALSE)), "Not in Auto",)),"Check", "No need")</f>
        <v>No need</v>
      </c>
    </row>
    <row r="68" spans="1:21" x14ac:dyDescent="0.2">
      <c r="A68" t="str">
        <f t="shared" si="5"/>
        <v>Kyla KING100m</v>
      </c>
      <c r="B68" t="s">
        <v>162</v>
      </c>
      <c r="C68" s="7" t="s">
        <v>2</v>
      </c>
      <c r="D68" s="6">
        <v>35777</v>
      </c>
      <c r="E68">
        <v>958</v>
      </c>
      <c r="F68" s="2">
        <v>67</v>
      </c>
      <c r="G68">
        <v>972</v>
      </c>
      <c r="H68">
        <v>970</v>
      </c>
      <c r="I68">
        <v>952</v>
      </c>
      <c r="J68">
        <v>949</v>
      </c>
      <c r="K68">
        <v>947</v>
      </c>
      <c r="L68" s="6">
        <v>44303</v>
      </c>
      <c r="M68" s="6">
        <v>44289</v>
      </c>
      <c r="N68" s="6">
        <v>44260</v>
      </c>
      <c r="O68" s="6">
        <v>44247</v>
      </c>
      <c r="P68" s="58">
        <v>44302</v>
      </c>
      <c r="Q68" s="40">
        <f t="shared" si="3"/>
        <v>350</v>
      </c>
      <c r="R68" s="2">
        <f t="shared" si="4"/>
        <v>972</v>
      </c>
      <c r="S68" s="2">
        <f>VLOOKUP(C68,Quals!$A$25:$C$45,3,FALSE)</f>
        <v>1167</v>
      </c>
      <c r="T68" s="2" t="str">
        <f>IF(OR(AND(G68&gt;=S68,L68&gt;=Quals!$F$3,L68&lt;=Quals!$H$3), OR(AND(H68&gt;=S68,M68&gt;=Quals!$F$3,M68&lt;=Quals!$H$3), OR(AND(I68&gt;=S68,N68&gt;=Quals!$F$3,N68&lt;=Quals!$H$3), OR(AND(J68&gt;=S68,O68&gt;=Quals!$F$3,O68&lt;=Quals!$H$3), OR(AND(K68&gt;=S68,P68&gt;=Quals!$F$3,P68&lt;=Quals!$H$3)))))),"Q","")</f>
        <v/>
      </c>
      <c r="U68" s="1" t="str">
        <f>IF(AND(T68 = "Q", IF(ISNA(VLOOKUP((B68&amp;C68),Autos!C:C,1,FALSE)), "Not in Auto",)),"Check", "No need")</f>
        <v>No need</v>
      </c>
    </row>
    <row r="69" spans="1:21" x14ac:dyDescent="0.2">
      <c r="A69" t="str">
        <f t="shared" si="5"/>
        <v>Tuliana KABUYAWA100m</v>
      </c>
      <c r="B69" t="s">
        <v>164</v>
      </c>
      <c r="C69" s="6" t="s">
        <v>2</v>
      </c>
      <c r="D69" s="6">
        <v>39075</v>
      </c>
      <c r="E69">
        <v>956</v>
      </c>
      <c r="F69" s="2">
        <v>68</v>
      </c>
      <c r="G69">
        <v>972</v>
      </c>
      <c r="H69">
        <v>972</v>
      </c>
      <c r="I69">
        <v>954</v>
      </c>
      <c r="J69">
        <v>933</v>
      </c>
      <c r="K69">
        <v>933</v>
      </c>
      <c r="L69" s="6">
        <v>44268</v>
      </c>
      <c r="M69" s="6">
        <v>44268</v>
      </c>
      <c r="N69" s="6">
        <v>44289</v>
      </c>
      <c r="O69" s="6">
        <v>44268</v>
      </c>
      <c r="P69" s="58">
        <v>44548</v>
      </c>
      <c r="Q69" s="40">
        <f t="shared" si="3"/>
        <v>356</v>
      </c>
      <c r="R69" s="2">
        <f t="shared" si="4"/>
        <v>972</v>
      </c>
      <c r="S69" s="2">
        <f>VLOOKUP(C69,Quals!$A$25:$C$45,3,FALSE)</f>
        <v>1167</v>
      </c>
      <c r="T69" s="2" t="str">
        <f>IF(OR(AND(G69&gt;=S69,L69&gt;=Quals!$F$3,L69&lt;=Quals!$H$3), OR(AND(H69&gt;=S69,M69&gt;=Quals!$F$3,M69&lt;=Quals!$H$3), OR(AND(I69&gt;=S69,N69&gt;=Quals!$F$3,N69&lt;=Quals!$H$3), OR(AND(J69&gt;=S69,O69&gt;=Quals!$F$3,O69&lt;=Quals!$H$3), OR(AND(K69&gt;=S69,P69&gt;=Quals!$F$3,P69&lt;=Quals!$H$3)))))),"Q","")</f>
        <v/>
      </c>
      <c r="U69" s="1" t="str">
        <f>IF(AND(T69 = "Q", IF(ISNA(VLOOKUP((B69&amp;C69),Autos!C:C,1,FALSE)), "Not in Auto",)),"Check", "No need")</f>
        <v>No need</v>
      </c>
    </row>
    <row r="70" spans="1:21" x14ac:dyDescent="0.2">
      <c r="A70" t="str">
        <f t="shared" si="5"/>
        <v>Keira MCGREGOR100m</v>
      </c>
      <c r="B70" t="s">
        <v>165</v>
      </c>
      <c r="C70" s="6" t="s">
        <v>2</v>
      </c>
      <c r="D70" s="6">
        <v>44732</v>
      </c>
      <c r="E70">
        <v>955</v>
      </c>
      <c r="F70" s="2">
        <v>69</v>
      </c>
      <c r="G70">
        <v>966</v>
      </c>
      <c r="H70">
        <v>966</v>
      </c>
      <c r="I70">
        <v>958</v>
      </c>
      <c r="J70">
        <v>940</v>
      </c>
      <c r="K70">
        <v>937</v>
      </c>
      <c r="L70" s="6">
        <v>44268</v>
      </c>
      <c r="M70" s="6">
        <v>44268</v>
      </c>
      <c r="N70" s="6">
        <v>44268</v>
      </c>
      <c r="O70" s="6">
        <v>44254</v>
      </c>
      <c r="P70" s="58">
        <v>44254</v>
      </c>
      <c r="Q70" s="40">
        <f t="shared" si="3"/>
        <v>359</v>
      </c>
      <c r="R70" s="2">
        <f t="shared" si="4"/>
        <v>966</v>
      </c>
      <c r="S70" s="2">
        <f>VLOOKUP(C70,Quals!$A$25:$C$45,3,FALSE)</f>
        <v>1167</v>
      </c>
      <c r="T70" s="2" t="str">
        <f>IF(OR(AND(G70&gt;=S70,L70&gt;=Quals!$F$3,L70&lt;=Quals!$H$3), OR(AND(H70&gt;=S70,M70&gt;=Quals!$F$3,M70&lt;=Quals!$H$3), OR(AND(I70&gt;=S70,N70&gt;=Quals!$F$3,N70&lt;=Quals!$H$3), OR(AND(J70&gt;=S70,O70&gt;=Quals!$F$3,O70&lt;=Quals!$H$3), OR(AND(K70&gt;=S70,P70&gt;=Quals!$F$3,P70&lt;=Quals!$H$3)))))),"Q","")</f>
        <v/>
      </c>
      <c r="U70" s="1" t="str">
        <f>IF(AND(T70 = "Q", IF(ISNA(VLOOKUP((B70&amp;C70),Autos!C:C,1,FALSE)), "Not in Auto",)),"Check", "No need")</f>
        <v>No need</v>
      </c>
    </row>
    <row r="71" spans="1:21" x14ac:dyDescent="0.2">
      <c r="A71" t="str">
        <f t="shared" si="5"/>
        <v>Bronte PICKERING100m</v>
      </c>
      <c r="B71" t="s">
        <v>185</v>
      </c>
      <c r="C71" s="6" t="s">
        <v>2</v>
      </c>
      <c r="D71" s="6">
        <v>37172</v>
      </c>
      <c r="E71">
        <v>954</v>
      </c>
      <c r="F71" s="2">
        <v>70</v>
      </c>
      <c r="G71">
        <v>1001</v>
      </c>
      <c r="H71">
        <v>972</v>
      </c>
      <c r="I71">
        <v>944</v>
      </c>
      <c r="J71">
        <v>925</v>
      </c>
      <c r="K71">
        <v>926</v>
      </c>
      <c r="L71" s="6">
        <v>44597</v>
      </c>
      <c r="M71" s="6">
        <v>44604</v>
      </c>
      <c r="N71" s="6">
        <v>44590</v>
      </c>
      <c r="O71" s="6">
        <v>44282</v>
      </c>
      <c r="P71" s="58">
        <v>44289</v>
      </c>
      <c r="Q71" s="40">
        <f t="shared" si="3"/>
        <v>363</v>
      </c>
      <c r="R71" s="2">
        <f t="shared" si="4"/>
        <v>1001</v>
      </c>
      <c r="S71" s="2">
        <f>VLOOKUP(C71,Quals!$A$25:$C$45,3,FALSE)</f>
        <v>1167</v>
      </c>
      <c r="T71" s="2" t="str">
        <f>IF(OR(AND(G71&gt;=S71,L71&gt;=Quals!$F$3,L71&lt;=Quals!$H$3), OR(AND(H71&gt;=S71,M71&gt;=Quals!$F$3,M71&lt;=Quals!$H$3), OR(AND(I71&gt;=S71,N71&gt;=Quals!$F$3,N71&lt;=Quals!$H$3), OR(AND(J71&gt;=S71,O71&gt;=Quals!$F$3,O71&lt;=Quals!$H$3), OR(AND(K71&gt;=S71,P71&gt;=Quals!$F$3,P71&lt;=Quals!$H$3)))))),"Q","")</f>
        <v/>
      </c>
      <c r="U71" s="1" t="str">
        <f>IF(AND(T71 = "Q", IF(ISNA(VLOOKUP((B71&amp;C71),Autos!C:C,1,FALSE)), "Not in Auto",)),"Check", "No need")</f>
        <v>No need</v>
      </c>
    </row>
    <row r="72" spans="1:21" x14ac:dyDescent="0.2">
      <c r="A72" t="str">
        <f t="shared" si="5"/>
        <v>Bec KOVACIC100m</v>
      </c>
      <c r="B72" t="s">
        <v>170</v>
      </c>
      <c r="C72" s="6" t="s">
        <v>2</v>
      </c>
      <c r="D72" s="6">
        <v>36695</v>
      </c>
      <c r="E72">
        <v>952</v>
      </c>
      <c r="F72" s="2">
        <v>71</v>
      </c>
      <c r="G72">
        <v>977</v>
      </c>
      <c r="H72">
        <v>960</v>
      </c>
      <c r="I72">
        <v>943</v>
      </c>
      <c r="J72">
        <v>929</v>
      </c>
      <c r="K72">
        <v>918</v>
      </c>
      <c r="L72" s="6">
        <v>44591</v>
      </c>
      <c r="M72" s="6">
        <v>44587</v>
      </c>
      <c r="N72" s="6">
        <v>44576</v>
      </c>
      <c r="O72" s="6">
        <v>44552</v>
      </c>
      <c r="P72" s="58">
        <v>44604</v>
      </c>
      <c r="Q72" s="40">
        <f t="shared" si="3"/>
        <v>369</v>
      </c>
      <c r="R72" s="2">
        <f t="shared" si="4"/>
        <v>977</v>
      </c>
      <c r="S72" s="2">
        <f>VLOOKUP(C72,Quals!$A$25:$C$45,3,FALSE)</f>
        <v>1167</v>
      </c>
      <c r="T72" s="2" t="str">
        <f>IF(OR(AND(G72&gt;=S72,L72&gt;=Quals!$F$3,L72&lt;=Quals!$H$3), OR(AND(H72&gt;=S72,M72&gt;=Quals!$F$3,M72&lt;=Quals!$H$3), OR(AND(I72&gt;=S72,N72&gt;=Quals!$F$3,N72&lt;=Quals!$H$3), OR(AND(J72&gt;=S72,O72&gt;=Quals!$F$3,O72&lt;=Quals!$H$3), OR(AND(K72&gt;=S72,P72&gt;=Quals!$F$3,P72&lt;=Quals!$H$3)))))),"Q","")</f>
        <v/>
      </c>
      <c r="U72" s="1" t="str">
        <f>IF(AND(T72 = "Q", IF(ISNA(VLOOKUP((B72&amp;C72),Autos!C:C,1,FALSE)), "Not in Auto",)),"Check", "No need")</f>
        <v>No need</v>
      </c>
    </row>
    <row r="73" spans="1:21" x14ac:dyDescent="0.2">
      <c r="A73" t="str">
        <f t="shared" si="5"/>
        <v>Emma THREADINGHAM100m</v>
      </c>
      <c r="B73" t="s">
        <v>167</v>
      </c>
      <c r="C73" s="6" t="s">
        <v>2</v>
      </c>
      <c r="D73" s="6">
        <v>44701</v>
      </c>
      <c r="E73">
        <v>951</v>
      </c>
      <c r="F73" s="2">
        <v>72</v>
      </c>
      <c r="G73">
        <v>967</v>
      </c>
      <c r="H73">
        <v>950</v>
      </c>
      <c r="I73">
        <v>945</v>
      </c>
      <c r="J73">
        <v>935</v>
      </c>
      <c r="K73">
        <v>931</v>
      </c>
      <c r="L73" s="6">
        <v>44485</v>
      </c>
      <c r="M73" s="6">
        <v>44268</v>
      </c>
      <c r="N73" s="6">
        <v>44548</v>
      </c>
      <c r="O73" s="6">
        <v>44268</v>
      </c>
      <c r="P73" s="58">
        <v>44576</v>
      </c>
      <c r="Q73" s="40">
        <f t="shared" si="3"/>
        <v>375</v>
      </c>
      <c r="R73" s="2">
        <f t="shared" si="4"/>
        <v>967</v>
      </c>
      <c r="S73" s="2">
        <f>VLOOKUP(C73,Quals!$A$25:$C$45,3,FALSE)</f>
        <v>1167</v>
      </c>
      <c r="T73" s="2" t="str">
        <f>IF(OR(AND(G73&gt;=S73,L73&gt;=Quals!$F$3,L73&lt;=Quals!$H$3), OR(AND(H73&gt;=S73,M73&gt;=Quals!$F$3,M73&lt;=Quals!$H$3), OR(AND(I73&gt;=S73,N73&gt;=Quals!$F$3,N73&lt;=Quals!$H$3), OR(AND(J73&gt;=S73,O73&gt;=Quals!$F$3,O73&lt;=Quals!$H$3), OR(AND(K73&gt;=S73,P73&gt;=Quals!$F$3,P73&lt;=Quals!$H$3)))))),"Q","")</f>
        <v/>
      </c>
      <c r="U73" s="1" t="str">
        <f>IF(AND(T73 = "Q", IF(ISNA(VLOOKUP((B73&amp;C73),Autos!C:C,1,FALSE)), "Not in Auto",)),"Check", "No need")</f>
        <v>No need</v>
      </c>
    </row>
    <row r="74" spans="1:21" x14ac:dyDescent="0.2">
      <c r="A74" t="str">
        <f t="shared" si="5"/>
        <v>Cebile MPOFU100m</v>
      </c>
      <c r="B74" t="s">
        <v>184</v>
      </c>
      <c r="C74" s="6" t="s">
        <v>2</v>
      </c>
      <c r="D74" s="6">
        <v>1999</v>
      </c>
      <c r="E74">
        <v>950</v>
      </c>
      <c r="F74" s="2">
        <v>73</v>
      </c>
      <c r="G74">
        <v>986</v>
      </c>
      <c r="H74">
        <v>973</v>
      </c>
      <c r="I74">
        <v>944</v>
      </c>
      <c r="J74">
        <v>927</v>
      </c>
      <c r="K74">
        <v>921</v>
      </c>
      <c r="L74" s="6">
        <v>44527</v>
      </c>
      <c r="M74" s="6">
        <v>44597</v>
      </c>
      <c r="N74" s="6">
        <v>44604</v>
      </c>
      <c r="O74" s="6">
        <v>44590</v>
      </c>
      <c r="P74" s="58">
        <v>44583</v>
      </c>
      <c r="Q74" s="40">
        <f t="shared" si="3"/>
        <v>382</v>
      </c>
      <c r="R74" s="2">
        <f t="shared" si="4"/>
        <v>986</v>
      </c>
      <c r="S74" s="2">
        <f>VLOOKUP(C74,Quals!$A$25:$C$45,3,FALSE)</f>
        <v>1167</v>
      </c>
      <c r="T74" s="2" t="str">
        <f>IF(OR(AND(G74&gt;=S74,L74&gt;=Quals!$F$3,L74&lt;=Quals!$H$3), OR(AND(H74&gt;=S74,M74&gt;=Quals!$F$3,M74&lt;=Quals!$H$3), OR(AND(I74&gt;=S74,N74&gt;=Quals!$F$3,N74&lt;=Quals!$H$3), OR(AND(J74&gt;=S74,O74&gt;=Quals!$F$3,O74&lt;=Quals!$H$3), OR(AND(K74&gt;=S74,P74&gt;=Quals!$F$3,P74&lt;=Quals!$H$3)))))),"Q","")</f>
        <v/>
      </c>
      <c r="U74" s="1" t="str">
        <f>IF(AND(T74 = "Q", IF(ISNA(VLOOKUP((B74&amp;C74),Autos!C:C,1,FALSE)), "Not in Auto",)),"Check", "No need")</f>
        <v>No need</v>
      </c>
    </row>
    <row r="75" spans="1:21" x14ac:dyDescent="0.2">
      <c r="A75" t="str">
        <f t="shared" si="5"/>
        <v>Kiara FIORAVANTI100m</v>
      </c>
      <c r="B75" t="s">
        <v>182</v>
      </c>
      <c r="C75" s="6" t="s">
        <v>2</v>
      </c>
      <c r="D75" s="6">
        <v>1997</v>
      </c>
      <c r="E75">
        <v>950</v>
      </c>
      <c r="F75" s="2">
        <v>74</v>
      </c>
      <c r="G75">
        <v>972</v>
      </c>
      <c r="H75">
        <v>962</v>
      </c>
      <c r="I75">
        <v>960</v>
      </c>
      <c r="J75">
        <v>929</v>
      </c>
      <c r="K75">
        <v>927</v>
      </c>
      <c r="L75" s="6">
        <v>44527</v>
      </c>
      <c r="M75" s="6">
        <v>44548</v>
      </c>
      <c r="N75" s="6">
        <v>44597</v>
      </c>
      <c r="O75" s="6">
        <v>44576</v>
      </c>
      <c r="P75" s="58">
        <v>44590</v>
      </c>
      <c r="Q75" s="40">
        <f t="shared" si="3"/>
        <v>382</v>
      </c>
      <c r="R75" s="2">
        <f t="shared" si="4"/>
        <v>972</v>
      </c>
      <c r="S75" s="2">
        <f>VLOOKUP(C75,Quals!$A$25:$C$45,3,FALSE)</f>
        <v>1167</v>
      </c>
      <c r="T75" s="2" t="str">
        <f>IF(OR(AND(G75&gt;=S75,L75&gt;=Quals!$F$3,L75&lt;=Quals!$H$3), OR(AND(H75&gt;=S75,M75&gt;=Quals!$F$3,M75&lt;=Quals!$H$3), OR(AND(I75&gt;=S75,N75&gt;=Quals!$F$3,N75&lt;=Quals!$H$3), OR(AND(J75&gt;=S75,O75&gt;=Quals!$F$3,O75&lt;=Quals!$H$3), OR(AND(K75&gt;=S75,P75&gt;=Quals!$F$3,P75&lt;=Quals!$H$3)))))),"Q","")</f>
        <v/>
      </c>
      <c r="U75" s="1" t="str">
        <f>IF(AND(T75 = "Q", IF(ISNA(VLOOKUP((B75&amp;C75),Autos!C:C,1,FALSE)), "Not in Auto",)),"Check", "No need")</f>
        <v>No need</v>
      </c>
    </row>
    <row r="76" spans="1:21" x14ac:dyDescent="0.2">
      <c r="A76" t="str">
        <f t="shared" si="5"/>
        <v>Rebecca BAIN100m</v>
      </c>
      <c r="B76" t="s">
        <v>173</v>
      </c>
      <c r="C76" s="6" t="s">
        <v>2</v>
      </c>
      <c r="D76" s="6">
        <v>44640</v>
      </c>
      <c r="E76">
        <v>946</v>
      </c>
      <c r="F76" s="2">
        <v>75</v>
      </c>
      <c r="G76">
        <v>964</v>
      </c>
      <c r="H76">
        <v>961</v>
      </c>
      <c r="I76">
        <v>941</v>
      </c>
      <c r="J76">
        <v>932</v>
      </c>
      <c r="K76">
        <v>919</v>
      </c>
      <c r="L76" s="6">
        <v>44544</v>
      </c>
      <c r="M76" s="6">
        <v>44248</v>
      </c>
      <c r="N76" s="6">
        <v>44541</v>
      </c>
      <c r="O76" s="6">
        <v>44248</v>
      </c>
      <c r="P76" s="58">
        <v>44602</v>
      </c>
      <c r="Q76" s="40">
        <f t="shared" si="3"/>
        <v>396</v>
      </c>
      <c r="R76" s="2">
        <f t="shared" si="4"/>
        <v>964</v>
      </c>
      <c r="S76" s="2">
        <f>VLOOKUP(C76,Quals!$A$25:$C$45,3,FALSE)</f>
        <v>1167</v>
      </c>
      <c r="T76" s="2" t="str">
        <f>IF(OR(AND(G76&gt;=S76,L76&gt;=Quals!$F$3,L76&lt;=Quals!$H$3), OR(AND(H76&gt;=S76,M76&gt;=Quals!$F$3,M76&lt;=Quals!$H$3), OR(AND(I76&gt;=S76,N76&gt;=Quals!$F$3,N76&lt;=Quals!$H$3), OR(AND(J76&gt;=S76,O76&gt;=Quals!$F$3,O76&lt;=Quals!$H$3), OR(AND(K76&gt;=S76,P76&gt;=Quals!$F$3,P76&lt;=Quals!$H$3)))))),"Q","")</f>
        <v/>
      </c>
      <c r="U76" s="1" t="str">
        <f>IF(AND(T76 = "Q", IF(ISNA(VLOOKUP((B76&amp;C76),Autos!C:C,1,FALSE)), "Not in Auto",)),"Check", "No need")</f>
        <v>No need</v>
      </c>
    </row>
    <row r="77" spans="1:21" x14ac:dyDescent="0.2">
      <c r="A77" t="str">
        <f t="shared" si="5"/>
        <v>Tiahna SKELTON100m</v>
      </c>
      <c r="B77" t="s">
        <v>171</v>
      </c>
      <c r="C77" s="6" t="s">
        <v>2</v>
      </c>
      <c r="D77" s="6">
        <v>37915</v>
      </c>
      <c r="E77">
        <v>946</v>
      </c>
      <c r="F77" s="2">
        <v>76</v>
      </c>
      <c r="G77">
        <v>964</v>
      </c>
      <c r="H77">
        <v>958</v>
      </c>
      <c r="I77">
        <v>930</v>
      </c>
      <c r="J77">
        <v>939</v>
      </c>
      <c r="K77">
        <v>927</v>
      </c>
      <c r="L77" s="6">
        <v>44268</v>
      </c>
      <c r="M77" s="6">
        <v>44268</v>
      </c>
      <c r="N77" s="6">
        <v>44254</v>
      </c>
      <c r="O77" s="6">
        <v>44254</v>
      </c>
      <c r="P77" s="58">
        <v>44298</v>
      </c>
      <c r="Q77" s="40">
        <f t="shared" si="3"/>
        <v>396</v>
      </c>
      <c r="R77" s="2">
        <f t="shared" si="4"/>
        <v>964</v>
      </c>
      <c r="S77" s="2">
        <f>VLOOKUP(C77,Quals!$A$25:$C$45,3,FALSE)</f>
        <v>1167</v>
      </c>
      <c r="T77" s="2" t="str">
        <f>IF(OR(AND(G77&gt;=S77,L77&gt;=Quals!$F$3,L77&lt;=Quals!$H$3), OR(AND(H77&gt;=S77,M77&gt;=Quals!$F$3,M77&lt;=Quals!$H$3), OR(AND(I77&gt;=S77,N77&gt;=Quals!$F$3,N77&lt;=Quals!$H$3), OR(AND(J77&gt;=S77,O77&gt;=Quals!$F$3,O77&lt;=Quals!$H$3), OR(AND(K77&gt;=S77,P77&gt;=Quals!$F$3,P77&lt;=Quals!$H$3)))))),"Q","")</f>
        <v/>
      </c>
      <c r="U77" s="1" t="str">
        <f>IF(AND(T77 = "Q", IF(ISNA(VLOOKUP((B77&amp;C77),Autos!C:C,1,FALSE)), "Not in Auto",)),"Check", "No need")</f>
        <v>No need</v>
      </c>
    </row>
    <row r="78" spans="1:21" x14ac:dyDescent="0.2">
      <c r="A78" t="str">
        <f t="shared" si="5"/>
        <v>Kiara SPEECHLEY100m</v>
      </c>
      <c r="B78" t="s">
        <v>174</v>
      </c>
      <c r="C78" s="6" t="s">
        <v>2</v>
      </c>
      <c r="D78" s="6">
        <v>36602</v>
      </c>
      <c r="E78">
        <v>943</v>
      </c>
      <c r="F78" s="2">
        <v>77</v>
      </c>
      <c r="G78">
        <v>946</v>
      </c>
      <c r="H78">
        <v>945</v>
      </c>
      <c r="I78">
        <v>931</v>
      </c>
      <c r="J78">
        <v>919</v>
      </c>
      <c r="K78">
        <v>919</v>
      </c>
      <c r="L78" s="6">
        <v>44246</v>
      </c>
      <c r="M78" s="6">
        <v>44505</v>
      </c>
      <c r="N78" s="6">
        <v>44470</v>
      </c>
      <c r="O78" s="6">
        <v>44260</v>
      </c>
      <c r="P78" s="58">
        <v>44589</v>
      </c>
      <c r="Q78" s="40">
        <f t="shared" si="3"/>
        <v>404</v>
      </c>
      <c r="R78" s="2">
        <f t="shared" si="4"/>
        <v>946</v>
      </c>
      <c r="S78" s="2">
        <f>VLOOKUP(C78,Quals!$A$25:$C$45,3,FALSE)</f>
        <v>1167</v>
      </c>
      <c r="T78" s="2" t="str">
        <f>IF(OR(AND(G78&gt;=S78,L78&gt;=Quals!$F$3,L78&lt;=Quals!$H$3), OR(AND(H78&gt;=S78,M78&gt;=Quals!$F$3,M78&lt;=Quals!$H$3), OR(AND(I78&gt;=S78,N78&gt;=Quals!$F$3,N78&lt;=Quals!$H$3), OR(AND(J78&gt;=S78,O78&gt;=Quals!$F$3,O78&lt;=Quals!$H$3), OR(AND(K78&gt;=S78,P78&gt;=Quals!$F$3,P78&lt;=Quals!$H$3)))))),"Q","")</f>
        <v/>
      </c>
      <c r="U78" s="1" t="str">
        <f>IF(AND(T78 = "Q", IF(ISNA(VLOOKUP((B78&amp;C78),Autos!C:C,1,FALSE)), "Not in Auto",)),"Check", "No need")</f>
        <v>No need</v>
      </c>
    </row>
    <row r="79" spans="1:21" x14ac:dyDescent="0.2">
      <c r="A79" t="str">
        <f t="shared" si="5"/>
        <v>Shannon STATHAM100m</v>
      </c>
      <c r="B79" t="s">
        <v>181</v>
      </c>
      <c r="C79" s="6" t="s">
        <v>2</v>
      </c>
      <c r="D79" s="6">
        <v>44581</v>
      </c>
      <c r="E79">
        <v>941</v>
      </c>
      <c r="F79" s="2">
        <v>78</v>
      </c>
      <c r="G79">
        <v>952</v>
      </c>
      <c r="H79">
        <v>932</v>
      </c>
      <c r="I79">
        <v>916</v>
      </c>
      <c r="J79">
        <v>931</v>
      </c>
      <c r="K79">
        <v>925</v>
      </c>
      <c r="L79" s="6">
        <v>44603</v>
      </c>
      <c r="M79" s="6">
        <v>44281</v>
      </c>
      <c r="N79" s="6">
        <v>44246</v>
      </c>
      <c r="O79" s="6">
        <v>44589</v>
      </c>
      <c r="P79" s="58">
        <v>44519</v>
      </c>
      <c r="Q79" s="40">
        <f t="shared" si="3"/>
        <v>409</v>
      </c>
      <c r="R79" s="2">
        <f t="shared" si="4"/>
        <v>952</v>
      </c>
      <c r="S79" s="2">
        <f>VLOOKUP(C79,Quals!$A$25:$C$45,3,FALSE)</f>
        <v>1167</v>
      </c>
      <c r="T79" s="2" t="str">
        <f>IF(OR(AND(G79&gt;=S79,L79&gt;=Quals!$F$3,L79&lt;=Quals!$H$3), OR(AND(H79&gt;=S79,M79&gt;=Quals!$F$3,M79&lt;=Quals!$H$3), OR(AND(I79&gt;=S79,N79&gt;=Quals!$F$3,N79&lt;=Quals!$H$3), OR(AND(J79&gt;=S79,O79&gt;=Quals!$F$3,O79&lt;=Quals!$H$3), OR(AND(K79&gt;=S79,P79&gt;=Quals!$F$3,P79&lt;=Quals!$H$3)))))),"Q","")</f>
        <v/>
      </c>
      <c r="U79" s="1" t="str">
        <f>IF(AND(T79 = "Q", IF(ISNA(VLOOKUP((B79&amp;C79),Autos!C:C,1,FALSE)), "Not in Auto",)),"Check", "No need")</f>
        <v>No need</v>
      </c>
    </row>
    <row r="80" spans="1:21" x14ac:dyDescent="0.2">
      <c r="A80" t="str">
        <f t="shared" si="5"/>
        <v>Natalie OTWAY100m</v>
      </c>
      <c r="B80" t="s">
        <v>406</v>
      </c>
      <c r="C80" s="6" t="s">
        <v>2</v>
      </c>
      <c r="D80" s="6">
        <v>36762</v>
      </c>
      <c r="E80">
        <v>941</v>
      </c>
      <c r="F80" s="2">
        <v>79</v>
      </c>
      <c r="G80">
        <v>958</v>
      </c>
      <c r="H80">
        <v>959</v>
      </c>
      <c r="I80">
        <v>929</v>
      </c>
      <c r="J80">
        <v>933</v>
      </c>
      <c r="K80">
        <v>912</v>
      </c>
      <c r="L80" s="6">
        <v>44601</v>
      </c>
      <c r="M80" s="6">
        <v>44590</v>
      </c>
      <c r="N80" s="6">
        <v>44586</v>
      </c>
      <c r="O80" s="6">
        <v>44597</v>
      </c>
      <c r="P80" s="58">
        <v>44576</v>
      </c>
      <c r="Q80" s="40">
        <f t="shared" si="3"/>
        <v>409</v>
      </c>
      <c r="R80" s="2">
        <f t="shared" si="4"/>
        <v>959</v>
      </c>
      <c r="S80" s="2">
        <f>VLOOKUP(C80,Quals!$A$25:$C$45,3,FALSE)</f>
        <v>1167</v>
      </c>
      <c r="T80" s="2" t="str">
        <f>IF(OR(AND(G80&gt;=S80,L80&gt;=Quals!$F$3,L80&lt;=Quals!$H$3), OR(AND(H80&gt;=S80,M80&gt;=Quals!$F$3,M80&lt;=Quals!$H$3), OR(AND(I80&gt;=S80,N80&gt;=Quals!$F$3,N80&lt;=Quals!$H$3), OR(AND(J80&gt;=S80,O80&gt;=Quals!$F$3,O80&lt;=Quals!$H$3), OR(AND(K80&gt;=S80,P80&gt;=Quals!$F$3,P80&lt;=Quals!$H$3)))))),"Q","")</f>
        <v/>
      </c>
      <c r="U80" s="1" t="str">
        <f>IF(AND(T80 = "Q", IF(ISNA(VLOOKUP((B80&amp;C80),Autos!C:C,1,FALSE)), "Not in Auto",)),"Check", "No need")</f>
        <v>No need</v>
      </c>
    </row>
    <row r="81" spans="1:21" x14ac:dyDescent="0.2">
      <c r="A81" t="str">
        <f t="shared" si="5"/>
        <v>Emily DUVE100m</v>
      </c>
      <c r="B81" t="s">
        <v>168</v>
      </c>
      <c r="C81" s="7" t="s">
        <v>2</v>
      </c>
      <c r="D81" s="6">
        <v>34500</v>
      </c>
      <c r="E81">
        <v>938</v>
      </c>
      <c r="F81" s="2">
        <v>80</v>
      </c>
      <c r="G81">
        <v>954</v>
      </c>
      <c r="H81">
        <v>956</v>
      </c>
      <c r="I81">
        <v>944</v>
      </c>
      <c r="J81">
        <v>919</v>
      </c>
      <c r="K81">
        <v>909</v>
      </c>
      <c r="L81" s="6">
        <v>44282</v>
      </c>
      <c r="M81" s="6">
        <v>44261</v>
      </c>
      <c r="N81" s="6">
        <v>44260</v>
      </c>
      <c r="O81" s="6">
        <v>44604</v>
      </c>
      <c r="P81" s="58">
        <v>44569</v>
      </c>
      <c r="Q81" s="40">
        <f t="shared" si="3"/>
        <v>423</v>
      </c>
      <c r="R81" s="2">
        <f t="shared" si="4"/>
        <v>956</v>
      </c>
      <c r="S81" s="2">
        <f>VLOOKUP(C81,Quals!$A$25:$C$45,3,FALSE)</f>
        <v>1167</v>
      </c>
      <c r="T81" s="2" t="str">
        <f>IF(OR(AND(G81&gt;=S81,L81&gt;=Quals!$F$3,L81&lt;=Quals!$H$3), OR(AND(H81&gt;=S81,M81&gt;=Quals!$F$3,M81&lt;=Quals!$H$3), OR(AND(I81&gt;=S81,N81&gt;=Quals!$F$3,N81&lt;=Quals!$H$3), OR(AND(J81&gt;=S81,O81&gt;=Quals!$F$3,O81&lt;=Quals!$H$3), OR(AND(K81&gt;=S81,P81&gt;=Quals!$F$3,P81&lt;=Quals!$H$3)))))),"Q","")</f>
        <v/>
      </c>
      <c r="U81" s="1" t="str">
        <f>IF(AND(T81 = "Q", IF(ISNA(VLOOKUP((B81&amp;C81),Autos!C:C,1,FALSE)), "Not in Auto",)),"Check", "No need")</f>
        <v>No need</v>
      </c>
    </row>
    <row r="82" spans="1:21" x14ac:dyDescent="0.2">
      <c r="A82" t="str">
        <f t="shared" si="5"/>
        <v>Madison WRIGHT100m</v>
      </c>
      <c r="B82" t="s">
        <v>175</v>
      </c>
      <c r="C82" s="6" t="s">
        <v>2</v>
      </c>
      <c r="D82" s="6">
        <v>44701</v>
      </c>
      <c r="E82">
        <v>937</v>
      </c>
      <c r="F82" s="2">
        <v>81</v>
      </c>
      <c r="G82">
        <v>950</v>
      </c>
      <c r="H82">
        <v>948</v>
      </c>
      <c r="I82">
        <v>931</v>
      </c>
      <c r="J82">
        <v>897</v>
      </c>
      <c r="K82">
        <v>891</v>
      </c>
      <c r="L82" s="6">
        <v>44282</v>
      </c>
      <c r="M82" s="6">
        <v>44548</v>
      </c>
      <c r="N82" s="6">
        <v>44248</v>
      </c>
      <c r="O82" s="6">
        <v>44590</v>
      </c>
      <c r="P82" s="58">
        <v>44602</v>
      </c>
      <c r="Q82" s="40">
        <f t="shared" si="3"/>
        <v>424</v>
      </c>
      <c r="R82" s="2">
        <f t="shared" si="4"/>
        <v>950</v>
      </c>
      <c r="S82" s="2">
        <f>VLOOKUP(C82,Quals!$A$25:$C$45,3,FALSE)</f>
        <v>1167</v>
      </c>
      <c r="T82" s="2" t="str">
        <f>IF(OR(AND(G82&gt;=S82,L82&gt;=Quals!$F$3,L82&lt;=Quals!$H$3), OR(AND(H82&gt;=S82,M82&gt;=Quals!$F$3,M82&lt;=Quals!$H$3), OR(AND(I82&gt;=S82,N82&gt;=Quals!$F$3,N82&lt;=Quals!$H$3), OR(AND(J82&gt;=S82,O82&gt;=Quals!$F$3,O82&lt;=Quals!$H$3), OR(AND(K82&gt;=S82,P82&gt;=Quals!$F$3,P82&lt;=Quals!$H$3)))))),"Q","")</f>
        <v/>
      </c>
      <c r="U82" s="1" t="str">
        <f>IF(AND(T82 = "Q", IF(ISNA(VLOOKUP((B82&amp;C82),Autos!C:C,1,FALSE)), "Not in Auto",)),"Check", "No need")</f>
        <v>No need</v>
      </c>
    </row>
    <row r="83" spans="1:21" x14ac:dyDescent="0.2">
      <c r="A83" t="str">
        <f t="shared" si="5"/>
        <v>Tomasin CLARK100m</v>
      </c>
      <c r="B83" t="s">
        <v>177</v>
      </c>
      <c r="C83" s="6" t="s">
        <v>2</v>
      </c>
      <c r="D83" s="6">
        <v>1996</v>
      </c>
      <c r="E83">
        <v>935</v>
      </c>
      <c r="F83" s="2">
        <v>82</v>
      </c>
      <c r="G83">
        <v>950</v>
      </c>
      <c r="H83">
        <v>951</v>
      </c>
      <c r="I83">
        <v>939</v>
      </c>
      <c r="J83">
        <v>936</v>
      </c>
      <c r="K83">
        <v>898</v>
      </c>
      <c r="L83" s="6">
        <v>44247</v>
      </c>
      <c r="M83" s="6">
        <v>44289</v>
      </c>
      <c r="N83" s="6">
        <v>44261</v>
      </c>
      <c r="O83" s="6">
        <v>44260</v>
      </c>
      <c r="P83" s="58">
        <v>44302</v>
      </c>
      <c r="Q83" s="40">
        <f t="shared" si="3"/>
        <v>431</v>
      </c>
      <c r="R83" s="2">
        <f t="shared" si="4"/>
        <v>951</v>
      </c>
      <c r="S83" s="2">
        <f>VLOOKUP(C83,Quals!$A$25:$C$45,3,FALSE)</f>
        <v>1167</v>
      </c>
      <c r="T83" s="2" t="str">
        <f>IF(OR(AND(G83&gt;=S83,L83&gt;=Quals!$F$3,L83&lt;=Quals!$H$3), OR(AND(H83&gt;=S83,M83&gt;=Quals!$F$3,M83&lt;=Quals!$H$3), OR(AND(I83&gt;=S83,N83&gt;=Quals!$F$3,N83&lt;=Quals!$H$3), OR(AND(J83&gt;=S83,O83&gt;=Quals!$F$3,O83&lt;=Quals!$H$3), OR(AND(K83&gt;=S83,P83&gt;=Quals!$F$3,P83&lt;=Quals!$H$3)))))),"Q","")</f>
        <v/>
      </c>
      <c r="U83" s="1" t="str">
        <f>IF(AND(T83 = "Q", IF(ISNA(VLOOKUP((B83&amp;C83),Autos!C:C,1,FALSE)), "Not in Auto",)),"Check", "No need")</f>
        <v>No need</v>
      </c>
    </row>
    <row r="84" spans="1:21" x14ac:dyDescent="0.2">
      <c r="A84" t="str">
        <f t="shared" si="5"/>
        <v>Liliana HACKETT100m</v>
      </c>
      <c r="B84" t="s">
        <v>178</v>
      </c>
      <c r="C84" s="7" t="s">
        <v>2</v>
      </c>
      <c r="D84" s="6">
        <v>44701</v>
      </c>
      <c r="E84">
        <v>934</v>
      </c>
      <c r="F84" s="2">
        <v>83</v>
      </c>
      <c r="G84">
        <v>958</v>
      </c>
      <c r="H84">
        <v>948</v>
      </c>
      <c r="I84">
        <v>927</v>
      </c>
      <c r="J84">
        <v>917</v>
      </c>
      <c r="K84">
        <v>902</v>
      </c>
      <c r="L84" s="6">
        <v>44548</v>
      </c>
      <c r="M84" s="6">
        <v>44534</v>
      </c>
      <c r="N84" s="6">
        <v>44268</v>
      </c>
      <c r="O84" s="6">
        <v>44485</v>
      </c>
      <c r="P84" s="58">
        <v>44506</v>
      </c>
      <c r="Q84" s="40">
        <f t="shared" si="3"/>
        <v>437</v>
      </c>
      <c r="R84" s="2">
        <f t="shared" si="4"/>
        <v>958</v>
      </c>
      <c r="S84" s="2">
        <f>VLOOKUP(C84,Quals!$A$25:$C$45,3,FALSE)</f>
        <v>1167</v>
      </c>
      <c r="T84" s="2" t="str">
        <f>IF(OR(AND(G84&gt;=S84,L84&gt;=Quals!$F$3,L84&lt;=Quals!$H$3), OR(AND(H84&gt;=S84,M84&gt;=Quals!$F$3,M84&lt;=Quals!$H$3), OR(AND(I84&gt;=S84,N84&gt;=Quals!$F$3,N84&lt;=Quals!$H$3), OR(AND(J84&gt;=S84,O84&gt;=Quals!$F$3,O84&lt;=Quals!$H$3), OR(AND(K84&gt;=S84,P84&gt;=Quals!$F$3,P84&lt;=Quals!$H$3)))))),"Q","")</f>
        <v/>
      </c>
      <c r="U84" s="1" t="str">
        <f>IF(AND(T84 = "Q", IF(ISNA(VLOOKUP((B84&amp;C84),Autos!C:C,1,FALSE)), "Not in Auto",)),"Check", "No need")</f>
        <v>No need</v>
      </c>
    </row>
    <row r="85" spans="1:21" x14ac:dyDescent="0.2">
      <c r="A85" t="str">
        <f t="shared" si="5"/>
        <v>Leah O'BRIEN100m</v>
      </c>
      <c r="B85" t="s">
        <v>179</v>
      </c>
      <c r="C85" s="6" t="s">
        <v>2</v>
      </c>
      <c r="D85" s="6">
        <v>44793</v>
      </c>
      <c r="E85">
        <v>934</v>
      </c>
      <c r="F85" s="2">
        <v>84</v>
      </c>
      <c r="G85">
        <v>954</v>
      </c>
      <c r="H85">
        <v>920</v>
      </c>
      <c r="I85">
        <v>933</v>
      </c>
      <c r="J85">
        <v>922</v>
      </c>
      <c r="K85">
        <v>902</v>
      </c>
      <c r="L85" s="6">
        <v>44298</v>
      </c>
      <c r="M85" s="6">
        <v>44298</v>
      </c>
      <c r="N85" s="6">
        <v>44589</v>
      </c>
      <c r="O85" s="6">
        <v>44505</v>
      </c>
      <c r="P85" s="58">
        <v>44246</v>
      </c>
      <c r="Q85" s="40">
        <f t="shared" si="3"/>
        <v>437</v>
      </c>
      <c r="R85" s="2">
        <f t="shared" si="4"/>
        <v>954</v>
      </c>
      <c r="S85" s="2">
        <f>VLOOKUP(C85,Quals!$A$25:$C$45,3,FALSE)</f>
        <v>1167</v>
      </c>
      <c r="T85" s="2" t="str">
        <f>IF(OR(AND(G85&gt;=S85,L85&gt;=Quals!$F$3,L85&lt;=Quals!$H$3), OR(AND(H85&gt;=S85,M85&gt;=Quals!$F$3,M85&lt;=Quals!$H$3), OR(AND(I85&gt;=S85,N85&gt;=Quals!$F$3,N85&lt;=Quals!$H$3), OR(AND(J85&gt;=S85,O85&gt;=Quals!$F$3,O85&lt;=Quals!$H$3), OR(AND(K85&gt;=S85,P85&gt;=Quals!$F$3,P85&lt;=Quals!$H$3)))))),"Q","")</f>
        <v/>
      </c>
      <c r="U85" s="1" t="str">
        <f>IF(AND(T85 = "Q", IF(ISNA(VLOOKUP((B85&amp;C85),Autos!C:C,1,FALSE)), "Not in Auto",)),"Check", "No need")</f>
        <v>No need</v>
      </c>
    </row>
    <row r="86" spans="1:21" x14ac:dyDescent="0.2">
      <c r="A86" t="str">
        <f t="shared" si="5"/>
        <v>Alessia WYNNE100m</v>
      </c>
      <c r="B86" t="s">
        <v>180</v>
      </c>
      <c r="C86" s="6" t="s">
        <v>2</v>
      </c>
      <c r="D86" s="6">
        <v>37970</v>
      </c>
      <c r="E86">
        <v>933</v>
      </c>
      <c r="F86" s="2">
        <v>85</v>
      </c>
      <c r="G86">
        <v>976</v>
      </c>
      <c r="H86">
        <v>937</v>
      </c>
      <c r="I86">
        <v>927</v>
      </c>
      <c r="J86">
        <v>915</v>
      </c>
      <c r="K86">
        <v>897</v>
      </c>
      <c r="L86" s="6">
        <v>44544</v>
      </c>
      <c r="M86" s="6">
        <v>44541</v>
      </c>
      <c r="N86" s="6">
        <v>44576</v>
      </c>
      <c r="O86" s="6">
        <v>44534</v>
      </c>
      <c r="P86" s="58">
        <v>44282</v>
      </c>
      <c r="Q86" s="40">
        <f t="shared" si="3"/>
        <v>441</v>
      </c>
      <c r="R86" s="2">
        <f t="shared" si="4"/>
        <v>976</v>
      </c>
      <c r="S86" s="2">
        <f>VLOOKUP(C86,Quals!$A$25:$C$45,3,FALSE)</f>
        <v>1167</v>
      </c>
      <c r="T86" s="2" t="str">
        <f>IF(OR(AND(G86&gt;=S86,L86&gt;=Quals!$F$3,L86&lt;=Quals!$H$3), OR(AND(H86&gt;=S86,M86&gt;=Quals!$F$3,M86&lt;=Quals!$H$3), OR(AND(I86&gt;=S86,N86&gt;=Quals!$F$3,N86&lt;=Quals!$H$3), OR(AND(J86&gt;=S86,O86&gt;=Quals!$F$3,O86&lt;=Quals!$H$3), OR(AND(K86&gt;=S86,P86&gt;=Quals!$F$3,P86&lt;=Quals!$H$3)))))),"Q","")</f>
        <v/>
      </c>
      <c r="U86" s="1" t="str">
        <f>IF(AND(T86 = "Q", IF(ISNA(VLOOKUP((B86&amp;C86),Autos!C:C,1,FALSE)), "Not in Auto",)),"Check", "No need")</f>
        <v>No need</v>
      </c>
    </row>
    <row r="87" spans="1:21" x14ac:dyDescent="0.2">
      <c r="A87" t="str">
        <f t="shared" si="5"/>
        <v>Kiara CALVERT100m</v>
      </c>
      <c r="B87" t="s">
        <v>172</v>
      </c>
      <c r="C87" s="7" t="s">
        <v>2</v>
      </c>
      <c r="D87" s="6">
        <v>33001</v>
      </c>
      <c r="E87">
        <v>933</v>
      </c>
      <c r="F87" s="2">
        <v>86</v>
      </c>
      <c r="G87">
        <v>944</v>
      </c>
      <c r="H87">
        <v>937</v>
      </c>
      <c r="I87">
        <v>925</v>
      </c>
      <c r="J87">
        <v>904</v>
      </c>
      <c r="K87">
        <v>910</v>
      </c>
      <c r="L87" s="6">
        <v>44254</v>
      </c>
      <c r="M87" s="6">
        <v>44275</v>
      </c>
      <c r="N87" s="6">
        <v>44260</v>
      </c>
      <c r="O87" s="6">
        <v>44276</v>
      </c>
      <c r="P87" s="58">
        <v>44261</v>
      </c>
      <c r="Q87" s="40">
        <f t="shared" si="3"/>
        <v>441</v>
      </c>
      <c r="R87" s="2">
        <f t="shared" si="4"/>
        <v>944</v>
      </c>
      <c r="S87" s="2">
        <f>VLOOKUP(C87,Quals!$A$25:$C$45,3,FALSE)</f>
        <v>1167</v>
      </c>
      <c r="T87" s="2" t="str">
        <f>IF(OR(AND(G87&gt;=S87,L87&gt;=Quals!$F$3,L87&lt;=Quals!$H$3), OR(AND(H87&gt;=S87,M87&gt;=Quals!$F$3,M87&lt;=Quals!$H$3), OR(AND(I87&gt;=S87,N87&gt;=Quals!$F$3,N87&lt;=Quals!$H$3), OR(AND(J87&gt;=S87,O87&gt;=Quals!$F$3,O87&lt;=Quals!$H$3), OR(AND(K87&gt;=S87,P87&gt;=Quals!$F$3,P87&lt;=Quals!$H$3)))))),"Q","")</f>
        <v/>
      </c>
      <c r="U87" s="1" t="str">
        <f>IF(AND(T87 = "Q", IF(ISNA(VLOOKUP((B87&amp;C87),Autos!C:C,1,FALSE)), "Not in Auto",)),"Check", "No need")</f>
        <v>No need</v>
      </c>
    </row>
    <row r="88" spans="1:21" x14ac:dyDescent="0.2">
      <c r="A88" t="str">
        <f t="shared" si="5"/>
        <v>Katie GUNN100m</v>
      </c>
      <c r="B88" t="s">
        <v>183</v>
      </c>
      <c r="C88" s="6" t="s">
        <v>2</v>
      </c>
      <c r="D88" s="6">
        <v>37623</v>
      </c>
      <c r="E88">
        <v>931</v>
      </c>
      <c r="F88" s="2">
        <v>87</v>
      </c>
      <c r="G88">
        <v>934</v>
      </c>
      <c r="H88">
        <v>944</v>
      </c>
      <c r="I88">
        <v>930</v>
      </c>
      <c r="J88">
        <v>914</v>
      </c>
      <c r="K88">
        <v>910</v>
      </c>
      <c r="L88" s="6">
        <v>44583</v>
      </c>
      <c r="M88" s="6">
        <v>44268</v>
      </c>
      <c r="N88" s="6">
        <v>44254</v>
      </c>
      <c r="O88" s="6">
        <v>44254</v>
      </c>
      <c r="P88" s="58">
        <v>44268</v>
      </c>
      <c r="Q88" s="40">
        <f t="shared" si="3"/>
        <v>453</v>
      </c>
      <c r="R88" s="2">
        <f t="shared" si="4"/>
        <v>944</v>
      </c>
      <c r="S88" s="2">
        <f>VLOOKUP(C88,Quals!$A$25:$C$45,3,FALSE)</f>
        <v>1167</v>
      </c>
      <c r="T88" s="2" t="str">
        <f>IF(OR(AND(G88&gt;=S88,L88&gt;=Quals!$F$3,L88&lt;=Quals!$H$3), OR(AND(H88&gt;=S88,M88&gt;=Quals!$F$3,M88&lt;=Quals!$H$3), OR(AND(I88&gt;=S88,N88&gt;=Quals!$F$3,N88&lt;=Quals!$H$3), OR(AND(J88&gt;=S88,O88&gt;=Quals!$F$3,O88&lt;=Quals!$H$3), OR(AND(K88&gt;=S88,P88&gt;=Quals!$F$3,P88&lt;=Quals!$H$3)))))),"Q","")</f>
        <v/>
      </c>
      <c r="U88" s="1" t="str">
        <f>IF(AND(T88 = "Q", IF(ISNA(VLOOKUP((B88&amp;C88),Autos!C:C,1,FALSE)), "Not in Auto",)),"Check", "No need")</f>
        <v>No need</v>
      </c>
    </row>
    <row r="89" spans="1:21" x14ac:dyDescent="0.2">
      <c r="A89" t="str">
        <f t="shared" si="5"/>
        <v>Emelia SURCH100m</v>
      </c>
      <c r="B89" t="s">
        <v>176</v>
      </c>
      <c r="C89" s="7" t="s">
        <v>2</v>
      </c>
      <c r="D89" s="6">
        <v>37801</v>
      </c>
      <c r="E89">
        <v>929</v>
      </c>
      <c r="F89" s="2">
        <v>88</v>
      </c>
      <c r="G89">
        <v>982</v>
      </c>
      <c r="H89">
        <v>964</v>
      </c>
      <c r="I89">
        <v>915</v>
      </c>
      <c r="J89">
        <v>892</v>
      </c>
      <c r="K89">
        <v>878</v>
      </c>
      <c r="L89" s="6">
        <v>44268</v>
      </c>
      <c r="M89" s="6">
        <v>44268</v>
      </c>
      <c r="N89" s="6">
        <v>44485</v>
      </c>
      <c r="O89" s="6">
        <v>44604</v>
      </c>
      <c r="P89" s="58">
        <v>44583</v>
      </c>
      <c r="Q89" s="40">
        <f t="shared" si="3"/>
        <v>459</v>
      </c>
      <c r="R89" s="2">
        <f t="shared" si="4"/>
        <v>982</v>
      </c>
      <c r="S89" s="2">
        <f>VLOOKUP(C89,Quals!$A$25:$C$45,3,FALSE)</f>
        <v>1167</v>
      </c>
      <c r="T89" s="2" t="str">
        <f>IF(OR(AND(G89&gt;=S89,L89&gt;=Quals!$F$3,L89&lt;=Quals!$H$3), OR(AND(H89&gt;=S89,M89&gt;=Quals!$F$3,M89&lt;=Quals!$H$3), OR(AND(I89&gt;=S89,N89&gt;=Quals!$F$3,N89&lt;=Quals!$H$3), OR(AND(J89&gt;=S89,O89&gt;=Quals!$F$3,O89&lt;=Quals!$H$3), OR(AND(K89&gt;=S89,P89&gt;=Quals!$F$3,P89&lt;=Quals!$H$3)))))),"Q","")</f>
        <v/>
      </c>
      <c r="U89" s="1" t="str">
        <f>IF(AND(T89 = "Q", IF(ISNA(VLOOKUP((B89&amp;C89),Autos!C:C,1,FALSE)), "Not in Auto",)),"Check", "No need")</f>
        <v>No need</v>
      </c>
    </row>
    <row r="90" spans="1:21" x14ac:dyDescent="0.2">
      <c r="A90" t="str">
        <f t="shared" si="5"/>
        <v>Annie PFEIFFER100m</v>
      </c>
      <c r="B90" t="s">
        <v>186</v>
      </c>
      <c r="C90" s="6" t="s">
        <v>2</v>
      </c>
      <c r="D90" s="6">
        <v>44671</v>
      </c>
      <c r="E90">
        <v>928</v>
      </c>
      <c r="F90" s="2">
        <v>89</v>
      </c>
      <c r="G90">
        <v>978</v>
      </c>
      <c r="H90">
        <v>929</v>
      </c>
      <c r="I90">
        <v>931</v>
      </c>
      <c r="J90">
        <v>899</v>
      </c>
      <c r="K90">
        <v>868</v>
      </c>
      <c r="L90" s="6">
        <v>44589</v>
      </c>
      <c r="M90" s="6">
        <v>44498</v>
      </c>
      <c r="N90" s="6">
        <v>44519</v>
      </c>
      <c r="O90" s="6">
        <v>44568</v>
      </c>
      <c r="P90" s="58">
        <v>44498</v>
      </c>
      <c r="Q90" s="40">
        <f t="shared" si="3"/>
        <v>461</v>
      </c>
      <c r="R90" s="2">
        <f t="shared" si="4"/>
        <v>978</v>
      </c>
      <c r="S90" s="2">
        <f>VLOOKUP(C90,Quals!$A$25:$C$45,3,FALSE)</f>
        <v>1167</v>
      </c>
      <c r="T90" s="2" t="str">
        <f>IF(OR(AND(G90&gt;=S90,L90&gt;=Quals!$F$3,L90&lt;=Quals!$H$3), OR(AND(H90&gt;=S90,M90&gt;=Quals!$F$3,M90&lt;=Quals!$H$3), OR(AND(I90&gt;=S90,N90&gt;=Quals!$F$3,N90&lt;=Quals!$H$3), OR(AND(J90&gt;=S90,O90&gt;=Quals!$F$3,O90&lt;=Quals!$H$3), OR(AND(K90&gt;=S90,P90&gt;=Quals!$F$3,P90&lt;=Quals!$H$3)))))),"Q","")</f>
        <v/>
      </c>
      <c r="U90" s="1" t="str">
        <f>IF(AND(T90 = "Q", IF(ISNA(VLOOKUP((B90&amp;C90),Autos!C:C,1,FALSE)), "Not in Auto",)),"Check", "No need")</f>
        <v>No need</v>
      </c>
    </row>
    <row r="91" spans="1:21" x14ac:dyDescent="0.2">
      <c r="A91" t="str">
        <f t="shared" si="5"/>
        <v>Jessica MEAD100m</v>
      </c>
      <c r="B91" t="s">
        <v>191</v>
      </c>
      <c r="C91" s="7" t="s">
        <v>2</v>
      </c>
      <c r="D91" s="6">
        <v>44612</v>
      </c>
      <c r="E91">
        <v>927</v>
      </c>
      <c r="F91" s="2">
        <v>90</v>
      </c>
      <c r="G91">
        <v>943</v>
      </c>
      <c r="H91">
        <v>923</v>
      </c>
      <c r="I91">
        <v>927</v>
      </c>
      <c r="J91">
        <v>925</v>
      </c>
      <c r="K91">
        <v>910</v>
      </c>
      <c r="L91" s="6">
        <v>44576</v>
      </c>
      <c r="M91" s="6">
        <v>44282</v>
      </c>
      <c r="N91" s="6">
        <v>44569</v>
      </c>
      <c r="O91" s="6">
        <v>44590</v>
      </c>
      <c r="P91" s="58">
        <v>44604</v>
      </c>
      <c r="Q91" s="40">
        <f t="shared" si="3"/>
        <v>466</v>
      </c>
      <c r="R91" s="2">
        <f t="shared" si="4"/>
        <v>943</v>
      </c>
      <c r="S91" s="2">
        <f>VLOOKUP(C91,Quals!$A$25:$C$45,3,FALSE)</f>
        <v>1167</v>
      </c>
      <c r="T91" s="2" t="str">
        <f>IF(OR(AND(G91&gt;=S91,L91&gt;=Quals!$F$3,L91&lt;=Quals!$H$3), OR(AND(H91&gt;=S91,M91&gt;=Quals!$F$3,M91&lt;=Quals!$H$3), OR(AND(I91&gt;=S91,N91&gt;=Quals!$F$3,N91&lt;=Quals!$H$3), OR(AND(J91&gt;=S91,O91&gt;=Quals!$F$3,O91&lt;=Quals!$H$3), OR(AND(K91&gt;=S91,P91&gt;=Quals!$F$3,P91&lt;=Quals!$H$3)))))),"Q","")</f>
        <v/>
      </c>
      <c r="U91" s="1" t="str">
        <f>IF(AND(T91 = "Q", IF(ISNA(VLOOKUP((B91&amp;C91),Autos!C:C,1,FALSE)), "Not in Auto",)),"Check", "No need")</f>
        <v>No need</v>
      </c>
    </row>
    <row r="92" spans="1:21" x14ac:dyDescent="0.2">
      <c r="A92" t="str">
        <f t="shared" si="5"/>
        <v>Amelie BURGE100m</v>
      </c>
      <c r="B92" t="s">
        <v>188</v>
      </c>
      <c r="C92" s="6" t="s">
        <v>2</v>
      </c>
      <c r="D92" s="6">
        <v>44732</v>
      </c>
      <c r="E92">
        <v>926</v>
      </c>
      <c r="F92" s="2">
        <v>91</v>
      </c>
      <c r="G92">
        <v>937</v>
      </c>
      <c r="H92">
        <v>940</v>
      </c>
      <c r="I92">
        <v>914</v>
      </c>
      <c r="J92">
        <v>912</v>
      </c>
      <c r="K92">
        <v>900</v>
      </c>
      <c r="L92" s="6">
        <v>44254</v>
      </c>
      <c r="M92" s="6">
        <v>44506</v>
      </c>
      <c r="N92" s="6">
        <v>44492</v>
      </c>
      <c r="O92" s="6">
        <v>44590</v>
      </c>
      <c r="P92" s="58">
        <v>44281</v>
      </c>
      <c r="Q92" s="40">
        <f t="shared" si="3"/>
        <v>470</v>
      </c>
      <c r="R92" s="2">
        <f t="shared" si="4"/>
        <v>940</v>
      </c>
      <c r="S92" s="2">
        <f>VLOOKUP(C92,Quals!$A$25:$C$45,3,FALSE)</f>
        <v>1167</v>
      </c>
      <c r="T92" s="2" t="str">
        <f>IF(OR(AND(G92&gt;=S92,L92&gt;=Quals!$F$3,L92&lt;=Quals!$H$3), OR(AND(H92&gt;=S92,M92&gt;=Quals!$F$3,M92&lt;=Quals!$H$3), OR(AND(I92&gt;=S92,N92&gt;=Quals!$F$3,N92&lt;=Quals!$H$3), OR(AND(J92&gt;=S92,O92&gt;=Quals!$F$3,O92&lt;=Quals!$H$3), OR(AND(K92&gt;=S92,P92&gt;=Quals!$F$3,P92&lt;=Quals!$H$3)))))),"Q","")</f>
        <v/>
      </c>
      <c r="U92" s="1" t="str">
        <f>IF(AND(T92 = "Q", IF(ISNA(VLOOKUP((B92&amp;C92),Autos!C:C,1,FALSE)), "Not in Auto",)),"Check", "No need")</f>
        <v>No need</v>
      </c>
    </row>
    <row r="93" spans="1:21" x14ac:dyDescent="0.2">
      <c r="A93" t="str">
        <f t="shared" si="5"/>
        <v>Elizabeth SCOTT100m</v>
      </c>
      <c r="B93" t="s">
        <v>218</v>
      </c>
      <c r="C93" s="6" t="s">
        <v>2</v>
      </c>
      <c r="D93" s="6">
        <v>1999</v>
      </c>
      <c r="E93">
        <v>926</v>
      </c>
      <c r="F93" s="2">
        <v>92</v>
      </c>
      <c r="G93">
        <v>946</v>
      </c>
      <c r="H93">
        <v>940</v>
      </c>
      <c r="I93">
        <v>939</v>
      </c>
      <c r="J93">
        <v>927</v>
      </c>
      <c r="K93">
        <v>881</v>
      </c>
      <c r="L93" s="6">
        <v>44597</v>
      </c>
      <c r="M93" s="6">
        <v>44604</v>
      </c>
      <c r="N93" s="6">
        <v>44548</v>
      </c>
      <c r="O93" s="6">
        <v>44590</v>
      </c>
      <c r="P93" s="58">
        <v>44527</v>
      </c>
      <c r="Q93" s="40">
        <f t="shared" si="3"/>
        <v>470</v>
      </c>
      <c r="R93" s="2">
        <f t="shared" si="4"/>
        <v>946</v>
      </c>
      <c r="S93" s="2">
        <f>VLOOKUP(C93,Quals!$A$25:$C$45,3,FALSE)</f>
        <v>1167</v>
      </c>
      <c r="T93" s="2" t="str">
        <f>IF(OR(AND(G93&gt;=S93,L93&gt;=Quals!$F$3,L93&lt;=Quals!$H$3), OR(AND(H93&gt;=S93,M93&gt;=Quals!$F$3,M93&lt;=Quals!$H$3), OR(AND(I93&gt;=S93,N93&gt;=Quals!$F$3,N93&lt;=Quals!$H$3), OR(AND(J93&gt;=S93,O93&gt;=Quals!$F$3,O93&lt;=Quals!$H$3), OR(AND(K93&gt;=S93,P93&gt;=Quals!$F$3,P93&lt;=Quals!$H$3)))))),"Q","")</f>
        <v/>
      </c>
      <c r="U93" s="1" t="str">
        <f>IF(AND(T93 = "Q", IF(ISNA(VLOOKUP((B93&amp;C93),Autos!C:C,1,FALSE)), "Not in Auto",)),"Check", "No need")</f>
        <v>No need</v>
      </c>
    </row>
    <row r="94" spans="1:21" x14ac:dyDescent="0.2">
      <c r="A94" t="str">
        <f t="shared" si="5"/>
        <v>Evelyn JOHN JIMMY100m</v>
      </c>
      <c r="B94" t="s">
        <v>189</v>
      </c>
      <c r="C94" s="7" t="s">
        <v>2</v>
      </c>
      <c r="D94" s="6">
        <v>44732</v>
      </c>
      <c r="E94">
        <v>925</v>
      </c>
      <c r="F94" s="2">
        <v>93</v>
      </c>
      <c r="G94">
        <v>962</v>
      </c>
      <c r="H94">
        <v>937</v>
      </c>
      <c r="I94">
        <v>925</v>
      </c>
      <c r="J94">
        <v>884</v>
      </c>
      <c r="K94">
        <v>880</v>
      </c>
      <c r="L94" s="6">
        <v>44568</v>
      </c>
      <c r="M94" s="6">
        <v>44589</v>
      </c>
      <c r="N94" s="6">
        <v>44498</v>
      </c>
      <c r="O94" s="6">
        <v>44246</v>
      </c>
      <c r="P94" s="58">
        <v>44498</v>
      </c>
      <c r="Q94" s="40">
        <f t="shared" si="3"/>
        <v>475</v>
      </c>
      <c r="R94" s="2">
        <f t="shared" si="4"/>
        <v>962</v>
      </c>
      <c r="S94" s="2">
        <f>VLOOKUP(C94,Quals!$A$25:$C$45,3,FALSE)</f>
        <v>1167</v>
      </c>
      <c r="T94" s="2" t="str">
        <f>IF(OR(AND(G94&gt;=S94,L94&gt;=Quals!$F$3,L94&lt;=Quals!$H$3), OR(AND(H94&gt;=S94,M94&gt;=Quals!$F$3,M94&lt;=Quals!$H$3), OR(AND(I94&gt;=S94,N94&gt;=Quals!$F$3,N94&lt;=Quals!$H$3), OR(AND(J94&gt;=S94,O94&gt;=Quals!$F$3,O94&lt;=Quals!$H$3), OR(AND(K94&gt;=S94,P94&gt;=Quals!$F$3,P94&lt;=Quals!$H$3)))))),"Q","")</f>
        <v/>
      </c>
      <c r="U94" s="1" t="str">
        <f>IF(AND(T94 = "Q", IF(ISNA(VLOOKUP((B94&amp;C94),Autos!C:C,1,FALSE)), "Not in Auto",)),"Check", "No need")</f>
        <v>No need</v>
      </c>
    </row>
    <row r="95" spans="1:21" x14ac:dyDescent="0.2">
      <c r="A95" t="str">
        <f t="shared" si="5"/>
        <v>Kayla MONTAGNER100m</v>
      </c>
      <c r="B95" t="s">
        <v>190</v>
      </c>
      <c r="C95" s="6" t="s">
        <v>2</v>
      </c>
      <c r="D95" s="6">
        <v>1997</v>
      </c>
      <c r="E95">
        <v>924</v>
      </c>
      <c r="F95" s="2">
        <v>94</v>
      </c>
      <c r="G95">
        <v>928</v>
      </c>
      <c r="H95">
        <v>873</v>
      </c>
      <c r="I95">
        <v>921</v>
      </c>
      <c r="J95">
        <v>893</v>
      </c>
      <c r="K95">
        <v>889</v>
      </c>
      <c r="L95" s="6">
        <v>44394</v>
      </c>
      <c r="M95" s="6">
        <v>43641</v>
      </c>
      <c r="N95" s="6">
        <v>44464</v>
      </c>
      <c r="O95" s="6">
        <v>44268</v>
      </c>
      <c r="P95" s="58">
        <v>44268</v>
      </c>
      <c r="Q95" s="40">
        <f t="shared" si="3"/>
        <v>480</v>
      </c>
      <c r="R95" s="2">
        <f t="shared" si="4"/>
        <v>928</v>
      </c>
      <c r="S95" s="2">
        <f>VLOOKUP(C95,Quals!$A$25:$C$45,3,FALSE)</f>
        <v>1167</v>
      </c>
      <c r="T95" s="2" t="str">
        <f>IF(OR(AND(G95&gt;=S95,L95&gt;=Quals!$F$3,L95&lt;=Quals!$H$3), OR(AND(H95&gt;=S95,M95&gt;=Quals!$F$3,M95&lt;=Quals!$H$3), OR(AND(I95&gt;=S95,N95&gt;=Quals!$F$3,N95&lt;=Quals!$H$3), OR(AND(J95&gt;=S95,O95&gt;=Quals!$F$3,O95&lt;=Quals!$H$3), OR(AND(K95&gt;=S95,P95&gt;=Quals!$F$3,P95&lt;=Quals!$H$3)))))),"Q","")</f>
        <v/>
      </c>
      <c r="U95" s="1" t="str">
        <f>IF(AND(T95 = "Q", IF(ISNA(VLOOKUP((B95&amp;C95),Autos!C:C,1,FALSE)), "Not in Auto",)),"Check", "No need")</f>
        <v>No need</v>
      </c>
    </row>
    <row r="96" spans="1:21" x14ac:dyDescent="0.2">
      <c r="A96" t="str">
        <f t="shared" si="5"/>
        <v>Isabellah WALKER100m</v>
      </c>
      <c r="B96" t="s">
        <v>187</v>
      </c>
      <c r="C96" s="6" t="s">
        <v>2</v>
      </c>
      <c r="D96" s="6">
        <v>37371</v>
      </c>
      <c r="E96">
        <v>922</v>
      </c>
      <c r="F96" s="2">
        <v>95</v>
      </c>
      <c r="G96">
        <v>948</v>
      </c>
      <c r="H96">
        <v>932</v>
      </c>
      <c r="I96">
        <v>922</v>
      </c>
      <c r="J96">
        <v>919</v>
      </c>
      <c r="K96">
        <v>887</v>
      </c>
      <c r="L96" s="6">
        <v>44268</v>
      </c>
      <c r="M96" s="6">
        <v>44298</v>
      </c>
      <c r="N96" s="6">
        <v>44268</v>
      </c>
      <c r="O96" s="6">
        <v>44590</v>
      </c>
      <c r="P96" s="58">
        <v>44247</v>
      </c>
      <c r="Q96" s="40">
        <f t="shared" si="3"/>
        <v>488</v>
      </c>
      <c r="R96" s="2">
        <f t="shared" si="4"/>
        <v>948</v>
      </c>
      <c r="S96" s="2">
        <f>VLOOKUP(C96,Quals!$A$25:$C$45,3,FALSE)</f>
        <v>1167</v>
      </c>
      <c r="T96" s="2" t="str">
        <f>IF(OR(AND(G96&gt;=S96,L96&gt;=Quals!$F$3,L96&lt;=Quals!$H$3), OR(AND(H96&gt;=S96,M96&gt;=Quals!$F$3,M96&lt;=Quals!$H$3), OR(AND(I96&gt;=S96,N96&gt;=Quals!$F$3,N96&lt;=Quals!$H$3), OR(AND(J96&gt;=S96,O96&gt;=Quals!$F$3,O96&lt;=Quals!$H$3), OR(AND(K96&gt;=S96,P96&gt;=Quals!$F$3,P96&lt;=Quals!$H$3)))))),"Q","")</f>
        <v/>
      </c>
      <c r="U96" s="1" t="str">
        <f>IF(AND(T96 = "Q", IF(ISNA(VLOOKUP((B96&amp;C96),Autos!C:C,1,FALSE)), "Not in Auto",)),"Check", "No need")</f>
        <v>No need</v>
      </c>
    </row>
    <row r="97" spans="1:21" x14ac:dyDescent="0.2">
      <c r="A97" t="str">
        <f t="shared" si="5"/>
        <v>Lily NEILL100m</v>
      </c>
      <c r="B97" t="s">
        <v>192</v>
      </c>
      <c r="C97" s="6" t="s">
        <v>2</v>
      </c>
      <c r="D97" s="6">
        <v>44732</v>
      </c>
      <c r="E97">
        <v>921</v>
      </c>
      <c r="F97" s="2">
        <v>96</v>
      </c>
      <c r="G97">
        <v>931</v>
      </c>
      <c r="H97">
        <v>923</v>
      </c>
      <c r="I97">
        <v>925</v>
      </c>
      <c r="J97">
        <v>910</v>
      </c>
      <c r="K97">
        <v>900</v>
      </c>
      <c r="L97" s="6">
        <v>44268</v>
      </c>
      <c r="M97" s="6">
        <v>44485</v>
      </c>
      <c r="N97" s="6">
        <v>44534</v>
      </c>
      <c r="O97" s="6">
        <v>44268</v>
      </c>
      <c r="P97" s="58">
        <v>44506</v>
      </c>
      <c r="Q97" s="40">
        <f t="shared" si="3"/>
        <v>490</v>
      </c>
      <c r="R97" s="2">
        <f t="shared" si="4"/>
        <v>931</v>
      </c>
      <c r="S97" s="2">
        <f>VLOOKUP(C97,Quals!$A$25:$C$45,3,FALSE)</f>
        <v>1167</v>
      </c>
      <c r="T97" s="2" t="str">
        <f>IF(OR(AND(G97&gt;=S97,L97&gt;=Quals!$F$3,L97&lt;=Quals!$H$3), OR(AND(H97&gt;=S97,M97&gt;=Quals!$F$3,M97&lt;=Quals!$H$3), OR(AND(I97&gt;=S97,N97&gt;=Quals!$F$3,N97&lt;=Quals!$H$3), OR(AND(J97&gt;=S97,O97&gt;=Quals!$F$3,O97&lt;=Quals!$H$3), OR(AND(K97&gt;=S97,P97&gt;=Quals!$F$3,P97&lt;=Quals!$H$3)))))),"Q","")</f>
        <v/>
      </c>
      <c r="U97" s="1" t="str">
        <f>IF(AND(T97 = "Q", IF(ISNA(VLOOKUP((B97&amp;C97),Autos!C:C,1,FALSE)), "Not in Auto",)),"Check", "No need")</f>
        <v>No need</v>
      </c>
    </row>
    <row r="98" spans="1:21" x14ac:dyDescent="0.2">
      <c r="A98" t="str">
        <f t="shared" si="5"/>
        <v>Annalise DANIEL100m</v>
      </c>
      <c r="B98" t="s">
        <v>193</v>
      </c>
      <c r="C98" s="6" t="s">
        <v>2</v>
      </c>
      <c r="D98" s="6">
        <v>37895</v>
      </c>
      <c r="E98">
        <v>920</v>
      </c>
      <c r="F98" s="2">
        <v>97</v>
      </c>
      <c r="G98">
        <v>956</v>
      </c>
      <c r="H98">
        <v>928</v>
      </c>
      <c r="I98">
        <v>915</v>
      </c>
      <c r="J98">
        <v>906</v>
      </c>
      <c r="K98">
        <v>897</v>
      </c>
      <c r="L98" s="6">
        <v>44268</v>
      </c>
      <c r="M98" s="6">
        <v>44268</v>
      </c>
      <c r="N98" s="6">
        <v>44298</v>
      </c>
      <c r="O98" s="6">
        <v>44282</v>
      </c>
      <c r="P98" s="58">
        <v>44261</v>
      </c>
      <c r="Q98" s="40">
        <f t="shared" si="3"/>
        <v>497</v>
      </c>
      <c r="R98" s="2">
        <f t="shared" si="4"/>
        <v>956</v>
      </c>
      <c r="S98" s="2">
        <f>VLOOKUP(C98,Quals!$A$25:$C$45,3,FALSE)</f>
        <v>1167</v>
      </c>
      <c r="T98" s="2" t="str">
        <f>IF(OR(AND(G98&gt;=S98,L98&gt;=Quals!$F$3,L98&lt;=Quals!$H$3), OR(AND(H98&gt;=S98,M98&gt;=Quals!$F$3,M98&lt;=Quals!$H$3), OR(AND(I98&gt;=S98,N98&gt;=Quals!$F$3,N98&lt;=Quals!$H$3), OR(AND(J98&gt;=S98,O98&gt;=Quals!$F$3,O98&lt;=Quals!$H$3), OR(AND(K98&gt;=S98,P98&gt;=Quals!$F$3,P98&lt;=Quals!$H$3)))))),"Q","")</f>
        <v/>
      </c>
      <c r="U98" s="1" t="str">
        <f>IF(AND(T98 = "Q", IF(ISNA(VLOOKUP((B98&amp;C98),Autos!C:C,1,FALSE)), "Not in Auto",)),"Check", "No need")</f>
        <v>No need</v>
      </c>
    </row>
    <row r="99" spans="1:21" x14ac:dyDescent="0.2">
      <c r="A99" t="str">
        <f t="shared" si="5"/>
        <v>Jade JOHNSTON-MITREVSKA100m</v>
      </c>
      <c r="B99" t="s">
        <v>957</v>
      </c>
      <c r="C99" s="6" t="s">
        <v>2</v>
      </c>
      <c r="D99" s="6">
        <v>44581</v>
      </c>
      <c r="E99">
        <v>920</v>
      </c>
      <c r="F99" s="2">
        <v>98</v>
      </c>
      <c r="G99">
        <v>952</v>
      </c>
      <c r="H99">
        <v>933</v>
      </c>
      <c r="I99">
        <v>927</v>
      </c>
      <c r="J99">
        <v>899</v>
      </c>
      <c r="K99">
        <v>893</v>
      </c>
      <c r="L99" s="6">
        <v>44548</v>
      </c>
      <c r="M99" s="6">
        <v>44597</v>
      </c>
      <c r="N99" s="6">
        <v>44590</v>
      </c>
      <c r="O99" s="6">
        <v>44604</v>
      </c>
      <c r="P99" s="58">
        <v>44576</v>
      </c>
      <c r="Q99" s="40">
        <f t="shared" si="3"/>
        <v>497</v>
      </c>
      <c r="R99" s="2">
        <f t="shared" si="4"/>
        <v>952</v>
      </c>
      <c r="S99" s="2">
        <f>VLOOKUP(C99,Quals!$A$25:$C$45,3,FALSE)</f>
        <v>1167</v>
      </c>
      <c r="T99" s="2" t="str">
        <f>IF(OR(AND(G99&gt;=S99,L99&gt;=Quals!$F$3,L99&lt;=Quals!$H$3), OR(AND(H99&gt;=S99,M99&gt;=Quals!$F$3,M99&lt;=Quals!$H$3), OR(AND(I99&gt;=S99,N99&gt;=Quals!$F$3,N99&lt;=Quals!$H$3), OR(AND(J99&gt;=S99,O99&gt;=Quals!$F$3,O99&lt;=Quals!$H$3), OR(AND(K99&gt;=S99,P99&gt;=Quals!$F$3,P99&lt;=Quals!$H$3)))))),"Q","")</f>
        <v/>
      </c>
      <c r="U99" s="1" t="str">
        <f>IF(AND(T99 = "Q", IF(ISNA(VLOOKUP((B99&amp;C99),Autos!C:C,1,FALSE)), "Not in Auto",)),"Check", "No need")</f>
        <v>No need</v>
      </c>
    </row>
    <row r="100" spans="1:21" x14ac:dyDescent="0.2">
      <c r="A100" t="str">
        <f t="shared" si="5"/>
        <v>Eliza DA SILVA100m</v>
      </c>
      <c r="B100" t="s">
        <v>958</v>
      </c>
      <c r="C100" s="6" t="s">
        <v>2</v>
      </c>
      <c r="E100">
        <v>919</v>
      </c>
      <c r="F100" s="2">
        <v>99</v>
      </c>
      <c r="G100">
        <v>941</v>
      </c>
      <c r="H100">
        <v>929</v>
      </c>
      <c r="I100">
        <v>914</v>
      </c>
      <c r="J100">
        <v>909</v>
      </c>
      <c r="K100">
        <v>904</v>
      </c>
      <c r="L100" s="6">
        <v>44548</v>
      </c>
      <c r="M100" s="6">
        <v>44597</v>
      </c>
      <c r="N100" s="6">
        <v>44289</v>
      </c>
      <c r="O100" s="6">
        <v>44302</v>
      </c>
      <c r="P100" s="58">
        <v>44541</v>
      </c>
      <c r="Q100" s="40">
        <f t="shared" si="3"/>
        <v>506</v>
      </c>
      <c r="R100" s="2">
        <f t="shared" si="4"/>
        <v>941</v>
      </c>
      <c r="S100" s="2">
        <f>VLOOKUP(C100,Quals!$A$25:$C$45,3,FALSE)</f>
        <v>1167</v>
      </c>
      <c r="T100" s="2" t="str">
        <f>IF(OR(AND(G100&gt;=S100,L100&gt;=Quals!$F$3,L100&lt;=Quals!$H$3), OR(AND(H100&gt;=S100,M100&gt;=Quals!$F$3,M100&lt;=Quals!$H$3), OR(AND(I100&gt;=S100,N100&gt;=Quals!$F$3,N100&lt;=Quals!$H$3), OR(AND(J100&gt;=S100,O100&gt;=Quals!$F$3,O100&lt;=Quals!$H$3), OR(AND(K100&gt;=S100,P100&gt;=Quals!$F$3,P100&lt;=Quals!$H$3)))))),"Q","")</f>
        <v/>
      </c>
      <c r="U100" s="1" t="str">
        <f>IF(AND(T100 = "Q", IF(ISNA(VLOOKUP((B100&amp;C100),Autos!C:C,1,FALSE)), "Not in Auto",)),"Check", "No need")</f>
        <v>No need</v>
      </c>
    </row>
    <row r="101" spans="1:21" x14ac:dyDescent="0.2">
      <c r="A101" t="str">
        <f t="shared" si="5"/>
        <v>Rebecca DEL PUP100m</v>
      </c>
      <c r="B101" t="s">
        <v>194</v>
      </c>
      <c r="C101" s="6" t="s">
        <v>2</v>
      </c>
      <c r="D101" s="6">
        <v>1994</v>
      </c>
      <c r="E101">
        <v>919</v>
      </c>
      <c r="F101" s="2">
        <v>100</v>
      </c>
      <c r="G101">
        <v>912</v>
      </c>
      <c r="H101">
        <v>922</v>
      </c>
      <c r="I101">
        <v>920</v>
      </c>
      <c r="J101">
        <v>916</v>
      </c>
      <c r="K101">
        <v>909</v>
      </c>
      <c r="L101" s="6">
        <v>44287</v>
      </c>
      <c r="M101" s="6">
        <v>44589</v>
      </c>
      <c r="N101" s="6">
        <v>44505</v>
      </c>
      <c r="O101" s="6">
        <v>44260</v>
      </c>
      <c r="P101" s="58">
        <v>44281</v>
      </c>
      <c r="Q101" s="40">
        <f t="shared" si="3"/>
        <v>506</v>
      </c>
      <c r="R101" s="2">
        <f t="shared" si="4"/>
        <v>922</v>
      </c>
      <c r="S101" s="2">
        <f>VLOOKUP(C101,Quals!$A$25:$C$45,3,FALSE)</f>
        <v>1167</v>
      </c>
      <c r="T101" s="2" t="str">
        <f>IF(OR(AND(G101&gt;=S101,L101&gt;=Quals!$F$3,L101&lt;=Quals!$H$3), OR(AND(H101&gt;=S101,M101&gt;=Quals!$F$3,M101&lt;=Quals!$H$3), OR(AND(I101&gt;=S101,N101&gt;=Quals!$F$3,N101&lt;=Quals!$H$3), OR(AND(J101&gt;=S101,O101&gt;=Quals!$F$3,O101&lt;=Quals!$H$3), OR(AND(K101&gt;=S101,P101&gt;=Quals!$F$3,P101&lt;=Quals!$H$3)))))),"Q","")</f>
        <v/>
      </c>
      <c r="U101" s="1" t="str">
        <f>IF(AND(T101 = "Q", IF(ISNA(VLOOKUP((B101&amp;C101),Autos!C:C,1,FALSE)), "Not in Auto",)),"Check", "No need")</f>
        <v>No need</v>
      </c>
    </row>
    <row r="102" spans="1:21" x14ac:dyDescent="0.2">
      <c r="A102" t="str">
        <f t="shared" si="5"/>
        <v>Riley DAY200m</v>
      </c>
      <c r="B102" t="s">
        <v>197</v>
      </c>
      <c r="C102" s="6" t="s">
        <v>25</v>
      </c>
      <c r="D102" s="6">
        <v>36615</v>
      </c>
      <c r="E102">
        <v>1232</v>
      </c>
      <c r="F102" s="2">
        <v>1</v>
      </c>
      <c r="G102">
        <v>1179</v>
      </c>
      <c r="H102">
        <v>1084</v>
      </c>
      <c r="I102">
        <v>1158</v>
      </c>
      <c r="J102">
        <v>1112</v>
      </c>
      <c r="K102">
        <v>1099</v>
      </c>
      <c r="L102" s="6">
        <v>44410</v>
      </c>
      <c r="M102" s="6">
        <v>43644</v>
      </c>
      <c r="N102" s="6">
        <v>44268</v>
      </c>
      <c r="O102" s="6">
        <v>44282</v>
      </c>
      <c r="P102" s="58">
        <v>44304</v>
      </c>
      <c r="Q102" s="40">
        <f t="shared" si="3"/>
        <v>12</v>
      </c>
      <c r="R102" s="2">
        <f t="shared" si="4"/>
        <v>1179</v>
      </c>
      <c r="S102" s="2">
        <f>VLOOKUP(C102,Quals!$A$25:$C$45,3,FALSE)</f>
        <v>1155</v>
      </c>
      <c r="T102" s="2" t="str">
        <f>IF(OR(AND(G102&gt;=S102,L102&gt;=Quals!$F$3,L102&lt;=Quals!$H$3), OR(AND(H102&gt;=S102,M102&gt;=Quals!$F$3,M102&lt;=Quals!$H$3), OR(AND(I102&gt;=S102,N102&gt;=Quals!$F$3,N102&lt;=Quals!$H$3), OR(AND(J102&gt;=S102,O102&gt;=Quals!$F$3,O102&lt;=Quals!$H$3), OR(AND(K102&gt;=S102,P102&gt;=Quals!$F$3,P102&lt;=Quals!$H$3)))))),"Q","")</f>
        <v>Q</v>
      </c>
      <c r="U102" s="1" t="str">
        <f>IF(AND(T102 = "Q", IF(ISNA(VLOOKUP((B102&amp;C102),Autos!C:C,1,FALSE)), "Not in Auto",)),"Check", "No need")</f>
        <v>No need</v>
      </c>
    </row>
    <row r="103" spans="1:21" x14ac:dyDescent="0.2">
      <c r="A103" t="str">
        <f t="shared" si="5"/>
        <v>Monique QUIRK200m</v>
      </c>
      <c r="B103" t="s">
        <v>108</v>
      </c>
      <c r="C103" s="6" t="s">
        <v>25</v>
      </c>
      <c r="D103" s="6">
        <v>37030</v>
      </c>
      <c r="E103">
        <v>1132</v>
      </c>
      <c r="F103" s="2">
        <v>2</v>
      </c>
      <c r="G103">
        <v>1094</v>
      </c>
      <c r="H103">
        <v>1114</v>
      </c>
      <c r="I103">
        <v>1059</v>
      </c>
      <c r="J103">
        <v>1059</v>
      </c>
      <c r="K103">
        <v>1073</v>
      </c>
      <c r="L103" s="6">
        <v>44268</v>
      </c>
      <c r="M103" s="6">
        <v>44262</v>
      </c>
      <c r="N103" s="6">
        <v>44304</v>
      </c>
      <c r="O103" s="6">
        <v>44282</v>
      </c>
      <c r="P103" s="58">
        <v>44352</v>
      </c>
      <c r="Q103" s="40">
        <f t="shared" si="3"/>
        <v>56</v>
      </c>
      <c r="R103" s="2">
        <f t="shared" si="4"/>
        <v>1114</v>
      </c>
      <c r="S103" s="2">
        <f>VLOOKUP(C103,Quals!$A$25:$C$45,3,FALSE)</f>
        <v>1155</v>
      </c>
      <c r="T103" s="2" t="str">
        <f>IF(OR(AND(G103&gt;=S103,L103&gt;=Quals!$F$3,L103&lt;=Quals!$H$3), OR(AND(H103&gt;=S103,M103&gt;=Quals!$F$3,M103&lt;=Quals!$H$3), OR(AND(I103&gt;=S103,N103&gt;=Quals!$F$3,N103&lt;=Quals!$H$3), OR(AND(J103&gt;=S103,O103&gt;=Quals!$F$3,O103&lt;=Quals!$H$3), OR(AND(K103&gt;=S103,P103&gt;=Quals!$F$3,P103&lt;=Quals!$H$3)))))),"Q","")</f>
        <v/>
      </c>
      <c r="U103" s="1" t="str">
        <f>IF(AND(T103 = "Q", IF(ISNA(VLOOKUP((B103&amp;C103),Autos!C:C,1,FALSE)), "Not in Auto",)),"Check", "No need")</f>
        <v>No need</v>
      </c>
    </row>
    <row r="104" spans="1:21" x14ac:dyDescent="0.2">
      <c r="A104" t="str">
        <f t="shared" si="5"/>
        <v>Torrie LEWIS200m</v>
      </c>
      <c r="B104" t="s">
        <v>105</v>
      </c>
      <c r="C104" s="6" t="s">
        <v>25</v>
      </c>
      <c r="D104" s="6">
        <v>38360</v>
      </c>
      <c r="E104">
        <v>1117</v>
      </c>
      <c r="F104" s="2">
        <v>3</v>
      </c>
      <c r="G104">
        <v>1064</v>
      </c>
      <c r="H104">
        <v>1096</v>
      </c>
      <c r="I104">
        <v>1096</v>
      </c>
      <c r="J104">
        <v>1099</v>
      </c>
      <c r="K104">
        <v>1082</v>
      </c>
      <c r="L104" s="6">
        <v>44282</v>
      </c>
      <c r="M104" s="6">
        <v>44604</v>
      </c>
      <c r="N104" s="6">
        <v>44305</v>
      </c>
      <c r="O104" s="6">
        <v>44506</v>
      </c>
      <c r="P104" s="58">
        <v>44549</v>
      </c>
      <c r="Q104" s="40">
        <f t="shared" si="3"/>
        <v>71</v>
      </c>
      <c r="R104" s="2">
        <f t="shared" si="4"/>
        <v>1099</v>
      </c>
      <c r="S104" s="2">
        <f>VLOOKUP(C104,Quals!$A$25:$C$45,3,FALSE)</f>
        <v>1155</v>
      </c>
      <c r="T104" s="2" t="str">
        <f>IF(OR(AND(G104&gt;=S104,L104&gt;=Quals!$F$3,L104&lt;=Quals!$H$3), OR(AND(H104&gt;=S104,M104&gt;=Quals!$F$3,M104&lt;=Quals!$H$3), OR(AND(I104&gt;=S104,N104&gt;=Quals!$F$3,N104&lt;=Quals!$H$3), OR(AND(J104&gt;=S104,O104&gt;=Quals!$F$3,O104&lt;=Quals!$H$3), OR(AND(K104&gt;=S104,P104&gt;=Quals!$F$3,P104&lt;=Quals!$H$3)))))),"Q","")</f>
        <v/>
      </c>
      <c r="U104" s="1" t="str">
        <f>IF(AND(T104 = "Q", IF(ISNA(VLOOKUP((B104&amp;C104),Autos!C:C,1,FALSE)), "Not in Auto",)),"Check", "No need")</f>
        <v>No need</v>
      </c>
    </row>
    <row r="105" spans="1:21" x14ac:dyDescent="0.2">
      <c r="A105" t="str">
        <f t="shared" si="5"/>
        <v>Sophia FIGHERA200m</v>
      </c>
      <c r="B105" t="s">
        <v>109</v>
      </c>
      <c r="C105" s="6" t="s">
        <v>25</v>
      </c>
      <c r="D105" s="6">
        <v>35895</v>
      </c>
      <c r="E105">
        <v>1102</v>
      </c>
      <c r="F105" s="2">
        <v>4</v>
      </c>
      <c r="G105">
        <v>1051</v>
      </c>
      <c r="H105">
        <v>1071</v>
      </c>
      <c r="I105">
        <v>1079</v>
      </c>
      <c r="J105">
        <v>1074</v>
      </c>
      <c r="K105">
        <v>1046</v>
      </c>
      <c r="L105" s="6">
        <v>44304</v>
      </c>
      <c r="M105" s="6">
        <v>44268</v>
      </c>
      <c r="N105" s="6">
        <v>44591</v>
      </c>
      <c r="O105" s="6">
        <v>44604</v>
      </c>
      <c r="P105" s="58">
        <v>44359</v>
      </c>
      <c r="Q105" s="40">
        <f t="shared" si="3"/>
        <v>82</v>
      </c>
      <c r="R105" s="2">
        <f t="shared" si="4"/>
        <v>1079</v>
      </c>
      <c r="S105" s="2">
        <f>VLOOKUP(C105,Quals!$A$25:$C$45,3,FALSE)</f>
        <v>1155</v>
      </c>
      <c r="T105" s="2" t="str">
        <f>IF(OR(AND(G105&gt;=S105,L105&gt;=Quals!$F$3,L105&lt;=Quals!$H$3), OR(AND(H105&gt;=S105,M105&gt;=Quals!$F$3,M105&lt;=Quals!$H$3), OR(AND(I105&gt;=S105,N105&gt;=Quals!$F$3,N105&lt;=Quals!$H$3), OR(AND(J105&gt;=S105,O105&gt;=Quals!$F$3,O105&lt;=Quals!$H$3), OR(AND(K105&gt;=S105,P105&gt;=Quals!$F$3,P105&lt;=Quals!$H$3)))))),"Q","")</f>
        <v/>
      </c>
      <c r="U105" s="1" t="str">
        <f>IF(AND(T105 = "Q", IF(ISNA(VLOOKUP((B105&amp;C105),Autos!C:C,1,FALSE)), "Not in Auto",)),"Check", "No need")</f>
        <v>No need</v>
      </c>
    </row>
    <row r="106" spans="1:21" x14ac:dyDescent="0.2">
      <c r="A106" t="str">
        <f t="shared" si="5"/>
        <v>Larissa PASTERNATSKY200m</v>
      </c>
      <c r="B106" t="s">
        <v>118</v>
      </c>
      <c r="C106" s="6" t="s">
        <v>25</v>
      </c>
      <c r="D106" s="6">
        <v>33583</v>
      </c>
      <c r="E106">
        <v>1100</v>
      </c>
      <c r="F106" s="2">
        <v>5</v>
      </c>
      <c r="G106">
        <v>1071</v>
      </c>
      <c r="H106">
        <v>1045</v>
      </c>
      <c r="I106">
        <v>1077</v>
      </c>
      <c r="J106">
        <v>1035</v>
      </c>
      <c r="K106">
        <v>1058</v>
      </c>
      <c r="L106" s="6">
        <v>44268</v>
      </c>
      <c r="M106" s="6">
        <v>44304</v>
      </c>
      <c r="N106" s="6">
        <v>44262</v>
      </c>
      <c r="O106" s="6">
        <v>44282</v>
      </c>
      <c r="P106" s="58">
        <v>44352</v>
      </c>
      <c r="Q106" s="40">
        <f t="shared" si="3"/>
        <v>86</v>
      </c>
      <c r="R106" s="2">
        <f t="shared" si="4"/>
        <v>1077</v>
      </c>
      <c r="S106" s="2">
        <f>VLOOKUP(C106,Quals!$A$25:$C$45,3,FALSE)</f>
        <v>1155</v>
      </c>
      <c r="T106" s="2" t="str">
        <f>IF(OR(AND(G106&gt;=S106,L106&gt;=Quals!$F$3,L106&lt;=Quals!$H$3), OR(AND(H106&gt;=S106,M106&gt;=Quals!$F$3,M106&lt;=Quals!$H$3), OR(AND(I106&gt;=S106,N106&gt;=Quals!$F$3,N106&lt;=Quals!$H$3), OR(AND(J106&gt;=S106,O106&gt;=Quals!$F$3,O106&lt;=Quals!$H$3), OR(AND(K106&gt;=S106,P106&gt;=Quals!$F$3,P106&lt;=Quals!$H$3)))))),"Q","")</f>
        <v/>
      </c>
      <c r="U106" s="1" t="str">
        <f>IF(AND(T106 = "Q", IF(ISNA(VLOOKUP((B106&amp;C106),Autos!C:C,1,FALSE)), "Not in Auto",)),"Check", "No need")</f>
        <v>No need</v>
      </c>
    </row>
    <row r="107" spans="1:21" x14ac:dyDescent="0.2">
      <c r="A107" t="str">
        <f t="shared" si="5"/>
        <v>Jacinta BEECHER200m</v>
      </c>
      <c r="B107" t="s">
        <v>198</v>
      </c>
      <c r="C107" s="6" t="s">
        <v>25</v>
      </c>
      <c r="D107" s="6">
        <v>35826</v>
      </c>
      <c r="E107">
        <v>1098</v>
      </c>
      <c r="F107" s="2">
        <v>6</v>
      </c>
      <c r="G107">
        <v>1094</v>
      </c>
      <c r="H107">
        <v>1069</v>
      </c>
      <c r="I107">
        <v>1103</v>
      </c>
      <c r="J107">
        <v>1039</v>
      </c>
      <c r="K107">
        <v>1028</v>
      </c>
      <c r="L107" s="6">
        <v>44373</v>
      </c>
      <c r="M107" s="6">
        <v>44376</v>
      </c>
      <c r="N107" s="6">
        <v>44366</v>
      </c>
      <c r="O107" s="6">
        <v>44335</v>
      </c>
      <c r="P107" s="58">
        <v>44329</v>
      </c>
      <c r="Q107" s="40">
        <f t="shared" si="3"/>
        <v>87</v>
      </c>
      <c r="R107" s="2">
        <f t="shared" si="4"/>
        <v>1103</v>
      </c>
      <c r="S107" s="2">
        <f>VLOOKUP(C107,Quals!$A$25:$C$45,3,FALSE)</f>
        <v>1155</v>
      </c>
      <c r="T107" s="2" t="str">
        <f>IF(OR(AND(G107&gt;=S107,L107&gt;=Quals!$F$3,L107&lt;=Quals!$H$3), OR(AND(H107&gt;=S107,M107&gt;=Quals!$F$3,M107&lt;=Quals!$H$3), OR(AND(I107&gt;=S107,N107&gt;=Quals!$F$3,N107&lt;=Quals!$H$3), OR(AND(J107&gt;=S107,O107&gt;=Quals!$F$3,O107&lt;=Quals!$H$3), OR(AND(K107&gt;=S107,P107&gt;=Quals!$F$3,P107&lt;=Quals!$H$3)))))),"Q","")</f>
        <v/>
      </c>
      <c r="U107" s="1" t="str">
        <f>IF(AND(T107 = "Q", IF(ISNA(VLOOKUP((B107&amp;C107),Autos!C:C,1,FALSE)), "Not in Auto",)),"Check", "No need")</f>
        <v>No need</v>
      </c>
    </row>
    <row r="108" spans="1:21" x14ac:dyDescent="0.2">
      <c r="A108" t="str">
        <f t="shared" si="5"/>
        <v>Bronte CARROLL200m</v>
      </c>
      <c r="B108" t="s">
        <v>121</v>
      </c>
      <c r="C108" s="7" t="s">
        <v>25</v>
      </c>
      <c r="D108" s="6">
        <v>36346</v>
      </c>
      <c r="E108">
        <v>1089</v>
      </c>
      <c r="F108" s="2">
        <v>7</v>
      </c>
      <c r="G108">
        <v>1074</v>
      </c>
      <c r="H108">
        <v>1073</v>
      </c>
      <c r="I108">
        <v>1070</v>
      </c>
      <c r="J108">
        <v>1070</v>
      </c>
      <c r="K108">
        <v>1055</v>
      </c>
      <c r="L108" s="6">
        <v>44268</v>
      </c>
      <c r="M108" s="6">
        <v>44584</v>
      </c>
      <c r="N108" s="6">
        <v>44548</v>
      </c>
      <c r="O108" s="6">
        <v>44289</v>
      </c>
      <c r="P108" s="58">
        <v>44262</v>
      </c>
      <c r="Q108" s="40">
        <f t="shared" si="3"/>
        <v>92</v>
      </c>
      <c r="R108" s="2">
        <f t="shared" si="4"/>
        <v>1074</v>
      </c>
      <c r="S108" s="2">
        <f>VLOOKUP(C108,Quals!$A$25:$C$45,3,FALSE)</f>
        <v>1155</v>
      </c>
      <c r="T108" s="2" t="str">
        <f>IF(OR(AND(G108&gt;=S108,L108&gt;=Quals!$F$3,L108&lt;=Quals!$H$3), OR(AND(H108&gt;=S108,M108&gt;=Quals!$F$3,M108&lt;=Quals!$H$3), OR(AND(I108&gt;=S108,N108&gt;=Quals!$F$3,N108&lt;=Quals!$H$3), OR(AND(J108&gt;=S108,O108&gt;=Quals!$F$3,O108&lt;=Quals!$H$3), OR(AND(K108&gt;=S108,P108&gt;=Quals!$F$3,P108&lt;=Quals!$H$3)))))),"Q","")</f>
        <v/>
      </c>
      <c r="U108" s="1" t="str">
        <f>IF(AND(T108 = "Q", IF(ISNA(VLOOKUP((B108&amp;C108),Autos!C:C,1,FALSE)), "Not in Auto",)),"Check", "No need")</f>
        <v>No need</v>
      </c>
    </row>
    <row r="109" spans="1:21" x14ac:dyDescent="0.2">
      <c r="A109" t="str">
        <f t="shared" si="5"/>
        <v>Nana Adoma OWUSU-AFRIYIE200m</v>
      </c>
      <c r="B109" t="s">
        <v>119</v>
      </c>
      <c r="C109" t="s">
        <v>25</v>
      </c>
      <c r="D109" s="6">
        <v>36241</v>
      </c>
      <c r="E109">
        <v>1086</v>
      </c>
      <c r="F109" s="2">
        <v>8</v>
      </c>
      <c r="G109">
        <v>1049</v>
      </c>
      <c r="H109">
        <v>1029</v>
      </c>
      <c r="I109">
        <v>1044</v>
      </c>
      <c r="J109">
        <v>1041</v>
      </c>
      <c r="K109">
        <v>1042</v>
      </c>
      <c r="L109" s="6">
        <v>43644</v>
      </c>
      <c r="M109" s="6">
        <v>43644</v>
      </c>
      <c r="N109" s="6">
        <v>44602</v>
      </c>
      <c r="O109" s="6">
        <v>44576</v>
      </c>
      <c r="P109" s="58">
        <v>44591</v>
      </c>
      <c r="Q109" s="40">
        <f t="shared" si="3"/>
        <v>95</v>
      </c>
      <c r="R109" s="2">
        <f t="shared" si="4"/>
        <v>1049</v>
      </c>
      <c r="S109" s="2">
        <f>VLOOKUP(C109,Quals!$A$25:$C$45,3,FALSE)</f>
        <v>1155</v>
      </c>
      <c r="T109" s="2" t="str">
        <f>IF(OR(AND(G109&gt;=S109,L109&gt;=Quals!$F$3,L109&lt;=Quals!$H$3), OR(AND(H109&gt;=S109,M109&gt;=Quals!$F$3,M109&lt;=Quals!$H$3), OR(AND(I109&gt;=S109,N109&gt;=Quals!$F$3,N109&lt;=Quals!$H$3), OR(AND(J109&gt;=S109,O109&gt;=Quals!$F$3,O109&lt;=Quals!$H$3), OR(AND(K109&gt;=S109,P109&gt;=Quals!$F$3,P109&lt;=Quals!$H$3)))))),"Q","")</f>
        <v/>
      </c>
      <c r="U109" s="1" t="str">
        <f>IF(AND(T109 = "Q", IF(ISNA(VLOOKUP((B109&amp;C109),Autos!C:C,1,FALSE)), "Not in Auto",)),"Check", "No need")</f>
        <v>No need</v>
      </c>
    </row>
    <row r="110" spans="1:21" x14ac:dyDescent="0.2">
      <c r="A110" t="str">
        <f t="shared" si="5"/>
        <v>Maddie COATES200m</v>
      </c>
      <c r="B110" t="s">
        <v>199</v>
      </c>
      <c r="C110" s="6" t="s">
        <v>25</v>
      </c>
      <c r="D110" s="6">
        <v>35700</v>
      </c>
      <c r="E110">
        <v>1084</v>
      </c>
      <c r="F110" s="2">
        <v>9</v>
      </c>
      <c r="G110">
        <v>1028</v>
      </c>
      <c r="H110">
        <v>1020</v>
      </c>
      <c r="I110">
        <v>1022</v>
      </c>
      <c r="J110">
        <v>1035</v>
      </c>
      <c r="K110">
        <v>1030</v>
      </c>
      <c r="L110" s="6">
        <v>43644</v>
      </c>
      <c r="M110" s="6">
        <v>44304</v>
      </c>
      <c r="N110" s="6">
        <v>44282</v>
      </c>
      <c r="O110" s="6">
        <v>44359</v>
      </c>
      <c r="P110" s="58">
        <v>44367</v>
      </c>
      <c r="Q110" s="40">
        <f t="shared" si="3"/>
        <v>97</v>
      </c>
      <c r="R110" s="2">
        <f t="shared" si="4"/>
        <v>1035</v>
      </c>
      <c r="S110" s="2">
        <f>VLOOKUP(C110,Quals!$A$25:$C$45,3,FALSE)</f>
        <v>1155</v>
      </c>
      <c r="T110" s="2" t="str">
        <f>IF(OR(AND(G110&gt;=S110,L110&gt;=Quals!$F$3,L110&lt;=Quals!$H$3), OR(AND(H110&gt;=S110,M110&gt;=Quals!$F$3,M110&lt;=Quals!$H$3), OR(AND(I110&gt;=S110,N110&gt;=Quals!$F$3,N110&lt;=Quals!$H$3), OR(AND(J110&gt;=S110,O110&gt;=Quals!$F$3,O110&lt;=Quals!$H$3), OR(AND(K110&gt;=S110,P110&gt;=Quals!$F$3,P110&lt;=Quals!$H$3)))))),"Q","")</f>
        <v/>
      </c>
      <c r="U110" s="1" t="str">
        <f>IF(AND(T110 = "Q", IF(ISNA(VLOOKUP((B110&amp;C110),Autos!C:C,1,FALSE)), "Not in Auto",)),"Check", "No need")</f>
        <v>No need</v>
      </c>
    </row>
    <row r="111" spans="1:21" x14ac:dyDescent="0.2">
      <c r="A111" t="str">
        <f t="shared" si="5"/>
        <v>Caitlyn FERRIER200m</v>
      </c>
      <c r="B111" t="s">
        <v>200</v>
      </c>
      <c r="C111" t="s">
        <v>25</v>
      </c>
      <c r="D111" s="6">
        <v>37513</v>
      </c>
      <c r="E111">
        <v>1044</v>
      </c>
      <c r="F111" s="2">
        <v>10</v>
      </c>
      <c r="G111">
        <v>1023</v>
      </c>
      <c r="H111">
        <v>1051</v>
      </c>
      <c r="I111">
        <v>1032</v>
      </c>
      <c r="J111">
        <v>1015</v>
      </c>
      <c r="K111">
        <v>1020</v>
      </c>
      <c r="L111" s="6">
        <v>44352</v>
      </c>
      <c r="M111" s="6">
        <v>44289</v>
      </c>
      <c r="N111" s="6">
        <v>44300</v>
      </c>
      <c r="O111" s="6">
        <v>44359</v>
      </c>
      <c r="P111" s="58">
        <v>44262</v>
      </c>
      <c r="Q111" s="40">
        <f t="shared" si="3"/>
        <v>141</v>
      </c>
      <c r="R111" s="2">
        <f t="shared" si="4"/>
        <v>1051</v>
      </c>
      <c r="S111" s="2">
        <f>VLOOKUP(C111,Quals!$A$25:$C$45,3,FALSE)</f>
        <v>1155</v>
      </c>
      <c r="T111" s="2" t="str">
        <f>IF(OR(AND(G111&gt;=S111,L111&gt;=Quals!$F$3,L111&lt;=Quals!$H$3), OR(AND(H111&gt;=S111,M111&gt;=Quals!$F$3,M111&lt;=Quals!$H$3), OR(AND(I111&gt;=S111,N111&gt;=Quals!$F$3,N111&lt;=Quals!$H$3), OR(AND(J111&gt;=S111,O111&gt;=Quals!$F$3,O111&lt;=Quals!$H$3), OR(AND(K111&gt;=S111,P111&gt;=Quals!$F$3,P111&lt;=Quals!$H$3)))))),"Q","")</f>
        <v/>
      </c>
      <c r="U111" s="1" t="str">
        <f>IF(AND(T111 = "Q", IF(ISNA(VLOOKUP((B111&amp;C111),Autos!C:C,1,FALSE)), "Not in Auto",)),"Check", "No need")</f>
        <v>No need</v>
      </c>
    </row>
    <row r="112" spans="1:21" x14ac:dyDescent="0.2">
      <c r="A112" t="str">
        <f t="shared" si="5"/>
        <v>Helen PRETORIUS200m</v>
      </c>
      <c r="B112" t="s">
        <v>120</v>
      </c>
      <c r="C112" s="6" t="s">
        <v>25</v>
      </c>
      <c r="D112" s="6">
        <v>36241</v>
      </c>
      <c r="E112">
        <v>1038</v>
      </c>
      <c r="F112" s="2">
        <v>11</v>
      </c>
      <c r="G112">
        <v>1057</v>
      </c>
      <c r="H112">
        <v>996</v>
      </c>
      <c r="I112">
        <v>1020</v>
      </c>
      <c r="J112">
        <v>1019</v>
      </c>
      <c r="K112">
        <v>1008</v>
      </c>
      <c r="L112" s="6">
        <v>44289</v>
      </c>
      <c r="M112" s="6">
        <v>44304</v>
      </c>
      <c r="N112" s="6">
        <v>44247</v>
      </c>
      <c r="O112" s="6">
        <v>44576</v>
      </c>
      <c r="P112" s="58">
        <v>44279</v>
      </c>
      <c r="Q112" s="40">
        <f t="shared" si="3"/>
        <v>149</v>
      </c>
      <c r="R112" s="2">
        <f t="shared" si="4"/>
        <v>1057</v>
      </c>
      <c r="S112" s="2">
        <f>VLOOKUP(C112,Quals!$A$25:$C$45,3,FALSE)</f>
        <v>1155</v>
      </c>
      <c r="T112" s="2" t="str">
        <f>IF(OR(AND(G112&gt;=S112,L112&gt;=Quals!$F$3,L112&lt;=Quals!$H$3), OR(AND(H112&gt;=S112,M112&gt;=Quals!$F$3,M112&lt;=Quals!$H$3), OR(AND(I112&gt;=S112,N112&gt;=Quals!$F$3,N112&lt;=Quals!$H$3), OR(AND(J112&gt;=S112,O112&gt;=Quals!$F$3,O112&lt;=Quals!$H$3), OR(AND(K112&gt;=S112,P112&gt;=Quals!$F$3,P112&lt;=Quals!$H$3)))))),"Q","")</f>
        <v/>
      </c>
      <c r="U112" s="1" t="str">
        <f>IF(AND(T112 = "Q", IF(ISNA(VLOOKUP((B112&amp;C112),Autos!C:C,1,FALSE)), "Not in Auto",)),"Check", "No need")</f>
        <v>No need</v>
      </c>
    </row>
    <row r="113" spans="1:21" x14ac:dyDescent="0.2">
      <c r="A113" t="str">
        <f t="shared" si="5"/>
        <v>Katie SMEE200m</v>
      </c>
      <c r="B113" t="s">
        <v>142</v>
      </c>
      <c r="C113" s="6" t="s">
        <v>25</v>
      </c>
      <c r="D113" s="6">
        <v>35755</v>
      </c>
      <c r="E113">
        <v>1029</v>
      </c>
      <c r="F113" s="2">
        <v>12</v>
      </c>
      <c r="G113">
        <v>1024</v>
      </c>
      <c r="H113">
        <v>1023</v>
      </c>
      <c r="I113">
        <v>1014</v>
      </c>
      <c r="J113">
        <v>1024</v>
      </c>
      <c r="K113">
        <v>1013</v>
      </c>
      <c r="L113" s="6">
        <v>44268</v>
      </c>
      <c r="M113" s="6">
        <v>44584</v>
      </c>
      <c r="N113" s="6">
        <v>44262</v>
      </c>
      <c r="O113" s="6">
        <v>44262</v>
      </c>
      <c r="P113" s="58">
        <v>44584</v>
      </c>
      <c r="Q113" s="40">
        <f t="shared" si="3"/>
        <v>162</v>
      </c>
      <c r="R113" s="2">
        <f t="shared" si="4"/>
        <v>1024</v>
      </c>
      <c r="S113" s="2">
        <f>VLOOKUP(C113,Quals!$A$25:$C$45,3,FALSE)</f>
        <v>1155</v>
      </c>
      <c r="T113" s="2" t="str">
        <f>IF(OR(AND(G113&gt;=S113,L113&gt;=Quals!$F$3,L113&lt;=Quals!$H$3), OR(AND(H113&gt;=S113,M113&gt;=Quals!$F$3,M113&lt;=Quals!$H$3), OR(AND(I113&gt;=S113,N113&gt;=Quals!$F$3,N113&lt;=Quals!$H$3), OR(AND(J113&gt;=S113,O113&gt;=Quals!$F$3,O113&lt;=Quals!$H$3), OR(AND(K113&gt;=S113,P113&gt;=Quals!$F$3,P113&lt;=Quals!$H$3)))))),"Q","")</f>
        <v/>
      </c>
      <c r="U113" s="1" t="str">
        <f>IF(AND(T113 = "Q", IF(ISNA(VLOOKUP((B113&amp;C113),Autos!C:C,1,FALSE)), "Not in Auto",)),"Check", "No need")</f>
        <v>No need</v>
      </c>
    </row>
    <row r="114" spans="1:21" x14ac:dyDescent="0.2">
      <c r="A114" t="str">
        <f t="shared" si="5"/>
        <v>Jessie ANDREW200m</v>
      </c>
      <c r="B114" t="s">
        <v>138</v>
      </c>
      <c r="C114" s="6" t="s">
        <v>25</v>
      </c>
      <c r="D114" s="6">
        <v>36571</v>
      </c>
      <c r="E114">
        <v>1028</v>
      </c>
      <c r="F114" s="2">
        <v>13</v>
      </c>
      <c r="G114">
        <v>1018</v>
      </c>
      <c r="H114">
        <v>1018</v>
      </c>
      <c r="I114">
        <v>993</v>
      </c>
      <c r="J114">
        <v>993</v>
      </c>
      <c r="K114">
        <v>987</v>
      </c>
      <c r="L114" s="6">
        <v>44304</v>
      </c>
      <c r="M114" s="6">
        <v>44544</v>
      </c>
      <c r="N114" s="6">
        <v>44280</v>
      </c>
      <c r="O114" s="6">
        <v>44255</v>
      </c>
      <c r="P114" s="58">
        <v>44285</v>
      </c>
      <c r="Q114" s="40">
        <f t="shared" si="3"/>
        <v>164</v>
      </c>
      <c r="R114" s="2">
        <f t="shared" si="4"/>
        <v>1018</v>
      </c>
      <c r="S114" s="2">
        <f>VLOOKUP(C114,Quals!$A$25:$C$45,3,FALSE)</f>
        <v>1155</v>
      </c>
      <c r="T114" s="2" t="str">
        <f>IF(OR(AND(G114&gt;=S114,L114&gt;=Quals!$F$3,L114&lt;=Quals!$H$3), OR(AND(H114&gt;=S114,M114&gt;=Quals!$F$3,M114&lt;=Quals!$H$3), OR(AND(I114&gt;=S114,N114&gt;=Quals!$F$3,N114&lt;=Quals!$H$3), OR(AND(J114&gt;=S114,O114&gt;=Quals!$F$3,O114&lt;=Quals!$H$3), OR(AND(K114&gt;=S114,P114&gt;=Quals!$F$3,P114&lt;=Quals!$H$3)))))),"Q","")</f>
        <v/>
      </c>
      <c r="U114" s="1" t="str">
        <f>IF(AND(T114 = "Q", IF(ISNA(VLOOKUP((B114&amp;C114),Autos!C:C,1,FALSE)), "Not in Auto",)),"Check", "No need")</f>
        <v>No need</v>
      </c>
    </row>
    <row r="115" spans="1:21" x14ac:dyDescent="0.2">
      <c r="A115" t="str">
        <f t="shared" si="5"/>
        <v>Morgan GAFFNEY200m</v>
      </c>
      <c r="B115" t="s">
        <v>117</v>
      </c>
      <c r="C115" s="6" t="s">
        <v>25</v>
      </c>
      <c r="D115" s="6">
        <v>33924</v>
      </c>
      <c r="E115">
        <v>1027</v>
      </c>
      <c r="F115" s="2">
        <v>14</v>
      </c>
      <c r="G115">
        <v>1054</v>
      </c>
      <c r="H115">
        <v>1039</v>
      </c>
      <c r="I115">
        <v>1007</v>
      </c>
      <c r="J115">
        <v>982</v>
      </c>
      <c r="K115">
        <v>968</v>
      </c>
      <c r="L115" s="6">
        <v>44276</v>
      </c>
      <c r="M115" s="6">
        <v>44254</v>
      </c>
      <c r="N115" s="6">
        <v>44587</v>
      </c>
      <c r="O115" s="6">
        <v>44532</v>
      </c>
      <c r="P115" s="58">
        <v>44266</v>
      </c>
      <c r="Q115" s="40">
        <f t="shared" si="3"/>
        <v>167</v>
      </c>
      <c r="R115" s="2">
        <f t="shared" si="4"/>
        <v>1054</v>
      </c>
      <c r="S115" s="2">
        <f>VLOOKUP(C115,Quals!$A$25:$C$45,3,FALSE)</f>
        <v>1155</v>
      </c>
      <c r="T115" s="2" t="str">
        <f>IF(OR(AND(G115&gt;=S115,L115&gt;=Quals!$F$3,L115&lt;=Quals!$H$3), OR(AND(H115&gt;=S115,M115&gt;=Quals!$F$3,M115&lt;=Quals!$H$3), OR(AND(I115&gt;=S115,N115&gt;=Quals!$F$3,N115&lt;=Quals!$H$3), OR(AND(J115&gt;=S115,O115&gt;=Quals!$F$3,O115&lt;=Quals!$H$3), OR(AND(K115&gt;=S115,P115&gt;=Quals!$F$3,P115&lt;=Quals!$H$3)))))),"Q","")</f>
        <v/>
      </c>
      <c r="U115" s="1" t="str">
        <f>IF(AND(T115 = "Q", IF(ISNA(VLOOKUP((B115&amp;C115),Autos!C:C,1,FALSE)), "Not in Auto",)),"Check", "No need")</f>
        <v>No need</v>
      </c>
    </row>
    <row r="116" spans="1:21" x14ac:dyDescent="0.2">
      <c r="A116" t="str">
        <f t="shared" si="5"/>
        <v>Olivia DODDS200m</v>
      </c>
      <c r="B116" t="s">
        <v>126</v>
      </c>
      <c r="C116" s="6" t="s">
        <v>25</v>
      </c>
      <c r="D116" s="6">
        <v>38870</v>
      </c>
      <c r="E116">
        <v>1026</v>
      </c>
      <c r="F116" s="2">
        <v>15</v>
      </c>
      <c r="G116">
        <v>1045</v>
      </c>
      <c r="H116">
        <v>1019</v>
      </c>
      <c r="I116">
        <v>1006</v>
      </c>
      <c r="J116">
        <v>994</v>
      </c>
      <c r="K116">
        <v>993</v>
      </c>
      <c r="L116" s="6">
        <v>44526</v>
      </c>
      <c r="M116" s="6">
        <v>44500</v>
      </c>
      <c r="N116" s="6">
        <v>44547</v>
      </c>
      <c r="O116" s="6">
        <v>44491</v>
      </c>
      <c r="P116" s="58">
        <v>44287</v>
      </c>
      <c r="Q116" s="40">
        <f t="shared" si="3"/>
        <v>169</v>
      </c>
      <c r="R116" s="2">
        <f t="shared" si="4"/>
        <v>1045</v>
      </c>
      <c r="S116" s="2">
        <f>VLOOKUP(C116,Quals!$A$25:$C$45,3,FALSE)</f>
        <v>1155</v>
      </c>
      <c r="T116" s="2" t="str">
        <f>IF(OR(AND(G116&gt;=S116,L116&gt;=Quals!$F$3,L116&lt;=Quals!$H$3), OR(AND(H116&gt;=S116,M116&gt;=Quals!$F$3,M116&lt;=Quals!$H$3), OR(AND(I116&gt;=S116,N116&gt;=Quals!$F$3,N116&lt;=Quals!$H$3), OR(AND(J116&gt;=S116,O116&gt;=Quals!$F$3,O116&lt;=Quals!$H$3), OR(AND(K116&gt;=S116,P116&gt;=Quals!$F$3,P116&lt;=Quals!$H$3)))))),"Q","")</f>
        <v/>
      </c>
      <c r="U116" s="1" t="str">
        <f>IF(AND(T116 = "Q", IF(ISNA(VLOOKUP((B116&amp;C116),Autos!C:C,1,FALSE)), "Not in Auto",)),"Check", "No need")</f>
        <v>No need</v>
      </c>
    </row>
    <row r="117" spans="1:21" x14ac:dyDescent="0.2">
      <c r="A117" t="str">
        <f t="shared" si="5"/>
        <v>Maisie STEVENS200m</v>
      </c>
      <c r="B117" t="s">
        <v>112</v>
      </c>
      <c r="C117" s="7" t="s">
        <v>25</v>
      </c>
      <c r="D117" s="6">
        <v>36544</v>
      </c>
      <c r="E117">
        <v>1023</v>
      </c>
      <c r="F117" s="2">
        <v>16</v>
      </c>
      <c r="G117">
        <v>1041</v>
      </c>
      <c r="H117">
        <v>1032</v>
      </c>
      <c r="I117">
        <v>1029</v>
      </c>
      <c r="J117">
        <v>1016</v>
      </c>
      <c r="K117">
        <v>1000</v>
      </c>
      <c r="L117" s="6">
        <v>44317</v>
      </c>
      <c r="M117" s="6">
        <v>44303</v>
      </c>
      <c r="N117" s="6">
        <v>44603</v>
      </c>
      <c r="O117" s="6">
        <v>44330</v>
      </c>
      <c r="P117" s="58">
        <v>44296</v>
      </c>
      <c r="Q117" s="40">
        <f t="shared" si="3"/>
        <v>174</v>
      </c>
      <c r="R117" s="2">
        <f t="shared" si="4"/>
        <v>1041</v>
      </c>
      <c r="S117" s="2">
        <f>VLOOKUP(C117,Quals!$A$25:$C$45,3,FALSE)</f>
        <v>1155</v>
      </c>
      <c r="T117" s="2" t="str">
        <f>IF(OR(AND(G117&gt;=S117,L117&gt;=Quals!$F$3,L117&lt;=Quals!$H$3), OR(AND(H117&gt;=S117,M117&gt;=Quals!$F$3,M117&lt;=Quals!$H$3), OR(AND(I117&gt;=S117,N117&gt;=Quals!$F$3,N117&lt;=Quals!$H$3), OR(AND(J117&gt;=S117,O117&gt;=Quals!$F$3,O117&lt;=Quals!$H$3), OR(AND(K117&gt;=S117,P117&gt;=Quals!$F$3,P117&lt;=Quals!$H$3)))))),"Q","")</f>
        <v/>
      </c>
      <c r="U117" s="1" t="str">
        <f>IF(AND(T117 = "Q", IF(ISNA(VLOOKUP((B117&amp;C117),Autos!C:C,1,FALSE)), "Not in Auto",)),"Check", "No need")</f>
        <v>No need</v>
      </c>
    </row>
    <row r="118" spans="1:21" x14ac:dyDescent="0.2">
      <c r="A118" t="str">
        <f t="shared" si="5"/>
        <v>Olivia Rose INKSTER200m</v>
      </c>
      <c r="B118" t="s">
        <v>201</v>
      </c>
      <c r="C118" s="6" t="s">
        <v>25</v>
      </c>
      <c r="D118" s="6">
        <v>38395</v>
      </c>
      <c r="E118">
        <v>1017</v>
      </c>
      <c r="F118" s="2">
        <v>17</v>
      </c>
      <c r="G118">
        <v>1053</v>
      </c>
      <c r="H118">
        <v>1018</v>
      </c>
      <c r="I118">
        <v>1002</v>
      </c>
      <c r="J118">
        <v>984</v>
      </c>
      <c r="K118">
        <v>978</v>
      </c>
      <c r="L118" s="6">
        <v>44305</v>
      </c>
      <c r="M118" s="6">
        <v>44591</v>
      </c>
      <c r="N118" s="6">
        <v>44591</v>
      </c>
      <c r="O118" s="6">
        <v>44604</v>
      </c>
      <c r="P118" s="58">
        <v>44269</v>
      </c>
      <c r="Q118" s="40">
        <f t="shared" si="3"/>
        <v>184</v>
      </c>
      <c r="R118" s="2">
        <f t="shared" si="4"/>
        <v>1053</v>
      </c>
      <c r="S118" s="2">
        <f>VLOOKUP(C118,Quals!$A$25:$C$45,3,FALSE)</f>
        <v>1155</v>
      </c>
      <c r="T118" s="2" t="str">
        <f>IF(OR(AND(G118&gt;=S118,L118&gt;=Quals!$F$3,L118&lt;=Quals!$H$3), OR(AND(H118&gt;=S118,M118&gt;=Quals!$F$3,M118&lt;=Quals!$H$3), OR(AND(I118&gt;=S118,N118&gt;=Quals!$F$3,N118&lt;=Quals!$H$3), OR(AND(J118&gt;=S118,O118&gt;=Quals!$F$3,O118&lt;=Quals!$H$3), OR(AND(K118&gt;=S118,P118&gt;=Quals!$F$3,P118&lt;=Quals!$H$3)))))),"Q","")</f>
        <v/>
      </c>
      <c r="U118" s="1" t="str">
        <f>IF(AND(T118 = "Q", IF(ISNA(VLOOKUP((B118&amp;C118),Autos!C:C,1,FALSE)), "Not in Auto",)),"Check", "No need")</f>
        <v>No need</v>
      </c>
    </row>
    <row r="119" spans="1:21" x14ac:dyDescent="0.2">
      <c r="A119" t="str">
        <f t="shared" si="5"/>
        <v>Stephanie POWER200m</v>
      </c>
      <c r="B119" t="s">
        <v>132</v>
      </c>
      <c r="C119" t="s">
        <v>25</v>
      </c>
      <c r="D119" s="6">
        <v>34243</v>
      </c>
      <c r="E119">
        <v>1015</v>
      </c>
      <c r="F119" s="2">
        <v>18</v>
      </c>
      <c r="G119">
        <v>1020</v>
      </c>
      <c r="H119">
        <v>1014</v>
      </c>
      <c r="I119">
        <v>1010</v>
      </c>
      <c r="J119">
        <v>1001</v>
      </c>
      <c r="K119">
        <v>991</v>
      </c>
      <c r="L119" s="6">
        <v>44569</v>
      </c>
      <c r="M119" s="6">
        <v>44591</v>
      </c>
      <c r="N119" s="6">
        <v>44597</v>
      </c>
      <c r="O119" s="6">
        <v>44548</v>
      </c>
      <c r="P119" s="58">
        <v>44591</v>
      </c>
      <c r="Q119" s="40">
        <f t="shared" si="3"/>
        <v>190</v>
      </c>
      <c r="R119" s="2">
        <f t="shared" si="4"/>
        <v>1020</v>
      </c>
      <c r="S119" s="2">
        <f>VLOOKUP(C119,Quals!$A$25:$C$45,3,FALSE)</f>
        <v>1155</v>
      </c>
      <c r="T119" s="2" t="str">
        <f>IF(OR(AND(G119&gt;=S119,L119&gt;=Quals!$F$3,L119&lt;=Quals!$H$3), OR(AND(H119&gt;=S119,M119&gt;=Quals!$F$3,M119&lt;=Quals!$H$3), OR(AND(I119&gt;=S119,N119&gt;=Quals!$F$3,N119&lt;=Quals!$H$3), OR(AND(J119&gt;=S119,O119&gt;=Quals!$F$3,O119&lt;=Quals!$H$3), OR(AND(K119&gt;=S119,P119&gt;=Quals!$F$3,P119&lt;=Quals!$H$3)))))),"Q","")</f>
        <v/>
      </c>
      <c r="U119" s="1" t="str">
        <f>IF(AND(T119 = "Q", IF(ISNA(VLOOKUP((B119&amp;C119),Autos!C:C,1,FALSE)), "Not in Auto",)),"Check", "No need")</f>
        <v>No need</v>
      </c>
    </row>
    <row r="120" spans="1:21" x14ac:dyDescent="0.2">
      <c r="A120" t="str">
        <f t="shared" si="5"/>
        <v>Jessica PAYNE200m</v>
      </c>
      <c r="B120" t="s">
        <v>202</v>
      </c>
      <c r="C120" s="7" t="s">
        <v>25</v>
      </c>
      <c r="D120" s="6">
        <v>36034</v>
      </c>
      <c r="E120">
        <v>1006</v>
      </c>
      <c r="F120" s="2">
        <v>19</v>
      </c>
      <c r="G120">
        <v>1009</v>
      </c>
      <c r="H120">
        <v>1000</v>
      </c>
      <c r="I120">
        <v>1005</v>
      </c>
      <c r="J120">
        <v>992</v>
      </c>
      <c r="K120">
        <v>990</v>
      </c>
      <c r="L120" s="6">
        <v>44602</v>
      </c>
      <c r="M120" s="6">
        <v>44255</v>
      </c>
      <c r="N120" s="6">
        <v>44591</v>
      </c>
      <c r="O120" s="6">
        <v>44591</v>
      </c>
      <c r="P120" s="58">
        <v>44255</v>
      </c>
      <c r="Q120" s="40">
        <f t="shared" si="3"/>
        <v>209</v>
      </c>
      <c r="R120" s="2">
        <f t="shared" si="4"/>
        <v>1009</v>
      </c>
      <c r="S120" s="2">
        <f>VLOOKUP(C120,Quals!$A$25:$C$45,3,FALSE)</f>
        <v>1155</v>
      </c>
      <c r="T120" s="2" t="str">
        <f>IF(OR(AND(G120&gt;=S120,L120&gt;=Quals!$F$3,L120&lt;=Quals!$H$3), OR(AND(H120&gt;=S120,M120&gt;=Quals!$F$3,M120&lt;=Quals!$H$3), OR(AND(I120&gt;=S120,N120&gt;=Quals!$F$3,N120&lt;=Quals!$H$3), OR(AND(J120&gt;=S120,O120&gt;=Quals!$F$3,O120&lt;=Quals!$H$3), OR(AND(K120&gt;=S120,P120&gt;=Quals!$F$3,P120&lt;=Quals!$H$3)))))),"Q","")</f>
        <v/>
      </c>
      <c r="U120" s="1" t="str">
        <f>IF(AND(T120 = "Q", IF(ISNA(VLOOKUP((B120&amp;C120),Autos!C:C,1,FALSE)), "Not in Auto",)),"Check", "No need")</f>
        <v>No need</v>
      </c>
    </row>
    <row r="121" spans="1:21" x14ac:dyDescent="0.2">
      <c r="A121" t="str">
        <f t="shared" si="5"/>
        <v>Emma LEE200m</v>
      </c>
      <c r="B121" t="s">
        <v>133</v>
      </c>
      <c r="C121" s="6" t="s">
        <v>25</v>
      </c>
      <c r="D121" s="6">
        <v>44701</v>
      </c>
      <c r="E121">
        <v>1004</v>
      </c>
      <c r="F121" s="2">
        <v>20</v>
      </c>
      <c r="G121">
        <v>1044</v>
      </c>
      <c r="H121">
        <v>1011</v>
      </c>
      <c r="I121">
        <v>990</v>
      </c>
      <c r="J121">
        <v>984</v>
      </c>
      <c r="K121">
        <v>950</v>
      </c>
      <c r="L121" s="6">
        <v>44305</v>
      </c>
      <c r="M121" s="6">
        <v>44527</v>
      </c>
      <c r="N121" s="6">
        <v>44540</v>
      </c>
      <c r="O121" s="6">
        <v>44269</v>
      </c>
      <c r="P121" s="58">
        <v>44540</v>
      </c>
      <c r="Q121" s="40">
        <f t="shared" si="3"/>
        <v>215</v>
      </c>
      <c r="R121" s="2">
        <f t="shared" si="4"/>
        <v>1044</v>
      </c>
      <c r="S121" s="2">
        <f>VLOOKUP(C121,Quals!$A$25:$C$45,3,FALSE)</f>
        <v>1155</v>
      </c>
      <c r="T121" s="2" t="str">
        <f>IF(OR(AND(G121&gt;=S121,L121&gt;=Quals!$F$3,L121&lt;=Quals!$H$3), OR(AND(H121&gt;=S121,M121&gt;=Quals!$F$3,M121&lt;=Quals!$H$3), OR(AND(I121&gt;=S121,N121&gt;=Quals!$F$3,N121&lt;=Quals!$H$3), OR(AND(J121&gt;=S121,O121&gt;=Quals!$F$3,O121&lt;=Quals!$H$3), OR(AND(K121&gt;=S121,P121&gt;=Quals!$F$3,P121&lt;=Quals!$H$3)))))),"Q","")</f>
        <v/>
      </c>
      <c r="U121" s="1" t="str">
        <f>IF(AND(T121 = "Q", IF(ISNA(VLOOKUP((B121&amp;C121),Autos!C:C,1,FALSE)), "Not in Auto",)),"Check", "No need")</f>
        <v>No need</v>
      </c>
    </row>
    <row r="122" spans="1:21" x14ac:dyDescent="0.2">
      <c r="A122" t="str">
        <f t="shared" si="5"/>
        <v>Kelly MCANDREW200m</v>
      </c>
      <c r="B122" t="s">
        <v>128</v>
      </c>
      <c r="C122" t="s">
        <v>25</v>
      </c>
      <c r="D122" s="6">
        <v>34415</v>
      </c>
      <c r="E122">
        <v>1002</v>
      </c>
      <c r="F122" s="2">
        <v>21</v>
      </c>
      <c r="G122">
        <v>1015</v>
      </c>
      <c r="H122">
        <v>1009</v>
      </c>
      <c r="I122">
        <v>1006</v>
      </c>
      <c r="J122">
        <v>984</v>
      </c>
      <c r="K122">
        <v>979</v>
      </c>
      <c r="L122" s="6">
        <v>44548</v>
      </c>
      <c r="M122" s="6">
        <v>44262</v>
      </c>
      <c r="N122" s="6">
        <v>44289</v>
      </c>
      <c r="O122" s="6">
        <v>44262</v>
      </c>
      <c r="P122" s="58">
        <v>44304</v>
      </c>
      <c r="Q122" s="40">
        <f t="shared" si="3"/>
        <v>224</v>
      </c>
      <c r="R122" s="2">
        <f t="shared" si="4"/>
        <v>1015</v>
      </c>
      <c r="S122" s="2">
        <f>VLOOKUP(C122,Quals!$A$25:$C$45,3,FALSE)</f>
        <v>1155</v>
      </c>
      <c r="T122" s="2" t="str">
        <f>IF(OR(AND(G122&gt;=S122,L122&gt;=Quals!$F$3,L122&lt;=Quals!$H$3), OR(AND(H122&gt;=S122,M122&gt;=Quals!$F$3,M122&lt;=Quals!$H$3), OR(AND(I122&gt;=S122,N122&gt;=Quals!$F$3,N122&lt;=Quals!$H$3), OR(AND(J122&gt;=S122,O122&gt;=Quals!$F$3,O122&lt;=Quals!$H$3), OR(AND(K122&gt;=S122,P122&gt;=Quals!$F$3,P122&lt;=Quals!$H$3)))))),"Q","")</f>
        <v/>
      </c>
      <c r="U122" s="1" t="str">
        <f>IF(AND(T122 = "Q", IF(ISNA(VLOOKUP((B122&amp;C122),Autos!C:C,1,FALSE)), "Not in Auto",)),"Check", "No need")</f>
        <v>No need</v>
      </c>
    </row>
    <row r="123" spans="1:21" x14ac:dyDescent="0.2">
      <c r="A123" t="str">
        <f t="shared" si="5"/>
        <v>Jessica MILAT200m</v>
      </c>
      <c r="B123" t="s">
        <v>169</v>
      </c>
      <c r="C123" t="s">
        <v>25</v>
      </c>
      <c r="D123" s="6">
        <v>38353</v>
      </c>
      <c r="E123">
        <v>998</v>
      </c>
      <c r="F123" s="2">
        <v>22</v>
      </c>
      <c r="G123">
        <v>1007</v>
      </c>
      <c r="H123">
        <v>1002</v>
      </c>
      <c r="I123">
        <v>989</v>
      </c>
      <c r="J123">
        <v>982</v>
      </c>
      <c r="K123">
        <v>981</v>
      </c>
      <c r="L123" s="6">
        <v>44305</v>
      </c>
      <c r="M123" s="6">
        <v>44602</v>
      </c>
      <c r="N123" s="6">
        <v>44544</v>
      </c>
      <c r="O123" s="6">
        <v>44266</v>
      </c>
      <c r="P123" s="58">
        <v>44591</v>
      </c>
      <c r="Q123" s="40">
        <f t="shared" si="3"/>
        <v>233</v>
      </c>
      <c r="R123" s="2">
        <f t="shared" si="4"/>
        <v>1007</v>
      </c>
      <c r="S123" s="2">
        <f>VLOOKUP(C123,Quals!$A$25:$C$45,3,FALSE)</f>
        <v>1155</v>
      </c>
      <c r="T123" s="2" t="str">
        <f>IF(OR(AND(G123&gt;=S123,L123&gt;=Quals!$F$3,L123&lt;=Quals!$H$3), OR(AND(H123&gt;=S123,M123&gt;=Quals!$F$3,M123&lt;=Quals!$H$3), OR(AND(I123&gt;=S123,N123&gt;=Quals!$F$3,N123&lt;=Quals!$H$3), OR(AND(J123&gt;=S123,O123&gt;=Quals!$F$3,O123&lt;=Quals!$H$3), OR(AND(K123&gt;=S123,P123&gt;=Quals!$F$3,P123&lt;=Quals!$H$3)))))),"Q","")</f>
        <v/>
      </c>
      <c r="U123" s="1" t="str">
        <f>IF(AND(T123 = "Q", IF(ISNA(VLOOKUP((B123&amp;C123),Autos!C:C,1,FALSE)), "Not in Auto",)),"Check", "No need")</f>
        <v>No need</v>
      </c>
    </row>
    <row r="124" spans="1:21" x14ac:dyDescent="0.2">
      <c r="A124" t="str">
        <f t="shared" si="5"/>
        <v>Francesca MCDONALD200m</v>
      </c>
      <c r="B124" t="s">
        <v>140</v>
      </c>
      <c r="C124" s="6" t="s">
        <v>25</v>
      </c>
      <c r="D124" s="6">
        <v>37353</v>
      </c>
      <c r="E124">
        <v>996</v>
      </c>
      <c r="F124" s="2">
        <v>23</v>
      </c>
      <c r="G124">
        <v>1007</v>
      </c>
      <c r="H124">
        <v>998</v>
      </c>
      <c r="I124">
        <v>994</v>
      </c>
      <c r="J124">
        <v>987</v>
      </c>
      <c r="K124">
        <v>983</v>
      </c>
      <c r="L124" s="6">
        <v>44506</v>
      </c>
      <c r="M124" s="6">
        <v>44269</v>
      </c>
      <c r="N124" s="6">
        <v>44300</v>
      </c>
      <c r="O124" s="6">
        <v>44300</v>
      </c>
      <c r="P124" s="58">
        <v>44527</v>
      </c>
      <c r="Q124" s="40">
        <f t="shared" si="3"/>
        <v>238</v>
      </c>
      <c r="R124" s="2">
        <f t="shared" si="4"/>
        <v>1007</v>
      </c>
      <c r="S124" s="2">
        <f>VLOOKUP(C124,Quals!$A$25:$C$45,3,FALSE)</f>
        <v>1155</v>
      </c>
      <c r="T124" s="2" t="str">
        <f>IF(OR(AND(G124&gt;=S124,L124&gt;=Quals!$F$3,L124&lt;=Quals!$H$3), OR(AND(H124&gt;=S124,M124&gt;=Quals!$F$3,M124&lt;=Quals!$H$3), OR(AND(I124&gt;=S124,N124&gt;=Quals!$F$3,N124&lt;=Quals!$H$3), OR(AND(J124&gt;=S124,O124&gt;=Quals!$F$3,O124&lt;=Quals!$H$3), OR(AND(K124&gt;=S124,P124&gt;=Quals!$F$3,P124&lt;=Quals!$H$3)))))),"Q","")</f>
        <v/>
      </c>
      <c r="U124" s="1" t="str">
        <f>IF(AND(T124 = "Q", IF(ISNA(VLOOKUP((B124&amp;C124),Autos!C:C,1,FALSE)), "Not in Auto",)),"Check", "No need")</f>
        <v>No need</v>
      </c>
    </row>
    <row r="125" spans="1:21" x14ac:dyDescent="0.2">
      <c r="A125" t="str">
        <f t="shared" si="5"/>
        <v>Tierney DUNNE200m</v>
      </c>
      <c r="B125" t="s">
        <v>130</v>
      </c>
      <c r="C125" s="6" t="s">
        <v>25</v>
      </c>
      <c r="D125" s="6">
        <v>37408</v>
      </c>
      <c r="E125">
        <v>992</v>
      </c>
      <c r="F125" s="2">
        <v>24</v>
      </c>
      <c r="G125">
        <v>1015</v>
      </c>
      <c r="H125">
        <v>996</v>
      </c>
      <c r="I125">
        <v>984</v>
      </c>
      <c r="J125">
        <v>979</v>
      </c>
      <c r="K125">
        <v>952</v>
      </c>
      <c r="L125" s="6">
        <v>44300</v>
      </c>
      <c r="M125" s="6">
        <v>44310</v>
      </c>
      <c r="N125" s="6">
        <v>44289</v>
      </c>
      <c r="O125" s="6">
        <v>44300</v>
      </c>
      <c r="P125" s="58">
        <v>44604</v>
      </c>
      <c r="Q125" s="40">
        <f t="shared" si="3"/>
        <v>250</v>
      </c>
      <c r="R125" s="2">
        <f t="shared" si="4"/>
        <v>1015</v>
      </c>
      <c r="S125" s="2">
        <f>VLOOKUP(C125,Quals!$A$25:$C$45,3,FALSE)</f>
        <v>1155</v>
      </c>
      <c r="T125" s="2" t="str">
        <f>IF(OR(AND(G125&gt;=S125,L125&gt;=Quals!$F$3,L125&lt;=Quals!$H$3), OR(AND(H125&gt;=S125,M125&gt;=Quals!$F$3,M125&lt;=Quals!$H$3), OR(AND(I125&gt;=S125,N125&gt;=Quals!$F$3,N125&lt;=Quals!$H$3), OR(AND(J125&gt;=S125,O125&gt;=Quals!$F$3,O125&lt;=Quals!$H$3), OR(AND(K125&gt;=S125,P125&gt;=Quals!$F$3,P125&lt;=Quals!$H$3)))))),"Q","")</f>
        <v/>
      </c>
      <c r="U125" s="1" t="str">
        <f>IF(AND(T125 = "Q", IF(ISNA(VLOOKUP((B125&amp;C125),Autos!C:C,1,FALSE)), "Not in Auto",)),"Check", "No need")</f>
        <v>No need</v>
      </c>
    </row>
    <row r="126" spans="1:21" x14ac:dyDescent="0.2">
      <c r="A126" t="str">
        <f t="shared" si="5"/>
        <v>Justine RAMSAY200m</v>
      </c>
      <c r="B126" t="s">
        <v>203</v>
      </c>
      <c r="C126" s="6" t="s">
        <v>25</v>
      </c>
      <c r="D126" s="6">
        <v>37225</v>
      </c>
      <c r="E126">
        <v>989</v>
      </c>
      <c r="F126" s="2">
        <v>25</v>
      </c>
      <c r="G126">
        <v>990</v>
      </c>
      <c r="H126">
        <v>1005</v>
      </c>
      <c r="I126">
        <v>975</v>
      </c>
      <c r="J126">
        <v>954</v>
      </c>
      <c r="K126">
        <v>961</v>
      </c>
      <c r="L126" s="6">
        <v>44282</v>
      </c>
      <c r="M126" s="6">
        <v>44269</v>
      </c>
      <c r="N126" s="6">
        <v>44302</v>
      </c>
      <c r="O126" s="6">
        <v>44269</v>
      </c>
      <c r="P126" s="58">
        <v>44304</v>
      </c>
      <c r="Q126" s="40">
        <f t="shared" si="3"/>
        <v>257</v>
      </c>
      <c r="R126" s="2">
        <f t="shared" si="4"/>
        <v>1005</v>
      </c>
      <c r="S126" s="2">
        <f>VLOOKUP(C126,Quals!$A$25:$C$45,3,FALSE)</f>
        <v>1155</v>
      </c>
      <c r="T126" s="2" t="str">
        <f>IF(OR(AND(G126&gt;=S126,L126&gt;=Quals!$F$3,L126&lt;=Quals!$H$3), OR(AND(H126&gt;=S126,M126&gt;=Quals!$F$3,M126&lt;=Quals!$H$3), OR(AND(I126&gt;=S126,N126&gt;=Quals!$F$3,N126&lt;=Quals!$H$3), OR(AND(J126&gt;=S126,O126&gt;=Quals!$F$3,O126&lt;=Quals!$H$3), OR(AND(K126&gt;=S126,P126&gt;=Quals!$F$3,P126&lt;=Quals!$H$3)))))),"Q","")</f>
        <v/>
      </c>
      <c r="U126" s="1" t="str">
        <f>IF(AND(T126 = "Q", IF(ISNA(VLOOKUP((B126&amp;C126),Autos!C:C,1,FALSE)), "Not in Auto",)),"Check", "No need")</f>
        <v>No need</v>
      </c>
    </row>
    <row r="127" spans="1:21" x14ac:dyDescent="0.2">
      <c r="A127" t="str">
        <f t="shared" si="5"/>
        <v>Ilana GRANDINE200m</v>
      </c>
      <c r="B127" t="s">
        <v>123</v>
      </c>
      <c r="C127" t="s">
        <v>25</v>
      </c>
      <c r="D127" s="6">
        <v>33463</v>
      </c>
      <c r="E127">
        <v>988</v>
      </c>
      <c r="F127" s="2">
        <v>26</v>
      </c>
      <c r="G127">
        <v>1014</v>
      </c>
      <c r="H127">
        <v>989</v>
      </c>
      <c r="I127">
        <v>976</v>
      </c>
      <c r="J127">
        <v>961</v>
      </c>
      <c r="K127">
        <v>974</v>
      </c>
      <c r="L127" s="6">
        <v>44597</v>
      </c>
      <c r="M127" s="6">
        <v>44304</v>
      </c>
      <c r="N127" s="6">
        <v>44255</v>
      </c>
      <c r="O127" s="6">
        <v>44583</v>
      </c>
      <c r="P127" s="58">
        <v>44304</v>
      </c>
      <c r="Q127" s="40">
        <f t="shared" si="3"/>
        <v>262</v>
      </c>
      <c r="R127" s="2">
        <f t="shared" si="4"/>
        <v>1014</v>
      </c>
      <c r="S127" s="2">
        <f>VLOOKUP(C127,Quals!$A$25:$C$45,3,FALSE)</f>
        <v>1155</v>
      </c>
      <c r="T127" s="2" t="str">
        <f>IF(OR(AND(G127&gt;=S127,L127&gt;=Quals!$F$3,L127&lt;=Quals!$H$3), OR(AND(H127&gt;=S127,M127&gt;=Quals!$F$3,M127&lt;=Quals!$H$3), OR(AND(I127&gt;=S127,N127&gt;=Quals!$F$3,N127&lt;=Quals!$H$3), OR(AND(J127&gt;=S127,O127&gt;=Quals!$F$3,O127&lt;=Quals!$H$3), OR(AND(K127&gt;=S127,P127&gt;=Quals!$F$3,P127&lt;=Quals!$H$3)))))),"Q","")</f>
        <v/>
      </c>
      <c r="U127" s="1" t="str">
        <f>IF(AND(T127 = "Q", IF(ISNA(VLOOKUP((B127&amp;C127),Autos!C:C,1,FALSE)), "Not in Auto",)),"Check", "No need")</f>
        <v>No need</v>
      </c>
    </row>
    <row r="128" spans="1:21" x14ac:dyDescent="0.2">
      <c r="A128" t="str">
        <f t="shared" si="5"/>
        <v>Kiara SPEECHLEY200m</v>
      </c>
      <c r="B128" t="s">
        <v>174</v>
      </c>
      <c r="C128" s="6" t="s">
        <v>25</v>
      </c>
      <c r="D128" s="6">
        <v>36602</v>
      </c>
      <c r="E128">
        <v>983</v>
      </c>
      <c r="F128" s="2">
        <v>27</v>
      </c>
      <c r="G128">
        <v>997</v>
      </c>
      <c r="H128">
        <v>968</v>
      </c>
      <c r="I128">
        <v>980</v>
      </c>
      <c r="J128">
        <v>959</v>
      </c>
      <c r="K128">
        <v>968</v>
      </c>
      <c r="L128" s="6">
        <v>44302</v>
      </c>
      <c r="M128" s="6">
        <v>44248</v>
      </c>
      <c r="N128" s="6">
        <v>44287</v>
      </c>
      <c r="O128" s="6">
        <v>44547</v>
      </c>
      <c r="P128" s="58">
        <v>44304</v>
      </c>
      <c r="Q128" s="40">
        <f t="shared" si="3"/>
        <v>277</v>
      </c>
      <c r="R128" s="2">
        <f t="shared" si="4"/>
        <v>997</v>
      </c>
      <c r="S128" s="2">
        <f>VLOOKUP(C128,Quals!$A$25:$C$45,3,FALSE)</f>
        <v>1155</v>
      </c>
      <c r="T128" s="2" t="str">
        <f>IF(OR(AND(G128&gt;=S128,L128&gt;=Quals!$F$3,L128&lt;=Quals!$H$3), OR(AND(H128&gt;=S128,M128&gt;=Quals!$F$3,M128&lt;=Quals!$H$3), OR(AND(I128&gt;=S128,N128&gt;=Quals!$F$3,N128&lt;=Quals!$H$3), OR(AND(J128&gt;=S128,O128&gt;=Quals!$F$3,O128&lt;=Quals!$H$3), OR(AND(K128&gt;=S128,P128&gt;=Quals!$F$3,P128&lt;=Quals!$H$3)))))),"Q","")</f>
        <v/>
      </c>
      <c r="U128" s="1" t="str">
        <f>IF(AND(T128 = "Q", IF(ISNA(VLOOKUP((B128&amp;C128),Autos!C:C,1,FALSE)), "Not in Auto",)),"Check", "No need")</f>
        <v>No need</v>
      </c>
    </row>
    <row r="129" spans="1:21" x14ac:dyDescent="0.2">
      <c r="A129" t="str">
        <f t="shared" si="5"/>
        <v>Kiani ALLEN200m</v>
      </c>
      <c r="B129" t="s">
        <v>134</v>
      </c>
      <c r="C129" s="7" t="s">
        <v>25</v>
      </c>
      <c r="D129" s="6">
        <v>36340</v>
      </c>
      <c r="E129">
        <v>978</v>
      </c>
      <c r="F129" s="2">
        <v>28</v>
      </c>
      <c r="G129">
        <v>996</v>
      </c>
      <c r="H129">
        <v>973</v>
      </c>
      <c r="I129">
        <v>955</v>
      </c>
      <c r="J129">
        <v>945</v>
      </c>
      <c r="K129">
        <v>956</v>
      </c>
      <c r="L129" s="6">
        <v>44276</v>
      </c>
      <c r="M129" s="6">
        <v>44576</v>
      </c>
      <c r="N129" s="6">
        <v>44582</v>
      </c>
      <c r="O129" s="6">
        <v>44247</v>
      </c>
      <c r="P129" s="58">
        <v>44302</v>
      </c>
      <c r="Q129" s="40">
        <f t="shared" si="3"/>
        <v>290</v>
      </c>
      <c r="R129" s="2">
        <f t="shared" si="4"/>
        <v>996</v>
      </c>
      <c r="S129" s="2">
        <f>VLOOKUP(C129,Quals!$A$25:$C$45,3,FALSE)</f>
        <v>1155</v>
      </c>
      <c r="T129" s="2" t="str">
        <f>IF(OR(AND(G129&gt;=S129,L129&gt;=Quals!$F$3,L129&lt;=Quals!$H$3), OR(AND(H129&gt;=S129,M129&gt;=Quals!$F$3,M129&lt;=Quals!$H$3), OR(AND(I129&gt;=S129,N129&gt;=Quals!$F$3,N129&lt;=Quals!$H$3), OR(AND(J129&gt;=S129,O129&gt;=Quals!$F$3,O129&lt;=Quals!$H$3), OR(AND(K129&gt;=S129,P129&gt;=Quals!$F$3,P129&lt;=Quals!$H$3)))))),"Q","")</f>
        <v/>
      </c>
      <c r="U129" s="1" t="str">
        <f>IF(AND(T129 = "Q", IF(ISNA(VLOOKUP((B129&amp;C129),Autos!C:C,1,FALSE)), "Not in Auto",)),"Check", "No need")</f>
        <v>No need</v>
      </c>
    </row>
    <row r="130" spans="1:21" x14ac:dyDescent="0.2">
      <c r="A130" t="str">
        <f t="shared" si="5"/>
        <v>Lakara STALLAN200m</v>
      </c>
      <c r="B130" t="s">
        <v>141</v>
      </c>
      <c r="C130" t="s">
        <v>25</v>
      </c>
      <c r="D130" s="6">
        <v>37954</v>
      </c>
      <c r="E130">
        <v>974</v>
      </c>
      <c r="F130" s="2">
        <v>29</v>
      </c>
      <c r="G130">
        <v>991</v>
      </c>
      <c r="H130">
        <v>966</v>
      </c>
      <c r="I130">
        <v>975</v>
      </c>
      <c r="J130">
        <v>955</v>
      </c>
      <c r="K130">
        <v>950</v>
      </c>
      <c r="L130" s="6">
        <v>44255</v>
      </c>
      <c r="M130" s="6">
        <v>44597</v>
      </c>
      <c r="N130" s="6">
        <v>44300</v>
      </c>
      <c r="O130" s="6">
        <v>44591</v>
      </c>
      <c r="P130" s="58">
        <v>44300</v>
      </c>
      <c r="Q130" s="40">
        <f t="shared" ref="Q130:Q193" si="6">RANK(E130,$E$2:$E$1048576)</f>
        <v>306</v>
      </c>
      <c r="R130" s="2">
        <f t="shared" ref="R130:R193" si="7">LARGE(G130:K130,1)</f>
        <v>991</v>
      </c>
      <c r="S130" s="2">
        <f>VLOOKUP(C130,Quals!$A$25:$C$45,3,FALSE)</f>
        <v>1155</v>
      </c>
      <c r="T130" s="2" t="str">
        <f>IF(OR(AND(G130&gt;=S130,L130&gt;=Quals!$F$3,L130&lt;=Quals!$H$3), OR(AND(H130&gt;=S130,M130&gt;=Quals!$F$3,M130&lt;=Quals!$H$3), OR(AND(I130&gt;=S130,N130&gt;=Quals!$F$3,N130&lt;=Quals!$H$3), OR(AND(J130&gt;=S130,O130&gt;=Quals!$F$3,O130&lt;=Quals!$H$3), OR(AND(K130&gt;=S130,P130&gt;=Quals!$F$3,P130&lt;=Quals!$H$3)))))),"Q","")</f>
        <v/>
      </c>
      <c r="U130" s="1" t="str">
        <f>IF(AND(T130 = "Q", IF(ISNA(VLOOKUP((B130&amp;C130),Autos!C:C,1,FALSE)), "Not in Auto",)),"Check", "No need")</f>
        <v>No need</v>
      </c>
    </row>
    <row r="131" spans="1:21" x14ac:dyDescent="0.2">
      <c r="A131" t="str">
        <f t="shared" ref="A131:A194" si="8">B131&amp;C131</f>
        <v>Georgia MUNRO200m</v>
      </c>
      <c r="B131" t="s">
        <v>146</v>
      </c>
      <c r="C131" s="6" t="s">
        <v>25</v>
      </c>
      <c r="D131" s="6">
        <v>37855</v>
      </c>
      <c r="E131">
        <v>963</v>
      </c>
      <c r="F131" s="2">
        <v>30</v>
      </c>
      <c r="G131">
        <v>983</v>
      </c>
      <c r="H131">
        <v>973</v>
      </c>
      <c r="I131">
        <v>966</v>
      </c>
      <c r="J131">
        <v>941</v>
      </c>
      <c r="K131">
        <v>932</v>
      </c>
      <c r="L131" s="6">
        <v>44262</v>
      </c>
      <c r="M131" s="6">
        <v>44300</v>
      </c>
      <c r="N131" s="6">
        <v>44300</v>
      </c>
      <c r="O131" s="6">
        <v>44255</v>
      </c>
      <c r="P131" s="58">
        <v>44269</v>
      </c>
      <c r="Q131" s="40">
        <f t="shared" si="6"/>
        <v>335</v>
      </c>
      <c r="R131" s="2">
        <f t="shared" si="7"/>
        <v>983</v>
      </c>
      <c r="S131" s="2">
        <f>VLOOKUP(C131,Quals!$A$25:$C$45,3,FALSE)</f>
        <v>1155</v>
      </c>
      <c r="T131" s="2" t="str">
        <f>IF(OR(AND(G131&gt;=S131,L131&gt;=Quals!$F$3,L131&lt;=Quals!$H$3), OR(AND(H131&gt;=S131,M131&gt;=Quals!$F$3,M131&lt;=Quals!$H$3), OR(AND(I131&gt;=S131,N131&gt;=Quals!$F$3,N131&lt;=Quals!$H$3), OR(AND(J131&gt;=S131,O131&gt;=Quals!$F$3,O131&lt;=Quals!$H$3), OR(AND(K131&gt;=S131,P131&gt;=Quals!$F$3,P131&lt;=Quals!$H$3)))))),"Q","")</f>
        <v/>
      </c>
      <c r="U131" s="1" t="str">
        <f>IF(AND(T131 = "Q", IF(ISNA(VLOOKUP((B131&amp;C131),Autos!C:C,1,FALSE)), "Not in Auto",)),"Check", "No need")</f>
        <v>No need</v>
      </c>
    </row>
    <row r="132" spans="1:21" x14ac:dyDescent="0.2">
      <c r="A132" t="str">
        <f t="shared" si="8"/>
        <v>Chiara SANTIGLIA200m</v>
      </c>
      <c r="B132" t="s">
        <v>148</v>
      </c>
      <c r="C132" s="7" t="s">
        <v>25</v>
      </c>
      <c r="D132" s="6">
        <v>44640</v>
      </c>
      <c r="E132">
        <v>960</v>
      </c>
      <c r="F132" s="2">
        <v>31</v>
      </c>
      <c r="G132">
        <v>981</v>
      </c>
      <c r="H132">
        <v>943</v>
      </c>
      <c r="I132">
        <v>957</v>
      </c>
      <c r="J132">
        <v>956</v>
      </c>
      <c r="K132">
        <v>950</v>
      </c>
      <c r="L132" s="6">
        <v>44602</v>
      </c>
      <c r="M132" s="6">
        <v>44255</v>
      </c>
      <c r="N132" s="6">
        <v>44544</v>
      </c>
      <c r="O132" s="6">
        <v>44591</v>
      </c>
      <c r="P132" s="58">
        <v>44300</v>
      </c>
      <c r="Q132" s="40">
        <f t="shared" si="6"/>
        <v>344</v>
      </c>
      <c r="R132" s="2">
        <f t="shared" si="7"/>
        <v>981</v>
      </c>
      <c r="S132" s="2">
        <f>VLOOKUP(C132,Quals!$A$25:$C$45,3,FALSE)</f>
        <v>1155</v>
      </c>
      <c r="T132" s="2" t="str">
        <f>IF(OR(AND(G132&gt;=S132,L132&gt;=Quals!$F$3,L132&lt;=Quals!$H$3), OR(AND(H132&gt;=S132,M132&gt;=Quals!$F$3,M132&lt;=Quals!$H$3), OR(AND(I132&gt;=S132,N132&gt;=Quals!$F$3,N132&lt;=Quals!$H$3), OR(AND(J132&gt;=S132,O132&gt;=Quals!$F$3,O132&lt;=Quals!$H$3), OR(AND(K132&gt;=S132,P132&gt;=Quals!$F$3,P132&lt;=Quals!$H$3)))))),"Q","")</f>
        <v/>
      </c>
      <c r="U132" s="1" t="str">
        <f>IF(AND(T132 = "Q", IF(ISNA(VLOOKUP((B132&amp;C132),Autos!C:C,1,FALSE)), "Not in Auto",)),"Check", "No need")</f>
        <v>No need</v>
      </c>
    </row>
    <row r="133" spans="1:21" x14ac:dyDescent="0.2">
      <c r="A133" t="str">
        <f t="shared" si="8"/>
        <v>Marissa HANLON200m</v>
      </c>
      <c r="B133" t="s">
        <v>205</v>
      </c>
      <c r="C133" s="6" t="s">
        <v>25</v>
      </c>
      <c r="D133" s="6">
        <v>44732</v>
      </c>
      <c r="E133">
        <v>958</v>
      </c>
      <c r="F133" s="2">
        <v>32</v>
      </c>
      <c r="G133">
        <v>992</v>
      </c>
      <c r="H133">
        <v>962</v>
      </c>
      <c r="I133">
        <v>954</v>
      </c>
      <c r="J133">
        <v>946</v>
      </c>
      <c r="K133">
        <v>913</v>
      </c>
      <c r="L133" s="6">
        <v>44269</v>
      </c>
      <c r="M133" s="6">
        <v>44300</v>
      </c>
      <c r="N133" s="6">
        <v>44247</v>
      </c>
      <c r="O133" s="6">
        <v>44300</v>
      </c>
      <c r="P133" s="58">
        <v>44269</v>
      </c>
      <c r="Q133" s="40">
        <f t="shared" si="6"/>
        <v>350</v>
      </c>
      <c r="R133" s="2">
        <f t="shared" si="7"/>
        <v>992</v>
      </c>
      <c r="S133" s="2">
        <f>VLOOKUP(C133,Quals!$A$25:$C$45,3,FALSE)</f>
        <v>1155</v>
      </c>
      <c r="T133" s="2" t="str">
        <f>IF(OR(AND(G133&gt;=S133,L133&gt;=Quals!$F$3,L133&lt;=Quals!$H$3), OR(AND(H133&gt;=S133,M133&gt;=Quals!$F$3,M133&lt;=Quals!$H$3), OR(AND(I133&gt;=S133,N133&gt;=Quals!$F$3,N133&lt;=Quals!$H$3), OR(AND(J133&gt;=S133,O133&gt;=Quals!$F$3,O133&lt;=Quals!$H$3), OR(AND(K133&gt;=S133,P133&gt;=Quals!$F$3,P133&lt;=Quals!$H$3)))))),"Q","")</f>
        <v/>
      </c>
      <c r="U133" s="1" t="str">
        <f>IF(AND(T133 = "Q", IF(ISNA(VLOOKUP((B133&amp;C133),Autos!C:C,1,FALSE)), "Not in Auto",)),"Check", "No need")</f>
        <v>No need</v>
      </c>
    </row>
    <row r="134" spans="1:21" x14ac:dyDescent="0.2">
      <c r="A134" t="str">
        <f t="shared" si="8"/>
        <v>Jessica LAURANCE200m</v>
      </c>
      <c r="B134" t="s">
        <v>125</v>
      </c>
      <c r="C134" s="6" t="s">
        <v>25</v>
      </c>
      <c r="D134" s="6">
        <v>37976</v>
      </c>
      <c r="E134">
        <v>956</v>
      </c>
      <c r="F134" s="2">
        <v>33</v>
      </c>
      <c r="G134">
        <v>1031</v>
      </c>
      <c r="H134">
        <v>988</v>
      </c>
      <c r="I134">
        <v>979</v>
      </c>
      <c r="J134">
        <v>920</v>
      </c>
      <c r="K134">
        <v>863</v>
      </c>
      <c r="L134" s="6">
        <v>44289</v>
      </c>
      <c r="M134" s="6">
        <v>44300</v>
      </c>
      <c r="N134" s="6">
        <v>44300</v>
      </c>
      <c r="O134" s="6">
        <v>44269</v>
      </c>
      <c r="P134" s="58">
        <v>44269</v>
      </c>
      <c r="Q134" s="40">
        <f t="shared" si="6"/>
        <v>356</v>
      </c>
      <c r="R134" s="2">
        <f t="shared" si="7"/>
        <v>1031</v>
      </c>
      <c r="S134" s="2">
        <f>VLOOKUP(C134,Quals!$A$25:$C$45,3,FALSE)</f>
        <v>1155</v>
      </c>
      <c r="T134" s="2" t="str">
        <f>IF(OR(AND(G134&gt;=S134,L134&gt;=Quals!$F$3,L134&lt;=Quals!$H$3), OR(AND(H134&gt;=S134,M134&gt;=Quals!$F$3,M134&lt;=Quals!$H$3), OR(AND(I134&gt;=S134,N134&gt;=Quals!$F$3,N134&lt;=Quals!$H$3), OR(AND(J134&gt;=S134,O134&gt;=Quals!$F$3,O134&lt;=Quals!$H$3), OR(AND(K134&gt;=S134,P134&gt;=Quals!$F$3,P134&lt;=Quals!$H$3)))))),"Q","")</f>
        <v/>
      </c>
      <c r="U134" s="1" t="str">
        <f>IF(AND(T134 = "Q", IF(ISNA(VLOOKUP((B134&amp;C134),Autos!C:C,1,FALSE)), "Not in Auto",)),"Check", "No need")</f>
        <v>No need</v>
      </c>
    </row>
    <row r="135" spans="1:21" x14ac:dyDescent="0.2">
      <c r="A135" t="str">
        <f t="shared" si="8"/>
        <v>Damita BETHAM200m</v>
      </c>
      <c r="B135" t="s">
        <v>206</v>
      </c>
      <c r="C135" s="6" t="s">
        <v>25</v>
      </c>
      <c r="D135" s="6">
        <v>38799</v>
      </c>
      <c r="E135">
        <v>955</v>
      </c>
      <c r="F135" s="2">
        <v>34</v>
      </c>
      <c r="G135">
        <v>971</v>
      </c>
      <c r="H135">
        <v>956</v>
      </c>
      <c r="I135">
        <v>956</v>
      </c>
      <c r="J135">
        <v>947</v>
      </c>
      <c r="K135">
        <v>939</v>
      </c>
      <c r="L135" s="6">
        <v>44540</v>
      </c>
      <c r="M135" s="6">
        <v>44300</v>
      </c>
      <c r="N135" s="6">
        <v>44548</v>
      </c>
      <c r="O135" s="6">
        <v>44300</v>
      </c>
      <c r="P135" s="58">
        <v>44597</v>
      </c>
      <c r="Q135" s="40">
        <f t="shared" si="6"/>
        <v>359</v>
      </c>
      <c r="R135" s="2">
        <f t="shared" si="7"/>
        <v>971</v>
      </c>
      <c r="S135" s="2">
        <f>VLOOKUP(C135,Quals!$A$25:$C$45,3,FALSE)</f>
        <v>1155</v>
      </c>
      <c r="T135" s="2" t="str">
        <f>IF(OR(AND(G135&gt;=S135,L135&gt;=Quals!$F$3,L135&lt;=Quals!$H$3), OR(AND(H135&gt;=S135,M135&gt;=Quals!$F$3,M135&lt;=Quals!$H$3), OR(AND(I135&gt;=S135,N135&gt;=Quals!$F$3,N135&lt;=Quals!$H$3), OR(AND(J135&gt;=S135,O135&gt;=Quals!$F$3,O135&lt;=Quals!$H$3), OR(AND(K135&gt;=S135,P135&gt;=Quals!$F$3,P135&lt;=Quals!$H$3)))))),"Q","")</f>
        <v/>
      </c>
      <c r="U135" s="1" t="str">
        <f>IF(AND(T135 = "Q", IF(ISNA(VLOOKUP((B135&amp;C135),Autos!C:C,1,FALSE)), "Not in Auto",)),"Check", "No need")</f>
        <v>No need</v>
      </c>
    </row>
    <row r="136" spans="1:21" x14ac:dyDescent="0.2">
      <c r="A136" t="str">
        <f t="shared" si="8"/>
        <v>Sundance FULLER200m</v>
      </c>
      <c r="B136" t="s">
        <v>158</v>
      </c>
      <c r="C136" s="6" t="s">
        <v>25</v>
      </c>
      <c r="D136" s="6">
        <v>37208</v>
      </c>
      <c r="E136">
        <v>953</v>
      </c>
      <c r="F136" s="2">
        <v>35</v>
      </c>
      <c r="G136">
        <v>975</v>
      </c>
      <c r="H136">
        <v>964</v>
      </c>
      <c r="I136">
        <v>951</v>
      </c>
      <c r="J136">
        <v>949</v>
      </c>
      <c r="K136">
        <v>930</v>
      </c>
      <c r="L136" s="6">
        <v>44304</v>
      </c>
      <c r="M136" s="6">
        <v>44262</v>
      </c>
      <c r="N136" s="6">
        <v>44262</v>
      </c>
      <c r="O136" s="6">
        <v>44304</v>
      </c>
      <c r="P136" s="58">
        <v>44591</v>
      </c>
      <c r="Q136" s="40">
        <f t="shared" si="6"/>
        <v>364</v>
      </c>
      <c r="R136" s="2">
        <f t="shared" si="7"/>
        <v>975</v>
      </c>
      <c r="S136" s="2">
        <f>VLOOKUP(C136,Quals!$A$25:$C$45,3,FALSE)</f>
        <v>1155</v>
      </c>
      <c r="T136" s="2" t="str">
        <f>IF(OR(AND(G136&gt;=S136,L136&gt;=Quals!$F$3,L136&lt;=Quals!$H$3), OR(AND(H136&gt;=S136,M136&gt;=Quals!$F$3,M136&lt;=Quals!$H$3), OR(AND(I136&gt;=S136,N136&gt;=Quals!$F$3,N136&lt;=Quals!$H$3), OR(AND(J136&gt;=S136,O136&gt;=Quals!$F$3,O136&lt;=Quals!$H$3), OR(AND(K136&gt;=S136,P136&gt;=Quals!$F$3,P136&lt;=Quals!$H$3)))))),"Q","")</f>
        <v/>
      </c>
      <c r="U136" s="1" t="str">
        <f>IF(AND(T136 = "Q", IF(ISNA(VLOOKUP((B136&amp;C136),Autos!C:C,1,FALSE)), "Not in Auto",)),"Check", "No need")</f>
        <v>No need</v>
      </c>
    </row>
    <row r="137" spans="1:21" x14ac:dyDescent="0.2">
      <c r="A137" t="str">
        <f t="shared" si="8"/>
        <v>Chelsea SCOLYER200m</v>
      </c>
      <c r="B137" t="s">
        <v>159</v>
      </c>
      <c r="C137" t="s">
        <v>25</v>
      </c>
      <c r="D137" s="6">
        <v>38808</v>
      </c>
      <c r="E137">
        <v>952</v>
      </c>
      <c r="F137" s="2">
        <v>36</v>
      </c>
      <c r="G137">
        <v>956</v>
      </c>
      <c r="H137">
        <v>944</v>
      </c>
      <c r="I137">
        <v>940</v>
      </c>
      <c r="J137">
        <v>947</v>
      </c>
      <c r="K137">
        <v>933</v>
      </c>
      <c r="L137" s="6">
        <v>44254</v>
      </c>
      <c r="M137" s="6">
        <v>44276</v>
      </c>
      <c r="N137" s="6">
        <v>44247</v>
      </c>
      <c r="O137" s="6">
        <v>44300</v>
      </c>
      <c r="P137" s="58">
        <v>44300</v>
      </c>
      <c r="Q137" s="40">
        <f t="shared" si="6"/>
        <v>369</v>
      </c>
      <c r="R137" s="2">
        <f t="shared" si="7"/>
        <v>956</v>
      </c>
      <c r="S137" s="2">
        <f>VLOOKUP(C137,Quals!$A$25:$C$45,3,FALSE)</f>
        <v>1155</v>
      </c>
      <c r="T137" s="2" t="str">
        <f>IF(OR(AND(G137&gt;=S137,L137&gt;=Quals!$F$3,L137&lt;=Quals!$H$3), OR(AND(H137&gt;=S137,M137&gt;=Quals!$F$3,M137&lt;=Quals!$H$3), OR(AND(I137&gt;=S137,N137&gt;=Quals!$F$3,N137&lt;=Quals!$H$3), OR(AND(J137&gt;=S137,O137&gt;=Quals!$F$3,O137&lt;=Quals!$H$3), OR(AND(K137&gt;=S137,P137&gt;=Quals!$F$3,P137&lt;=Quals!$H$3)))))),"Q","")</f>
        <v/>
      </c>
      <c r="U137" s="1" t="str">
        <f>IF(AND(T137 = "Q", IF(ISNA(VLOOKUP((B137&amp;C137),Autos!C:C,1,FALSE)), "Not in Auto",)),"Check", "No need")</f>
        <v>No need</v>
      </c>
    </row>
    <row r="138" spans="1:21" x14ac:dyDescent="0.2">
      <c r="A138" t="str">
        <f t="shared" si="8"/>
        <v>Elly BUCKHOLZ200m</v>
      </c>
      <c r="B138" t="s">
        <v>131</v>
      </c>
      <c r="C138" s="7" t="s">
        <v>25</v>
      </c>
      <c r="D138" s="6">
        <v>37181</v>
      </c>
      <c r="E138">
        <v>950</v>
      </c>
      <c r="F138" s="2">
        <v>37</v>
      </c>
      <c r="G138">
        <v>963</v>
      </c>
      <c r="H138">
        <v>915</v>
      </c>
      <c r="I138">
        <v>949</v>
      </c>
      <c r="J138">
        <v>929</v>
      </c>
      <c r="K138">
        <v>928</v>
      </c>
      <c r="L138" s="6">
        <v>44269</v>
      </c>
      <c r="M138" s="6">
        <v>44282</v>
      </c>
      <c r="N138" s="6">
        <v>44583</v>
      </c>
      <c r="O138" s="6">
        <v>44549</v>
      </c>
      <c r="P138" s="58">
        <v>44269</v>
      </c>
      <c r="Q138" s="40">
        <f t="shared" si="6"/>
        <v>382</v>
      </c>
      <c r="R138" s="2">
        <f t="shared" si="7"/>
        <v>963</v>
      </c>
      <c r="S138" s="2">
        <f>VLOOKUP(C138,Quals!$A$25:$C$45,3,FALSE)</f>
        <v>1155</v>
      </c>
      <c r="T138" s="2" t="str">
        <f>IF(OR(AND(G138&gt;=S138,L138&gt;=Quals!$F$3,L138&lt;=Quals!$H$3), OR(AND(H138&gt;=S138,M138&gt;=Quals!$F$3,M138&lt;=Quals!$H$3), OR(AND(I138&gt;=S138,N138&gt;=Quals!$F$3,N138&lt;=Quals!$H$3), OR(AND(J138&gt;=S138,O138&gt;=Quals!$F$3,O138&lt;=Quals!$H$3), OR(AND(K138&gt;=S138,P138&gt;=Quals!$F$3,P138&lt;=Quals!$H$3)))))),"Q","")</f>
        <v/>
      </c>
      <c r="U138" s="1" t="str">
        <f>IF(AND(T138 = "Q", IF(ISNA(VLOOKUP((B138&amp;C138),Autos!C:C,1,FALSE)), "Not in Auto",)),"Check", "No need")</f>
        <v>No need</v>
      </c>
    </row>
    <row r="139" spans="1:21" x14ac:dyDescent="0.2">
      <c r="A139" t="str">
        <f t="shared" si="8"/>
        <v>Kayla LEMM200m</v>
      </c>
      <c r="B139" t="s">
        <v>166</v>
      </c>
      <c r="C139" s="6" t="s">
        <v>25</v>
      </c>
      <c r="D139" s="6">
        <v>1996</v>
      </c>
      <c r="E139">
        <v>950</v>
      </c>
      <c r="F139" s="2">
        <v>38</v>
      </c>
      <c r="G139">
        <v>965</v>
      </c>
      <c r="H139">
        <v>932</v>
      </c>
      <c r="I139">
        <v>934</v>
      </c>
      <c r="J139">
        <v>931</v>
      </c>
      <c r="K139">
        <v>943</v>
      </c>
      <c r="L139" s="6">
        <v>44304</v>
      </c>
      <c r="M139" s="6">
        <v>44255</v>
      </c>
      <c r="N139" s="6">
        <v>44268</v>
      </c>
      <c r="O139" s="6">
        <v>44576</v>
      </c>
      <c r="P139" s="58">
        <v>44604</v>
      </c>
      <c r="Q139" s="40">
        <f t="shared" si="6"/>
        <v>382</v>
      </c>
      <c r="R139" s="2">
        <f t="shared" si="7"/>
        <v>965</v>
      </c>
      <c r="S139" s="2">
        <f>VLOOKUP(C139,Quals!$A$25:$C$45,3,FALSE)</f>
        <v>1155</v>
      </c>
      <c r="T139" s="2" t="str">
        <f>IF(OR(AND(G139&gt;=S139,L139&gt;=Quals!$F$3,L139&lt;=Quals!$H$3), OR(AND(H139&gt;=S139,M139&gt;=Quals!$F$3,M139&lt;=Quals!$H$3), OR(AND(I139&gt;=S139,N139&gt;=Quals!$F$3,N139&lt;=Quals!$H$3), OR(AND(J139&gt;=S139,O139&gt;=Quals!$F$3,O139&lt;=Quals!$H$3), OR(AND(K139&gt;=S139,P139&gt;=Quals!$F$3,P139&lt;=Quals!$H$3)))))),"Q","")</f>
        <v/>
      </c>
      <c r="U139" s="1" t="str">
        <f>IF(AND(T139 = "Q", IF(ISNA(VLOOKUP((B139&amp;C139),Autos!C:C,1,FALSE)), "Not in Auto",)),"Check", "No need")</f>
        <v>No need</v>
      </c>
    </row>
    <row r="140" spans="1:21" x14ac:dyDescent="0.2">
      <c r="A140" t="str">
        <f t="shared" si="8"/>
        <v>Amy BRAIMBRIDGE200m</v>
      </c>
      <c r="B140" t="s">
        <v>207</v>
      </c>
      <c r="C140" s="6" t="s">
        <v>25</v>
      </c>
      <c r="D140" s="6">
        <v>1997</v>
      </c>
      <c r="E140">
        <v>949</v>
      </c>
      <c r="F140" s="2">
        <v>39</v>
      </c>
      <c r="G140">
        <v>959</v>
      </c>
      <c r="H140">
        <v>962</v>
      </c>
      <c r="I140">
        <v>949</v>
      </c>
      <c r="J140">
        <v>929</v>
      </c>
      <c r="K140">
        <v>921</v>
      </c>
      <c r="L140" s="6">
        <v>44323</v>
      </c>
      <c r="M140" s="6">
        <v>44342</v>
      </c>
      <c r="N140" s="6">
        <v>44310</v>
      </c>
      <c r="O140" s="6">
        <v>44317</v>
      </c>
      <c r="P140" s="58">
        <v>44289</v>
      </c>
      <c r="Q140" s="40">
        <f t="shared" si="6"/>
        <v>387</v>
      </c>
      <c r="R140" s="2">
        <f t="shared" si="7"/>
        <v>962</v>
      </c>
      <c r="S140" s="2">
        <f>VLOOKUP(C140,Quals!$A$25:$C$45,3,FALSE)</f>
        <v>1155</v>
      </c>
      <c r="T140" s="2" t="str">
        <f>IF(OR(AND(G140&gt;=S140,L140&gt;=Quals!$F$3,L140&lt;=Quals!$H$3), OR(AND(H140&gt;=S140,M140&gt;=Quals!$F$3,M140&lt;=Quals!$H$3), OR(AND(I140&gt;=S140,N140&gt;=Quals!$F$3,N140&lt;=Quals!$H$3), OR(AND(J140&gt;=S140,O140&gt;=Quals!$F$3,O140&lt;=Quals!$H$3), OR(AND(K140&gt;=S140,P140&gt;=Quals!$F$3,P140&lt;=Quals!$H$3)))))),"Q","")</f>
        <v/>
      </c>
      <c r="U140" s="1" t="str">
        <f>IF(AND(T140 = "Q", IF(ISNA(VLOOKUP((B140&amp;C140),Autos!C:C,1,FALSE)), "Not in Auto",)),"Check", "No need")</f>
        <v>No need</v>
      </c>
    </row>
    <row r="141" spans="1:21" x14ac:dyDescent="0.2">
      <c r="A141" t="str">
        <f t="shared" si="8"/>
        <v>Bailee-Anne TEWAKE200m</v>
      </c>
      <c r="B141" t="s">
        <v>157</v>
      </c>
      <c r="C141" s="6" t="s">
        <v>25</v>
      </c>
      <c r="D141" s="6">
        <v>44732</v>
      </c>
      <c r="E141">
        <v>949</v>
      </c>
      <c r="F141" s="2">
        <v>40</v>
      </c>
      <c r="G141">
        <v>958</v>
      </c>
      <c r="H141">
        <v>956</v>
      </c>
      <c r="I141">
        <v>939</v>
      </c>
      <c r="J141">
        <v>931</v>
      </c>
      <c r="K141">
        <v>930</v>
      </c>
      <c r="L141" s="6">
        <v>44269</v>
      </c>
      <c r="M141" s="6">
        <v>44471</v>
      </c>
      <c r="N141" s="6">
        <v>44485</v>
      </c>
      <c r="O141" s="6">
        <v>44300</v>
      </c>
      <c r="P141" s="58">
        <v>44569</v>
      </c>
      <c r="Q141" s="40">
        <f t="shared" si="6"/>
        <v>387</v>
      </c>
      <c r="R141" s="2">
        <f t="shared" si="7"/>
        <v>958</v>
      </c>
      <c r="S141" s="2">
        <f>VLOOKUP(C141,Quals!$A$25:$C$45,3,FALSE)</f>
        <v>1155</v>
      </c>
      <c r="T141" s="2" t="str">
        <f>IF(OR(AND(G141&gt;=S141,L141&gt;=Quals!$F$3,L141&lt;=Quals!$H$3), OR(AND(H141&gt;=S141,M141&gt;=Quals!$F$3,M141&lt;=Quals!$H$3), OR(AND(I141&gt;=S141,N141&gt;=Quals!$F$3,N141&lt;=Quals!$H$3), OR(AND(J141&gt;=S141,O141&gt;=Quals!$F$3,O141&lt;=Quals!$H$3), OR(AND(K141&gt;=S141,P141&gt;=Quals!$F$3,P141&lt;=Quals!$H$3)))))),"Q","")</f>
        <v/>
      </c>
      <c r="U141" s="1" t="str">
        <f>IF(AND(T141 = "Q", IF(ISNA(VLOOKUP((B141&amp;C141),Autos!C:C,1,FALSE)), "Not in Auto",)),"Check", "No need")</f>
        <v>No need</v>
      </c>
    </row>
    <row r="142" spans="1:21" x14ac:dyDescent="0.2">
      <c r="A142" t="str">
        <f t="shared" si="8"/>
        <v>Kendra HUBBARD200m</v>
      </c>
      <c r="B142" t="s">
        <v>209</v>
      </c>
      <c r="C142" s="6" t="s">
        <v>25</v>
      </c>
      <c r="D142" s="6">
        <v>32780</v>
      </c>
      <c r="E142">
        <v>941</v>
      </c>
      <c r="F142" s="2">
        <v>41</v>
      </c>
      <c r="G142">
        <v>977</v>
      </c>
      <c r="H142">
        <v>954</v>
      </c>
      <c r="I142">
        <v>949</v>
      </c>
      <c r="J142">
        <v>909</v>
      </c>
      <c r="K142">
        <v>896</v>
      </c>
      <c r="L142" s="6">
        <v>44255</v>
      </c>
      <c r="M142" s="6">
        <v>44255</v>
      </c>
      <c r="N142" s="6">
        <v>44254</v>
      </c>
      <c r="O142" s="6">
        <v>44591</v>
      </c>
      <c r="P142" s="58">
        <v>44576</v>
      </c>
      <c r="Q142" s="40">
        <f t="shared" si="6"/>
        <v>409</v>
      </c>
      <c r="R142" s="2">
        <f t="shared" si="7"/>
        <v>977</v>
      </c>
      <c r="S142" s="2">
        <f>VLOOKUP(C142,Quals!$A$25:$C$45,3,FALSE)</f>
        <v>1155</v>
      </c>
      <c r="T142" s="2" t="str">
        <f>IF(OR(AND(G142&gt;=S142,L142&gt;=Quals!$F$3,L142&lt;=Quals!$H$3), OR(AND(H142&gt;=S142,M142&gt;=Quals!$F$3,M142&lt;=Quals!$H$3), OR(AND(I142&gt;=S142,N142&gt;=Quals!$F$3,N142&lt;=Quals!$H$3), OR(AND(J142&gt;=S142,O142&gt;=Quals!$F$3,O142&lt;=Quals!$H$3), OR(AND(K142&gt;=S142,P142&gt;=Quals!$F$3,P142&lt;=Quals!$H$3)))))),"Q","")</f>
        <v/>
      </c>
      <c r="U142" s="1" t="str">
        <f>IF(AND(T142 = "Q", IF(ISNA(VLOOKUP((B142&amp;C142),Autos!C:C,1,FALSE)), "Not in Auto",)),"Check", "No need")</f>
        <v>No need</v>
      </c>
    </row>
    <row r="143" spans="1:21" x14ac:dyDescent="0.2">
      <c r="A143" t="str">
        <f t="shared" si="8"/>
        <v>Paige CAMPBELL200m</v>
      </c>
      <c r="B143" t="s">
        <v>210</v>
      </c>
      <c r="C143" s="6" t="s">
        <v>25</v>
      </c>
      <c r="D143" s="6">
        <v>38439</v>
      </c>
      <c r="E143">
        <v>940</v>
      </c>
      <c r="F143" s="2">
        <v>42</v>
      </c>
      <c r="G143">
        <v>1012</v>
      </c>
      <c r="H143">
        <v>964</v>
      </c>
      <c r="I143">
        <v>944</v>
      </c>
      <c r="J143">
        <v>916</v>
      </c>
      <c r="K143">
        <v>863</v>
      </c>
      <c r="L143" s="6">
        <v>44548</v>
      </c>
      <c r="M143" s="6">
        <v>44540</v>
      </c>
      <c r="N143" s="6">
        <v>44540</v>
      </c>
      <c r="O143" s="6">
        <v>44591</v>
      </c>
      <c r="P143" s="58">
        <v>44247</v>
      </c>
      <c r="Q143" s="40">
        <f t="shared" si="6"/>
        <v>415</v>
      </c>
      <c r="R143" s="2">
        <f t="shared" si="7"/>
        <v>1012</v>
      </c>
      <c r="S143" s="2">
        <f>VLOOKUP(C143,Quals!$A$25:$C$45,3,FALSE)</f>
        <v>1155</v>
      </c>
      <c r="T143" s="2" t="str">
        <f>IF(OR(AND(G143&gt;=S143,L143&gt;=Quals!$F$3,L143&lt;=Quals!$H$3), OR(AND(H143&gt;=S143,M143&gt;=Quals!$F$3,M143&lt;=Quals!$H$3), OR(AND(I143&gt;=S143,N143&gt;=Quals!$F$3,N143&lt;=Quals!$H$3), OR(AND(J143&gt;=S143,O143&gt;=Quals!$F$3,O143&lt;=Quals!$H$3), OR(AND(K143&gt;=S143,P143&gt;=Quals!$F$3,P143&lt;=Quals!$H$3)))))),"Q","")</f>
        <v/>
      </c>
      <c r="U143" s="1" t="str">
        <f>IF(AND(T143 = "Q", IF(ISNA(VLOOKUP((B143&amp;C143),Autos!C:C,1,FALSE)), "Not in Auto",)),"Check", "No need")</f>
        <v>No need</v>
      </c>
    </row>
    <row r="144" spans="1:21" x14ac:dyDescent="0.2">
      <c r="A144" t="str">
        <f t="shared" si="8"/>
        <v>Lucy TWIGG200m</v>
      </c>
      <c r="B144" t="s">
        <v>160</v>
      </c>
      <c r="C144" s="6" t="s">
        <v>25</v>
      </c>
      <c r="D144" s="6">
        <v>44671</v>
      </c>
      <c r="E144">
        <v>937</v>
      </c>
      <c r="F144" s="2">
        <v>43</v>
      </c>
      <c r="G144">
        <v>966</v>
      </c>
      <c r="H144">
        <v>943</v>
      </c>
      <c r="I144">
        <v>940</v>
      </c>
      <c r="J144">
        <v>916</v>
      </c>
      <c r="K144">
        <v>907</v>
      </c>
      <c r="L144" s="6">
        <v>44471</v>
      </c>
      <c r="M144" s="6">
        <v>44591</v>
      </c>
      <c r="N144" s="6">
        <v>44591</v>
      </c>
      <c r="O144" s="6">
        <v>44549</v>
      </c>
      <c r="P144" s="58">
        <v>44269</v>
      </c>
      <c r="Q144" s="40">
        <f t="shared" si="6"/>
        <v>424</v>
      </c>
      <c r="R144" s="2">
        <f t="shared" si="7"/>
        <v>966</v>
      </c>
      <c r="S144" s="2">
        <f>VLOOKUP(C144,Quals!$A$25:$C$45,3,FALSE)</f>
        <v>1155</v>
      </c>
      <c r="T144" s="2" t="str">
        <f>IF(OR(AND(G144&gt;=S144,L144&gt;=Quals!$F$3,L144&lt;=Quals!$H$3), OR(AND(H144&gt;=S144,M144&gt;=Quals!$F$3,M144&lt;=Quals!$H$3), OR(AND(I144&gt;=S144,N144&gt;=Quals!$F$3,N144&lt;=Quals!$H$3), OR(AND(J144&gt;=S144,O144&gt;=Quals!$F$3,O144&lt;=Quals!$H$3), OR(AND(K144&gt;=S144,P144&gt;=Quals!$F$3,P144&lt;=Quals!$H$3)))))),"Q","")</f>
        <v/>
      </c>
      <c r="U144" s="1" t="str">
        <f>IF(AND(T144 = "Q", IF(ISNA(VLOOKUP((B144&amp;C144),Autos!C:C,1,FALSE)), "Not in Auto",)),"Check", "No need")</f>
        <v>No need</v>
      </c>
    </row>
    <row r="145" spans="1:21" x14ac:dyDescent="0.2">
      <c r="A145" t="str">
        <f t="shared" si="8"/>
        <v>Nyajima JOCK200m</v>
      </c>
      <c r="B145" t="s">
        <v>213</v>
      </c>
      <c r="C145" s="6" t="s">
        <v>25</v>
      </c>
      <c r="D145" s="6">
        <v>44612</v>
      </c>
      <c r="E145">
        <v>937</v>
      </c>
      <c r="F145" s="2">
        <v>44</v>
      </c>
      <c r="G145">
        <v>940</v>
      </c>
      <c r="H145">
        <v>923</v>
      </c>
      <c r="I145">
        <v>920</v>
      </c>
      <c r="J145">
        <v>919</v>
      </c>
      <c r="K145">
        <v>931</v>
      </c>
      <c r="L145" s="6">
        <v>44255</v>
      </c>
      <c r="M145" s="6">
        <v>44591</v>
      </c>
      <c r="N145" s="6">
        <v>44597</v>
      </c>
      <c r="O145" s="6">
        <v>44268</v>
      </c>
      <c r="P145" s="58">
        <v>44602</v>
      </c>
      <c r="Q145" s="40">
        <f t="shared" si="6"/>
        <v>424</v>
      </c>
      <c r="R145" s="2">
        <f t="shared" si="7"/>
        <v>940</v>
      </c>
      <c r="S145" s="2">
        <f>VLOOKUP(C145,Quals!$A$25:$C$45,3,FALSE)</f>
        <v>1155</v>
      </c>
      <c r="T145" s="2" t="str">
        <f>IF(OR(AND(G145&gt;=S145,L145&gt;=Quals!$F$3,L145&lt;=Quals!$H$3), OR(AND(H145&gt;=S145,M145&gt;=Quals!$F$3,M145&lt;=Quals!$H$3), OR(AND(I145&gt;=S145,N145&gt;=Quals!$F$3,N145&lt;=Quals!$H$3), OR(AND(J145&gt;=S145,O145&gt;=Quals!$F$3,O145&lt;=Quals!$H$3), OR(AND(K145&gt;=S145,P145&gt;=Quals!$F$3,P145&lt;=Quals!$H$3)))))),"Q","")</f>
        <v/>
      </c>
      <c r="U145" s="1" t="str">
        <f>IF(AND(T145 = "Q", IF(ISNA(VLOOKUP((B145&amp;C145),Autos!C:C,1,FALSE)), "Not in Auto",)),"Check", "No need")</f>
        <v>No need</v>
      </c>
    </row>
    <row r="146" spans="1:21" x14ac:dyDescent="0.2">
      <c r="A146" t="str">
        <f t="shared" si="8"/>
        <v>Alysse PRIDDIS200m</v>
      </c>
      <c r="B146" t="s">
        <v>211</v>
      </c>
      <c r="C146" s="6" t="s">
        <v>25</v>
      </c>
      <c r="D146" s="6">
        <v>31646</v>
      </c>
      <c r="E146">
        <v>935</v>
      </c>
      <c r="F146" s="2">
        <v>45</v>
      </c>
      <c r="G146">
        <v>947</v>
      </c>
      <c r="H146">
        <v>929</v>
      </c>
      <c r="I146">
        <v>932</v>
      </c>
      <c r="J146">
        <v>912</v>
      </c>
      <c r="K146">
        <v>911</v>
      </c>
      <c r="L146" s="6">
        <v>44287</v>
      </c>
      <c r="M146" s="6">
        <v>44248</v>
      </c>
      <c r="N146" s="6">
        <v>44512</v>
      </c>
      <c r="O146" s="6">
        <v>44491</v>
      </c>
      <c r="P146" s="58">
        <v>44547</v>
      </c>
      <c r="Q146" s="40">
        <f t="shared" si="6"/>
        <v>431</v>
      </c>
      <c r="R146" s="2">
        <f t="shared" si="7"/>
        <v>947</v>
      </c>
      <c r="S146" s="2">
        <f>VLOOKUP(C146,Quals!$A$25:$C$45,3,FALSE)</f>
        <v>1155</v>
      </c>
      <c r="T146" s="2" t="str">
        <f>IF(OR(AND(G146&gt;=S146,L146&gt;=Quals!$F$3,L146&lt;=Quals!$H$3), OR(AND(H146&gt;=S146,M146&gt;=Quals!$F$3,M146&lt;=Quals!$H$3), OR(AND(I146&gt;=S146,N146&gt;=Quals!$F$3,N146&lt;=Quals!$H$3), OR(AND(J146&gt;=S146,O146&gt;=Quals!$F$3,O146&lt;=Quals!$H$3), OR(AND(K146&gt;=S146,P146&gt;=Quals!$F$3,P146&lt;=Quals!$H$3)))))),"Q","")</f>
        <v/>
      </c>
      <c r="U146" s="1" t="str">
        <f>IF(AND(T146 = "Q", IF(ISNA(VLOOKUP((B146&amp;C146),Autos!C:C,1,FALSE)), "Not in Auto",)),"Check", "No need")</f>
        <v>No need</v>
      </c>
    </row>
    <row r="147" spans="1:21" x14ac:dyDescent="0.2">
      <c r="A147" t="str">
        <f t="shared" si="8"/>
        <v>Dior SCHOLZ200m</v>
      </c>
      <c r="B147" t="s">
        <v>212</v>
      </c>
      <c r="C147" s="6" t="s">
        <v>25</v>
      </c>
      <c r="D147" s="6">
        <v>44732</v>
      </c>
      <c r="E147">
        <v>935</v>
      </c>
      <c r="F147" s="2">
        <v>46</v>
      </c>
      <c r="G147">
        <v>934</v>
      </c>
      <c r="H147">
        <v>940</v>
      </c>
      <c r="I147">
        <v>933</v>
      </c>
      <c r="J147">
        <v>916</v>
      </c>
      <c r="K147">
        <v>924</v>
      </c>
      <c r="L147" s="6">
        <v>44465</v>
      </c>
      <c r="M147" s="6">
        <v>44269</v>
      </c>
      <c r="N147" s="6">
        <v>44269</v>
      </c>
      <c r="O147" s="6">
        <v>44485</v>
      </c>
      <c r="P147" s="58">
        <v>44247</v>
      </c>
      <c r="Q147" s="40">
        <f t="shared" si="6"/>
        <v>431</v>
      </c>
      <c r="R147" s="2">
        <f t="shared" si="7"/>
        <v>940</v>
      </c>
      <c r="S147" s="2">
        <f>VLOOKUP(C147,Quals!$A$25:$C$45,3,FALSE)</f>
        <v>1155</v>
      </c>
      <c r="T147" s="2" t="str">
        <f>IF(OR(AND(G147&gt;=S147,L147&gt;=Quals!$F$3,L147&lt;=Quals!$H$3), OR(AND(H147&gt;=S147,M147&gt;=Quals!$F$3,M147&lt;=Quals!$H$3), OR(AND(I147&gt;=S147,N147&gt;=Quals!$F$3,N147&lt;=Quals!$H$3), OR(AND(J147&gt;=S147,O147&gt;=Quals!$F$3,O147&lt;=Quals!$H$3), OR(AND(K147&gt;=S147,P147&gt;=Quals!$F$3,P147&lt;=Quals!$H$3)))))),"Q","")</f>
        <v/>
      </c>
      <c r="U147" s="1" t="str">
        <f>IF(AND(T147 = "Q", IF(ISNA(VLOOKUP((B147&amp;C147),Autos!C:C,1,FALSE)), "Not in Auto",)),"Check", "No need")</f>
        <v>No need</v>
      </c>
    </row>
    <row r="148" spans="1:21" x14ac:dyDescent="0.2">
      <c r="A148" t="str">
        <f t="shared" si="8"/>
        <v>Lily BAYES200m</v>
      </c>
      <c r="B148" t="s">
        <v>217</v>
      </c>
      <c r="C148" s="7" t="s">
        <v>25</v>
      </c>
      <c r="D148" s="6">
        <v>36416</v>
      </c>
      <c r="E148">
        <v>932</v>
      </c>
      <c r="F148" s="2">
        <v>47</v>
      </c>
      <c r="G148">
        <v>933</v>
      </c>
      <c r="H148">
        <v>936</v>
      </c>
      <c r="I148">
        <v>933</v>
      </c>
      <c r="J148">
        <v>912</v>
      </c>
      <c r="K148">
        <v>923</v>
      </c>
      <c r="L148" s="6">
        <v>44597</v>
      </c>
      <c r="M148" s="6">
        <v>44602</v>
      </c>
      <c r="N148" s="6">
        <v>44302</v>
      </c>
      <c r="O148" s="6">
        <v>44513</v>
      </c>
      <c r="P148" s="58">
        <v>44255</v>
      </c>
      <c r="Q148" s="40">
        <f t="shared" si="6"/>
        <v>448</v>
      </c>
      <c r="R148" s="2">
        <f t="shared" si="7"/>
        <v>936</v>
      </c>
      <c r="S148" s="2">
        <f>VLOOKUP(C148,Quals!$A$25:$C$45,3,FALSE)</f>
        <v>1155</v>
      </c>
      <c r="T148" s="2" t="str">
        <f>IF(OR(AND(G148&gt;=S148,L148&gt;=Quals!$F$3,L148&lt;=Quals!$H$3), OR(AND(H148&gt;=S148,M148&gt;=Quals!$F$3,M148&lt;=Quals!$H$3), OR(AND(I148&gt;=S148,N148&gt;=Quals!$F$3,N148&lt;=Quals!$H$3), OR(AND(J148&gt;=S148,O148&gt;=Quals!$F$3,O148&lt;=Quals!$H$3), OR(AND(K148&gt;=S148,P148&gt;=Quals!$F$3,P148&lt;=Quals!$H$3)))))),"Q","")</f>
        <v/>
      </c>
      <c r="U148" s="1" t="str">
        <f>IF(AND(T148 = "Q", IF(ISNA(VLOOKUP((B148&amp;C148),Autos!C:C,1,FALSE)), "Not in Auto",)),"Check", "No need")</f>
        <v>No need</v>
      </c>
    </row>
    <row r="149" spans="1:21" x14ac:dyDescent="0.2">
      <c r="A149" t="str">
        <f t="shared" si="8"/>
        <v>Elizabeth DINGELDEI200m</v>
      </c>
      <c r="B149" t="s">
        <v>208</v>
      </c>
      <c r="C149" s="6" t="s">
        <v>25</v>
      </c>
      <c r="D149" s="6">
        <v>35775</v>
      </c>
      <c r="E149">
        <v>930</v>
      </c>
      <c r="F149" s="2">
        <v>48</v>
      </c>
      <c r="G149">
        <v>965</v>
      </c>
      <c r="H149">
        <v>956</v>
      </c>
      <c r="I149">
        <v>935</v>
      </c>
      <c r="J149">
        <v>897</v>
      </c>
      <c r="K149">
        <v>878</v>
      </c>
      <c r="L149" s="6">
        <v>44304</v>
      </c>
      <c r="M149" s="6">
        <v>44304</v>
      </c>
      <c r="N149" s="6">
        <v>44268</v>
      </c>
      <c r="O149" s="6">
        <v>44602</v>
      </c>
      <c r="P149" s="58">
        <v>44583</v>
      </c>
      <c r="Q149" s="40">
        <f t="shared" si="6"/>
        <v>456</v>
      </c>
      <c r="R149" s="2">
        <f t="shared" si="7"/>
        <v>965</v>
      </c>
      <c r="S149" s="2">
        <f>VLOOKUP(C149,Quals!$A$25:$C$45,3,FALSE)</f>
        <v>1155</v>
      </c>
      <c r="T149" s="2" t="str">
        <f>IF(OR(AND(G149&gt;=S149,L149&gt;=Quals!$F$3,L149&lt;=Quals!$H$3), OR(AND(H149&gt;=S149,M149&gt;=Quals!$F$3,M149&lt;=Quals!$H$3), OR(AND(I149&gt;=S149,N149&gt;=Quals!$F$3,N149&lt;=Quals!$H$3), OR(AND(J149&gt;=S149,O149&gt;=Quals!$F$3,O149&lt;=Quals!$H$3), OR(AND(K149&gt;=S149,P149&gt;=Quals!$F$3,P149&lt;=Quals!$H$3)))))),"Q","")</f>
        <v/>
      </c>
      <c r="U149" s="1" t="str">
        <f>IF(AND(T149 = "Q", IF(ISNA(VLOOKUP((B149&amp;C149),Autos!C:C,1,FALSE)), "Not in Auto",)),"Check", "No need")</f>
        <v>No need</v>
      </c>
    </row>
    <row r="150" spans="1:21" x14ac:dyDescent="0.2">
      <c r="A150" t="str">
        <f t="shared" si="8"/>
        <v>Grace KELLY200m</v>
      </c>
      <c r="B150" t="s">
        <v>151</v>
      </c>
      <c r="C150" s="6" t="s">
        <v>25</v>
      </c>
      <c r="D150" s="6">
        <v>44732</v>
      </c>
      <c r="E150">
        <v>930</v>
      </c>
      <c r="F150" s="2">
        <v>49</v>
      </c>
      <c r="G150">
        <v>947</v>
      </c>
      <c r="H150">
        <v>934</v>
      </c>
      <c r="I150">
        <v>916</v>
      </c>
      <c r="J150">
        <v>926</v>
      </c>
      <c r="K150">
        <v>897</v>
      </c>
      <c r="L150" s="6">
        <v>44300</v>
      </c>
      <c r="M150" s="6">
        <v>44300</v>
      </c>
      <c r="N150" s="6">
        <v>44255</v>
      </c>
      <c r="O150" s="6">
        <v>44254</v>
      </c>
      <c r="P150" s="58">
        <v>44527</v>
      </c>
      <c r="Q150" s="40">
        <f t="shared" si="6"/>
        <v>456</v>
      </c>
      <c r="R150" s="2">
        <f t="shared" si="7"/>
        <v>947</v>
      </c>
      <c r="S150" s="2">
        <f>VLOOKUP(C150,Quals!$A$25:$C$45,3,FALSE)</f>
        <v>1155</v>
      </c>
      <c r="T150" s="2" t="str">
        <f>IF(OR(AND(G150&gt;=S150,L150&gt;=Quals!$F$3,L150&lt;=Quals!$H$3), OR(AND(H150&gt;=S150,M150&gt;=Quals!$F$3,M150&lt;=Quals!$H$3), OR(AND(I150&gt;=S150,N150&gt;=Quals!$F$3,N150&lt;=Quals!$H$3), OR(AND(J150&gt;=S150,O150&gt;=Quals!$F$3,O150&lt;=Quals!$H$3), OR(AND(K150&gt;=S150,P150&gt;=Quals!$F$3,P150&lt;=Quals!$H$3)))))),"Q","")</f>
        <v/>
      </c>
      <c r="U150" s="1" t="str">
        <f>IF(AND(T150 = "Q", IF(ISNA(VLOOKUP((B150&amp;C150),Autos!C:C,1,FALSE)), "Not in Auto",)),"Check", "No need")</f>
        <v>No need</v>
      </c>
    </row>
    <row r="151" spans="1:21" x14ac:dyDescent="0.2">
      <c r="A151" t="str">
        <f t="shared" si="8"/>
        <v>Jordan MCMILLAN200m</v>
      </c>
      <c r="B151" t="s">
        <v>143</v>
      </c>
      <c r="C151" t="s">
        <v>25</v>
      </c>
      <c r="D151" s="6">
        <v>44671</v>
      </c>
      <c r="E151">
        <v>928</v>
      </c>
      <c r="F151" s="2">
        <v>50</v>
      </c>
      <c r="G151">
        <v>969</v>
      </c>
      <c r="H151">
        <v>964</v>
      </c>
      <c r="I151">
        <v>925</v>
      </c>
      <c r="J151">
        <v>893</v>
      </c>
      <c r="K151">
        <v>833</v>
      </c>
      <c r="L151" s="6">
        <v>44597</v>
      </c>
      <c r="M151" s="6">
        <v>44604</v>
      </c>
      <c r="N151" s="6">
        <v>44493</v>
      </c>
      <c r="O151" s="6">
        <v>44478</v>
      </c>
      <c r="P151" s="58">
        <v>44493</v>
      </c>
      <c r="Q151" s="40">
        <f t="shared" si="6"/>
        <v>461</v>
      </c>
      <c r="R151" s="2">
        <f t="shared" si="7"/>
        <v>969</v>
      </c>
      <c r="S151" s="2">
        <f>VLOOKUP(C151,Quals!$A$25:$C$45,3,FALSE)</f>
        <v>1155</v>
      </c>
      <c r="T151" s="2" t="str">
        <f>IF(OR(AND(G151&gt;=S151,L151&gt;=Quals!$F$3,L151&lt;=Quals!$H$3), OR(AND(H151&gt;=S151,M151&gt;=Quals!$F$3,M151&lt;=Quals!$H$3), OR(AND(I151&gt;=S151,N151&gt;=Quals!$F$3,N151&lt;=Quals!$H$3), OR(AND(J151&gt;=S151,O151&gt;=Quals!$F$3,O151&lt;=Quals!$H$3), OR(AND(K151&gt;=S151,P151&gt;=Quals!$F$3,P151&lt;=Quals!$H$3)))))),"Q","")</f>
        <v/>
      </c>
      <c r="U151" s="1" t="str">
        <f>IF(AND(T151 = "Q", IF(ISNA(VLOOKUP((B151&amp;C151),Autos!C:C,1,FALSE)), "Not in Auto",)),"Check", "No need")</f>
        <v>No need</v>
      </c>
    </row>
    <row r="152" spans="1:21" x14ac:dyDescent="0.2">
      <c r="A152" t="str">
        <f t="shared" si="8"/>
        <v>Jess CALVERT200m</v>
      </c>
      <c r="B152" t="s">
        <v>214</v>
      </c>
      <c r="C152" s="7" t="s">
        <v>25</v>
      </c>
      <c r="D152" s="6">
        <v>44671</v>
      </c>
      <c r="E152">
        <v>927</v>
      </c>
      <c r="F152" s="2">
        <v>51</v>
      </c>
      <c r="G152">
        <v>933</v>
      </c>
      <c r="H152">
        <v>924</v>
      </c>
      <c r="I152">
        <v>935</v>
      </c>
      <c r="J152">
        <v>916</v>
      </c>
      <c r="K152">
        <v>889</v>
      </c>
      <c r="L152" s="6">
        <v>44305</v>
      </c>
      <c r="M152" s="6">
        <v>44255</v>
      </c>
      <c r="N152" s="6">
        <v>44305</v>
      </c>
      <c r="O152" s="6">
        <v>44254</v>
      </c>
      <c r="P152" s="58">
        <v>44591</v>
      </c>
      <c r="Q152" s="40">
        <f t="shared" si="6"/>
        <v>466</v>
      </c>
      <c r="R152" s="2">
        <f t="shared" si="7"/>
        <v>935</v>
      </c>
      <c r="S152" s="2">
        <f>VLOOKUP(C152,Quals!$A$25:$C$45,3,FALSE)</f>
        <v>1155</v>
      </c>
      <c r="T152" s="2" t="str">
        <f>IF(OR(AND(G152&gt;=S152,L152&gt;=Quals!$F$3,L152&lt;=Quals!$H$3), OR(AND(H152&gt;=S152,M152&gt;=Quals!$F$3,M152&lt;=Quals!$H$3), OR(AND(I152&gt;=S152,N152&gt;=Quals!$F$3,N152&lt;=Quals!$H$3), OR(AND(J152&gt;=S152,O152&gt;=Quals!$F$3,O152&lt;=Quals!$H$3), OR(AND(K152&gt;=S152,P152&gt;=Quals!$F$3,P152&lt;=Quals!$H$3)))))),"Q","")</f>
        <v/>
      </c>
      <c r="U152" s="1" t="str">
        <f>IF(AND(T152 = "Q", IF(ISNA(VLOOKUP((B152&amp;C152),Autos!C:C,1,FALSE)), "Not in Auto",)),"Check", "No need")</f>
        <v>No need</v>
      </c>
    </row>
    <row r="153" spans="1:21" x14ac:dyDescent="0.2">
      <c r="A153" t="str">
        <f t="shared" si="8"/>
        <v>Kate WAHBY200m</v>
      </c>
      <c r="B153" t="s">
        <v>215</v>
      </c>
      <c r="C153" s="6" t="s">
        <v>25</v>
      </c>
      <c r="D153" s="6">
        <v>44581</v>
      </c>
      <c r="E153">
        <v>927</v>
      </c>
      <c r="F153" s="2">
        <v>52</v>
      </c>
      <c r="G153">
        <v>935</v>
      </c>
      <c r="H153">
        <v>932</v>
      </c>
      <c r="I153">
        <v>927</v>
      </c>
      <c r="J153">
        <v>926</v>
      </c>
      <c r="K153">
        <v>918</v>
      </c>
      <c r="L153" s="6">
        <v>44289</v>
      </c>
      <c r="M153" s="6">
        <v>44262</v>
      </c>
      <c r="N153" s="6">
        <v>44548</v>
      </c>
      <c r="O153" s="6">
        <v>44591</v>
      </c>
      <c r="P153" s="58">
        <v>44304</v>
      </c>
      <c r="Q153" s="40">
        <f t="shared" si="6"/>
        <v>466</v>
      </c>
      <c r="R153" s="2">
        <f t="shared" si="7"/>
        <v>935</v>
      </c>
      <c r="S153" s="2">
        <f>VLOOKUP(C153,Quals!$A$25:$C$45,3,FALSE)</f>
        <v>1155</v>
      </c>
      <c r="T153" s="2" t="str">
        <f>IF(OR(AND(G153&gt;=S153,L153&gt;=Quals!$F$3,L153&lt;=Quals!$H$3), OR(AND(H153&gt;=S153,M153&gt;=Quals!$F$3,M153&lt;=Quals!$H$3), OR(AND(I153&gt;=S153,N153&gt;=Quals!$F$3,N153&lt;=Quals!$H$3), OR(AND(J153&gt;=S153,O153&gt;=Quals!$F$3,O153&lt;=Quals!$H$3), OR(AND(K153&gt;=S153,P153&gt;=Quals!$F$3,P153&lt;=Quals!$H$3)))))),"Q","")</f>
        <v/>
      </c>
      <c r="U153" s="1" t="str">
        <f>IF(AND(T153 = "Q", IF(ISNA(VLOOKUP((B153&amp;C153),Autos!C:C,1,FALSE)), "Not in Auto",)),"Check", "No need")</f>
        <v>No need</v>
      </c>
    </row>
    <row r="154" spans="1:21" x14ac:dyDescent="0.2">
      <c r="A154" t="str">
        <f t="shared" si="8"/>
        <v>Zara HAGAN200m</v>
      </c>
      <c r="B154" t="s">
        <v>153</v>
      </c>
      <c r="C154" s="6" t="s">
        <v>25</v>
      </c>
      <c r="D154" s="6">
        <v>44762</v>
      </c>
      <c r="E154">
        <v>925</v>
      </c>
      <c r="F154" s="2">
        <v>53</v>
      </c>
      <c r="G154">
        <v>941</v>
      </c>
      <c r="H154">
        <v>930</v>
      </c>
      <c r="I154">
        <v>919</v>
      </c>
      <c r="J154">
        <v>918</v>
      </c>
      <c r="K154">
        <v>900</v>
      </c>
      <c r="L154" s="6">
        <v>44506</v>
      </c>
      <c r="M154" s="6">
        <v>44601</v>
      </c>
      <c r="N154" s="6">
        <v>44538</v>
      </c>
      <c r="O154" s="6">
        <v>44527</v>
      </c>
      <c r="P154" s="58">
        <v>44300</v>
      </c>
      <c r="Q154" s="40">
        <f t="shared" si="6"/>
        <v>475</v>
      </c>
      <c r="R154" s="2">
        <f t="shared" si="7"/>
        <v>941</v>
      </c>
      <c r="S154" s="2">
        <f>VLOOKUP(C154,Quals!$A$25:$C$45,3,FALSE)</f>
        <v>1155</v>
      </c>
      <c r="T154" s="2" t="str">
        <f>IF(OR(AND(G154&gt;=S154,L154&gt;=Quals!$F$3,L154&lt;=Quals!$H$3), OR(AND(H154&gt;=S154,M154&gt;=Quals!$F$3,M154&lt;=Quals!$H$3), OR(AND(I154&gt;=S154,N154&gt;=Quals!$F$3,N154&lt;=Quals!$H$3), OR(AND(J154&gt;=S154,O154&gt;=Quals!$F$3,O154&lt;=Quals!$H$3), OR(AND(K154&gt;=S154,P154&gt;=Quals!$F$3,P154&lt;=Quals!$H$3)))))),"Q","")</f>
        <v/>
      </c>
      <c r="U154" s="1" t="str">
        <f>IF(AND(T154 = "Q", IF(ISNA(VLOOKUP((B154&amp;C154),Autos!C:C,1,FALSE)), "Not in Auto",)),"Check", "No need")</f>
        <v>No need</v>
      </c>
    </row>
    <row r="155" spans="1:21" x14ac:dyDescent="0.2">
      <c r="A155" t="str">
        <f t="shared" si="8"/>
        <v>Sienna FILLIS200m</v>
      </c>
      <c r="B155" t="s">
        <v>195</v>
      </c>
      <c r="C155" s="6" t="s">
        <v>25</v>
      </c>
      <c r="D155" s="6">
        <v>44732</v>
      </c>
      <c r="E155">
        <v>924</v>
      </c>
      <c r="F155" s="2">
        <v>54</v>
      </c>
      <c r="G155">
        <v>971</v>
      </c>
      <c r="H155">
        <v>933</v>
      </c>
      <c r="I155">
        <v>897</v>
      </c>
      <c r="J155">
        <v>900</v>
      </c>
      <c r="K155">
        <v>895</v>
      </c>
      <c r="L155" s="6">
        <v>44500</v>
      </c>
      <c r="M155" s="6">
        <v>44526</v>
      </c>
      <c r="N155" s="6">
        <v>44477</v>
      </c>
      <c r="O155" s="6">
        <v>44547</v>
      </c>
      <c r="P155" s="58">
        <v>44300</v>
      </c>
      <c r="Q155" s="40">
        <f t="shared" si="6"/>
        <v>480</v>
      </c>
      <c r="R155" s="2">
        <f t="shared" si="7"/>
        <v>971</v>
      </c>
      <c r="S155" s="2">
        <f>VLOOKUP(C155,Quals!$A$25:$C$45,3,FALSE)</f>
        <v>1155</v>
      </c>
      <c r="T155" s="2" t="str">
        <f>IF(OR(AND(G155&gt;=S155,L155&gt;=Quals!$F$3,L155&lt;=Quals!$H$3), OR(AND(H155&gt;=S155,M155&gt;=Quals!$F$3,M155&lt;=Quals!$H$3), OR(AND(I155&gt;=S155,N155&gt;=Quals!$F$3,N155&lt;=Quals!$H$3), OR(AND(J155&gt;=S155,O155&gt;=Quals!$F$3,O155&lt;=Quals!$H$3), OR(AND(K155&gt;=S155,P155&gt;=Quals!$F$3,P155&lt;=Quals!$H$3)))))),"Q","")</f>
        <v/>
      </c>
      <c r="U155" s="1" t="str">
        <f>IF(AND(T155 = "Q", IF(ISNA(VLOOKUP((B155&amp;C155),Autos!C:C,1,FALSE)), "Not in Auto",)),"Check", "No need")</f>
        <v>No need</v>
      </c>
    </row>
    <row r="156" spans="1:21" x14ac:dyDescent="0.2">
      <c r="A156" t="str">
        <f t="shared" si="8"/>
        <v>Elizabeth SCOTT200m</v>
      </c>
      <c r="B156" t="s">
        <v>218</v>
      </c>
      <c r="C156" s="6" t="s">
        <v>25</v>
      </c>
      <c r="D156" s="6">
        <v>1999</v>
      </c>
      <c r="E156">
        <v>922</v>
      </c>
      <c r="F156" s="2">
        <v>55</v>
      </c>
      <c r="G156">
        <v>984</v>
      </c>
      <c r="H156">
        <v>971</v>
      </c>
      <c r="I156">
        <v>969</v>
      </c>
      <c r="J156">
        <v>879</v>
      </c>
      <c r="K156">
        <v>807</v>
      </c>
      <c r="L156" s="6">
        <v>44591</v>
      </c>
      <c r="M156" s="6">
        <v>44548</v>
      </c>
      <c r="N156" s="6">
        <v>44591</v>
      </c>
      <c r="O156" s="6">
        <v>44527</v>
      </c>
      <c r="P156" s="58">
        <v>44512</v>
      </c>
      <c r="Q156" s="40">
        <f t="shared" si="6"/>
        <v>488</v>
      </c>
      <c r="R156" s="2">
        <f t="shared" si="7"/>
        <v>984</v>
      </c>
      <c r="S156" s="2">
        <f>VLOOKUP(C156,Quals!$A$25:$C$45,3,FALSE)</f>
        <v>1155</v>
      </c>
      <c r="T156" s="2" t="str">
        <f>IF(OR(AND(G156&gt;=S156,L156&gt;=Quals!$F$3,L156&lt;=Quals!$H$3), OR(AND(H156&gt;=S156,M156&gt;=Quals!$F$3,M156&lt;=Quals!$H$3), OR(AND(I156&gt;=S156,N156&gt;=Quals!$F$3,N156&lt;=Quals!$H$3), OR(AND(J156&gt;=S156,O156&gt;=Quals!$F$3,O156&lt;=Quals!$H$3), OR(AND(K156&gt;=S156,P156&gt;=Quals!$F$3,P156&lt;=Quals!$H$3)))))),"Q","")</f>
        <v/>
      </c>
      <c r="U156" s="1" t="str">
        <f>IF(AND(T156 = "Q", IF(ISNA(VLOOKUP((B156&amp;C156),Autos!C:C,1,FALSE)), "Not in Auto",)),"Check", "No need")</f>
        <v>No need</v>
      </c>
    </row>
    <row r="157" spans="1:21" x14ac:dyDescent="0.2">
      <c r="A157" t="str">
        <f t="shared" si="8"/>
        <v>Tayla PHILIS200m</v>
      </c>
      <c r="B157" t="s">
        <v>196</v>
      </c>
      <c r="C157" s="6" t="s">
        <v>25</v>
      </c>
      <c r="D157" s="6">
        <v>35448</v>
      </c>
      <c r="E157">
        <v>921</v>
      </c>
      <c r="F157" s="2">
        <v>56</v>
      </c>
      <c r="G157">
        <v>928</v>
      </c>
      <c r="H157">
        <v>923</v>
      </c>
      <c r="I157">
        <v>925</v>
      </c>
      <c r="J157">
        <v>906</v>
      </c>
      <c r="K157">
        <v>865</v>
      </c>
      <c r="L157" s="6">
        <v>44499</v>
      </c>
      <c r="M157" s="6">
        <v>44255</v>
      </c>
      <c r="N157" s="6">
        <v>44576</v>
      </c>
      <c r="O157" s="6">
        <v>44247</v>
      </c>
      <c r="P157" s="58">
        <v>44478</v>
      </c>
      <c r="Q157" s="40">
        <f t="shared" si="6"/>
        <v>490</v>
      </c>
      <c r="R157" s="2">
        <f t="shared" si="7"/>
        <v>928</v>
      </c>
      <c r="S157" s="2">
        <f>VLOOKUP(C157,Quals!$A$25:$C$45,3,FALSE)</f>
        <v>1155</v>
      </c>
      <c r="T157" s="2" t="str">
        <f>IF(OR(AND(G157&gt;=S157,L157&gt;=Quals!$F$3,L157&lt;=Quals!$H$3), OR(AND(H157&gt;=S157,M157&gt;=Quals!$F$3,M157&lt;=Quals!$H$3), OR(AND(I157&gt;=S157,N157&gt;=Quals!$F$3,N157&lt;=Quals!$H$3), OR(AND(J157&gt;=S157,O157&gt;=Quals!$F$3,O157&lt;=Quals!$H$3), OR(AND(K157&gt;=S157,P157&gt;=Quals!$F$3,P157&lt;=Quals!$H$3)))))),"Q","")</f>
        <v/>
      </c>
      <c r="U157" s="1" t="str">
        <f>IF(AND(T157 = "Q", IF(ISNA(VLOOKUP((B157&amp;C157),Autos!C:C,1,FALSE)), "Not in Auto",)),"Check", "No need")</f>
        <v>No need</v>
      </c>
    </row>
    <row r="158" spans="1:21" x14ac:dyDescent="0.2">
      <c r="A158" t="str">
        <f t="shared" si="8"/>
        <v>Ella TOBIN200m</v>
      </c>
      <c r="B158" t="s">
        <v>219</v>
      </c>
      <c r="C158" s="6" t="s">
        <v>25</v>
      </c>
      <c r="D158" s="6">
        <v>44671</v>
      </c>
      <c r="E158">
        <v>921</v>
      </c>
      <c r="F158" s="2">
        <v>57</v>
      </c>
      <c r="G158">
        <v>940</v>
      </c>
      <c r="H158">
        <v>927</v>
      </c>
      <c r="I158">
        <v>922</v>
      </c>
      <c r="J158">
        <v>903</v>
      </c>
      <c r="K158">
        <v>907</v>
      </c>
      <c r="L158" s="6">
        <v>44591</v>
      </c>
      <c r="M158" s="6">
        <v>44305</v>
      </c>
      <c r="N158" s="6">
        <v>44591</v>
      </c>
      <c r="O158" s="6">
        <v>44583</v>
      </c>
      <c r="P158" s="58">
        <v>44305</v>
      </c>
      <c r="Q158" s="40">
        <f t="shared" si="6"/>
        <v>490</v>
      </c>
      <c r="R158" s="2">
        <f t="shared" si="7"/>
        <v>940</v>
      </c>
      <c r="S158" s="2">
        <f>VLOOKUP(C158,Quals!$A$25:$C$45,3,FALSE)</f>
        <v>1155</v>
      </c>
      <c r="T158" s="2" t="str">
        <f>IF(OR(AND(G158&gt;=S158,L158&gt;=Quals!$F$3,L158&lt;=Quals!$H$3), OR(AND(H158&gt;=S158,M158&gt;=Quals!$F$3,M158&lt;=Quals!$H$3), OR(AND(I158&gt;=S158,N158&gt;=Quals!$F$3,N158&lt;=Quals!$H$3), OR(AND(J158&gt;=S158,O158&gt;=Quals!$F$3,O158&lt;=Quals!$H$3), OR(AND(K158&gt;=S158,P158&gt;=Quals!$F$3,P158&lt;=Quals!$H$3)))))),"Q","")</f>
        <v/>
      </c>
      <c r="U158" s="1" t="str">
        <f>IF(AND(T158 = "Q", IF(ISNA(VLOOKUP((B158&amp;C158),Autos!C:C,1,FALSE)), "Not in Auto",)),"Check", "No need")</f>
        <v>No need</v>
      </c>
    </row>
    <row r="159" spans="1:21" x14ac:dyDescent="0.2">
      <c r="A159" t="str">
        <f t="shared" si="8"/>
        <v>Jessica WARDROBE200m</v>
      </c>
      <c r="B159" t="s">
        <v>216</v>
      </c>
      <c r="C159" s="6" t="s">
        <v>25</v>
      </c>
      <c r="D159" s="6">
        <v>44671</v>
      </c>
      <c r="E159">
        <v>919</v>
      </c>
      <c r="F159" s="2">
        <v>58</v>
      </c>
      <c r="G159">
        <v>926</v>
      </c>
      <c r="H159">
        <v>938</v>
      </c>
      <c r="I159">
        <v>914</v>
      </c>
      <c r="J159">
        <v>899</v>
      </c>
      <c r="K159">
        <v>892</v>
      </c>
      <c r="L159" s="6">
        <v>44540</v>
      </c>
      <c r="M159" s="6">
        <v>44540</v>
      </c>
      <c r="N159" s="6">
        <v>44305</v>
      </c>
      <c r="O159" s="6">
        <v>44269</v>
      </c>
      <c r="P159" s="58">
        <v>44269</v>
      </c>
      <c r="Q159" s="40">
        <f t="shared" si="6"/>
        <v>506</v>
      </c>
      <c r="R159" s="2">
        <f t="shared" si="7"/>
        <v>938</v>
      </c>
      <c r="S159" s="2">
        <f>VLOOKUP(C159,Quals!$A$25:$C$45,3,FALSE)</f>
        <v>1155</v>
      </c>
      <c r="T159" s="2" t="str">
        <f>IF(OR(AND(G159&gt;=S159,L159&gt;=Quals!$F$3,L159&lt;=Quals!$H$3), OR(AND(H159&gt;=S159,M159&gt;=Quals!$F$3,M159&lt;=Quals!$H$3), OR(AND(I159&gt;=S159,N159&gt;=Quals!$F$3,N159&lt;=Quals!$H$3), OR(AND(J159&gt;=S159,O159&gt;=Quals!$F$3,O159&lt;=Quals!$H$3), OR(AND(K159&gt;=S159,P159&gt;=Quals!$F$3,P159&lt;=Quals!$H$3)))))),"Q","")</f>
        <v/>
      </c>
      <c r="U159" s="1" t="str">
        <f>IF(AND(T159 = "Q", IF(ISNA(VLOOKUP((B159&amp;C159),Autos!C:C,1,FALSE)), "Not in Auto",)),"Check", "No need")</f>
        <v>No need</v>
      </c>
    </row>
    <row r="160" spans="1:21" x14ac:dyDescent="0.2">
      <c r="A160" t="str">
        <f t="shared" si="8"/>
        <v>Jessica MEAD200m</v>
      </c>
      <c r="B160" t="s">
        <v>191</v>
      </c>
      <c r="C160" s="6" t="s">
        <v>25</v>
      </c>
      <c r="D160" s="6">
        <v>44612</v>
      </c>
      <c r="E160">
        <v>919</v>
      </c>
      <c r="F160" s="2">
        <v>59</v>
      </c>
      <c r="G160">
        <v>939</v>
      </c>
      <c r="H160">
        <v>924</v>
      </c>
      <c r="I160">
        <v>923</v>
      </c>
      <c r="J160">
        <v>908</v>
      </c>
      <c r="K160">
        <v>903</v>
      </c>
      <c r="L160" s="6">
        <v>44591</v>
      </c>
      <c r="M160" s="6">
        <v>44591</v>
      </c>
      <c r="N160" s="6">
        <v>44569</v>
      </c>
      <c r="O160" s="6">
        <v>44300</v>
      </c>
      <c r="P160" s="58">
        <v>44247</v>
      </c>
      <c r="Q160" s="40">
        <f t="shared" si="6"/>
        <v>506</v>
      </c>
      <c r="R160" s="2">
        <f t="shared" si="7"/>
        <v>939</v>
      </c>
      <c r="S160" s="2">
        <f>VLOOKUP(C160,Quals!$A$25:$C$45,3,FALSE)</f>
        <v>1155</v>
      </c>
      <c r="T160" s="2" t="str">
        <f>IF(OR(AND(G160&gt;=S160,L160&gt;=Quals!$F$3,L160&lt;=Quals!$H$3), OR(AND(H160&gt;=S160,M160&gt;=Quals!$F$3,M160&lt;=Quals!$H$3), OR(AND(I160&gt;=S160,N160&gt;=Quals!$F$3,N160&lt;=Quals!$H$3), OR(AND(J160&gt;=S160,O160&gt;=Quals!$F$3,O160&lt;=Quals!$H$3), OR(AND(K160&gt;=S160,P160&gt;=Quals!$F$3,P160&lt;=Quals!$H$3)))))),"Q","")</f>
        <v/>
      </c>
      <c r="U160" s="1" t="str">
        <f>IF(AND(T160 = "Q", IF(ISNA(VLOOKUP((B160&amp;C160),Autos!C:C,1,FALSE)), "Not in Auto",)),"Check", "No need")</f>
        <v>No need</v>
      </c>
    </row>
    <row r="161" spans="1:21" x14ac:dyDescent="0.2">
      <c r="A161" t="str">
        <f t="shared" si="8"/>
        <v>Charlotte MCAULIFFE200m</v>
      </c>
      <c r="B161" t="s">
        <v>221</v>
      </c>
      <c r="C161" s="7" t="s">
        <v>25</v>
      </c>
      <c r="E161">
        <v>917</v>
      </c>
      <c r="F161" s="2">
        <v>60</v>
      </c>
      <c r="G161">
        <v>955</v>
      </c>
      <c r="H161">
        <v>921</v>
      </c>
      <c r="I161">
        <v>889</v>
      </c>
      <c r="J161">
        <v>903</v>
      </c>
      <c r="K161">
        <v>896</v>
      </c>
      <c r="L161" s="6">
        <v>44569</v>
      </c>
      <c r="M161" s="6">
        <v>44300</v>
      </c>
      <c r="N161" s="6">
        <v>44493</v>
      </c>
      <c r="O161" s="6">
        <v>44604</v>
      </c>
      <c r="P161" s="58">
        <v>44493</v>
      </c>
      <c r="Q161" s="40">
        <f t="shared" si="6"/>
        <v>514</v>
      </c>
      <c r="R161" s="2">
        <f t="shared" si="7"/>
        <v>955</v>
      </c>
      <c r="S161" s="2">
        <f>VLOOKUP(C161,Quals!$A$25:$C$45,3,FALSE)</f>
        <v>1155</v>
      </c>
      <c r="T161" s="2" t="str">
        <f>IF(OR(AND(G161&gt;=S161,L161&gt;=Quals!$F$3,L161&lt;=Quals!$H$3), OR(AND(H161&gt;=S161,M161&gt;=Quals!$F$3,M161&lt;=Quals!$H$3), OR(AND(I161&gt;=S161,N161&gt;=Quals!$F$3,N161&lt;=Quals!$H$3), OR(AND(J161&gt;=S161,O161&gt;=Quals!$F$3,O161&lt;=Quals!$H$3), OR(AND(K161&gt;=S161,P161&gt;=Quals!$F$3,P161&lt;=Quals!$H$3)))))),"Q","")</f>
        <v/>
      </c>
      <c r="U161" s="1" t="str">
        <f>IF(AND(T161 = "Q", IF(ISNA(VLOOKUP((B161&amp;C161),Autos!C:C,1,FALSE)), "Not in Auto",)),"Check", "No need")</f>
        <v>No need</v>
      </c>
    </row>
    <row r="162" spans="1:21" x14ac:dyDescent="0.2">
      <c r="A162" t="str">
        <f t="shared" si="8"/>
        <v>Leah O'BRIEN200m</v>
      </c>
      <c r="B162" t="s">
        <v>179</v>
      </c>
      <c r="C162" s="6" t="s">
        <v>25</v>
      </c>
      <c r="D162" s="6">
        <v>44793</v>
      </c>
      <c r="E162">
        <v>916</v>
      </c>
      <c r="F162" s="2">
        <v>61</v>
      </c>
      <c r="G162">
        <v>933</v>
      </c>
      <c r="H162">
        <v>914</v>
      </c>
      <c r="I162">
        <v>910</v>
      </c>
      <c r="J162">
        <v>890</v>
      </c>
      <c r="K162">
        <v>898</v>
      </c>
      <c r="L162" s="6">
        <v>44300</v>
      </c>
      <c r="M162" s="6">
        <v>44547</v>
      </c>
      <c r="N162" s="6">
        <v>44300</v>
      </c>
      <c r="O162" s="6">
        <v>44500</v>
      </c>
      <c r="P162" s="58">
        <v>44526</v>
      </c>
      <c r="Q162" s="40">
        <f t="shared" si="6"/>
        <v>516</v>
      </c>
      <c r="R162" s="2">
        <f t="shared" si="7"/>
        <v>933</v>
      </c>
      <c r="S162" s="2">
        <f>VLOOKUP(C162,Quals!$A$25:$C$45,3,FALSE)</f>
        <v>1155</v>
      </c>
      <c r="T162" s="2" t="str">
        <f>IF(OR(AND(G162&gt;=S162,L162&gt;=Quals!$F$3,L162&lt;=Quals!$H$3), OR(AND(H162&gt;=S162,M162&gt;=Quals!$F$3,M162&lt;=Quals!$H$3), OR(AND(I162&gt;=S162,N162&gt;=Quals!$F$3,N162&lt;=Quals!$H$3), OR(AND(J162&gt;=S162,O162&gt;=Quals!$F$3,O162&lt;=Quals!$H$3), OR(AND(K162&gt;=S162,P162&gt;=Quals!$F$3,P162&lt;=Quals!$H$3)))))),"Q","")</f>
        <v/>
      </c>
      <c r="U162" s="1" t="str">
        <f>IF(AND(T162 = "Q", IF(ISNA(VLOOKUP((B162&amp;C162),Autos!C:C,1,FALSE)), "Not in Auto",)),"Check", "No need")</f>
        <v>No need</v>
      </c>
    </row>
    <row r="163" spans="1:21" x14ac:dyDescent="0.2">
      <c r="A163" t="str">
        <f t="shared" si="8"/>
        <v>Sienna KURDIAN200m</v>
      </c>
      <c r="B163" t="s">
        <v>220</v>
      </c>
      <c r="C163" t="s">
        <v>25</v>
      </c>
      <c r="E163">
        <v>916</v>
      </c>
      <c r="F163" s="2">
        <v>62</v>
      </c>
      <c r="G163">
        <v>924</v>
      </c>
      <c r="H163">
        <v>906</v>
      </c>
      <c r="I163">
        <v>918</v>
      </c>
      <c r="J163">
        <v>911</v>
      </c>
      <c r="K163">
        <v>883</v>
      </c>
      <c r="L163" s="6">
        <v>44300</v>
      </c>
      <c r="M163" s="6">
        <v>44255</v>
      </c>
      <c r="N163" s="6">
        <v>44544</v>
      </c>
      <c r="O163" s="6">
        <v>44300</v>
      </c>
      <c r="P163" s="58">
        <v>44583</v>
      </c>
      <c r="Q163" s="40">
        <f t="shared" si="6"/>
        <v>516</v>
      </c>
      <c r="R163" s="2">
        <f t="shared" si="7"/>
        <v>924</v>
      </c>
      <c r="S163" s="2">
        <f>VLOOKUP(C163,Quals!$A$25:$C$45,3,FALSE)</f>
        <v>1155</v>
      </c>
      <c r="T163" s="2" t="str">
        <f>IF(OR(AND(G163&gt;=S163,L163&gt;=Quals!$F$3,L163&lt;=Quals!$H$3), OR(AND(H163&gt;=S163,M163&gt;=Quals!$F$3,M163&lt;=Quals!$H$3), OR(AND(I163&gt;=S163,N163&gt;=Quals!$F$3,N163&lt;=Quals!$H$3), OR(AND(J163&gt;=S163,O163&gt;=Quals!$F$3,O163&lt;=Quals!$H$3), OR(AND(K163&gt;=S163,P163&gt;=Quals!$F$3,P163&lt;=Quals!$H$3)))))),"Q","")</f>
        <v/>
      </c>
      <c r="U163" s="1" t="str">
        <f>IF(AND(T163 = "Q", IF(ISNA(VLOOKUP((B163&amp;C163),Autos!C:C,1,FALSE)), "Not in Auto",)),"Check", "No need")</f>
        <v>No need</v>
      </c>
    </row>
    <row r="164" spans="1:21" x14ac:dyDescent="0.2">
      <c r="A164" t="str">
        <f t="shared" si="8"/>
        <v>Piper CORNELIUS200m</v>
      </c>
      <c r="B164" t="s">
        <v>222</v>
      </c>
      <c r="C164" s="6" t="s">
        <v>25</v>
      </c>
      <c r="D164" s="6">
        <v>44581</v>
      </c>
      <c r="E164">
        <v>915</v>
      </c>
      <c r="F164" s="2">
        <v>63</v>
      </c>
      <c r="G164">
        <v>918</v>
      </c>
      <c r="H164">
        <v>920</v>
      </c>
      <c r="I164">
        <v>910</v>
      </c>
      <c r="J164">
        <v>901</v>
      </c>
      <c r="K164">
        <v>895</v>
      </c>
      <c r="L164" s="6">
        <v>44248</v>
      </c>
      <c r="M164" s="6">
        <v>44287</v>
      </c>
      <c r="N164" s="6">
        <v>44491</v>
      </c>
      <c r="O164" s="6">
        <v>44267</v>
      </c>
      <c r="P164" s="58">
        <v>44251</v>
      </c>
      <c r="Q164" s="40">
        <f t="shared" si="6"/>
        <v>522</v>
      </c>
      <c r="R164" s="2">
        <f t="shared" si="7"/>
        <v>920</v>
      </c>
      <c r="S164" s="2">
        <f>VLOOKUP(C164,Quals!$A$25:$C$45,3,FALSE)</f>
        <v>1155</v>
      </c>
      <c r="T164" s="2" t="str">
        <f>IF(OR(AND(G164&gt;=S164,L164&gt;=Quals!$F$3,L164&lt;=Quals!$H$3), OR(AND(H164&gt;=S164,M164&gt;=Quals!$F$3,M164&lt;=Quals!$H$3), OR(AND(I164&gt;=S164,N164&gt;=Quals!$F$3,N164&lt;=Quals!$H$3), OR(AND(J164&gt;=S164,O164&gt;=Quals!$F$3,O164&lt;=Quals!$H$3), OR(AND(K164&gt;=S164,P164&gt;=Quals!$F$3,P164&lt;=Quals!$H$3)))))),"Q","")</f>
        <v/>
      </c>
      <c r="U164" s="1" t="str">
        <f>IF(AND(T164 = "Q", IF(ISNA(VLOOKUP((B164&amp;C164),Autos!C:C,1,FALSE)), "Not in Auto",)),"Check", "No need")</f>
        <v>No need</v>
      </c>
    </row>
    <row r="165" spans="1:21" x14ac:dyDescent="0.2">
      <c r="A165" t="str">
        <f t="shared" si="8"/>
        <v>Evelyn JOHN JIMMY200m</v>
      </c>
      <c r="B165" t="s">
        <v>189</v>
      </c>
      <c r="C165" s="6" t="s">
        <v>25</v>
      </c>
      <c r="D165" s="6">
        <v>44732</v>
      </c>
      <c r="E165">
        <v>909</v>
      </c>
      <c r="F165" s="2">
        <v>64</v>
      </c>
      <c r="G165">
        <v>924</v>
      </c>
      <c r="H165">
        <v>909</v>
      </c>
      <c r="I165">
        <v>909</v>
      </c>
      <c r="J165">
        <v>899</v>
      </c>
      <c r="K165">
        <v>899</v>
      </c>
      <c r="L165" s="6">
        <v>44575</v>
      </c>
      <c r="M165" s="6">
        <v>44287</v>
      </c>
      <c r="N165" s="6">
        <v>44500</v>
      </c>
      <c r="O165" s="6">
        <v>44526</v>
      </c>
      <c r="P165" s="58">
        <v>44547</v>
      </c>
      <c r="Q165" s="40">
        <f t="shared" si="6"/>
        <v>534</v>
      </c>
      <c r="R165" s="2">
        <f t="shared" si="7"/>
        <v>924</v>
      </c>
      <c r="S165" s="2">
        <f>VLOOKUP(C165,Quals!$A$25:$C$45,3,FALSE)</f>
        <v>1155</v>
      </c>
      <c r="T165" s="2" t="str">
        <f>IF(OR(AND(G165&gt;=S165,L165&gt;=Quals!$F$3,L165&lt;=Quals!$H$3), OR(AND(H165&gt;=S165,M165&gt;=Quals!$F$3,M165&lt;=Quals!$H$3), OR(AND(I165&gt;=S165,N165&gt;=Quals!$F$3,N165&lt;=Quals!$H$3), OR(AND(J165&gt;=S165,O165&gt;=Quals!$F$3,O165&lt;=Quals!$H$3), OR(AND(K165&gt;=S165,P165&gt;=Quals!$F$3,P165&lt;=Quals!$H$3)))))),"Q","")</f>
        <v/>
      </c>
      <c r="U165" s="1" t="str">
        <f>IF(AND(T165 = "Q", IF(ISNA(VLOOKUP((B165&amp;C165),Autos!C:C,1,FALSE)), "Not in Auto",)),"Check", "No need")</f>
        <v>No need</v>
      </c>
    </row>
    <row r="166" spans="1:21" x14ac:dyDescent="0.2">
      <c r="A166" t="str">
        <f t="shared" si="8"/>
        <v>Cebile MPOFU200m</v>
      </c>
      <c r="B166" t="s">
        <v>184</v>
      </c>
      <c r="C166" s="6" t="s">
        <v>25</v>
      </c>
      <c r="D166" s="6">
        <v>1999</v>
      </c>
      <c r="E166">
        <v>908</v>
      </c>
      <c r="F166" s="2">
        <v>65</v>
      </c>
      <c r="G166">
        <v>957</v>
      </c>
      <c r="H166">
        <v>932</v>
      </c>
      <c r="I166">
        <v>931</v>
      </c>
      <c r="J166">
        <v>870</v>
      </c>
      <c r="K166">
        <v>850</v>
      </c>
      <c r="L166" s="6">
        <v>44527</v>
      </c>
      <c r="M166" s="6">
        <v>44597</v>
      </c>
      <c r="N166" s="6">
        <v>44583</v>
      </c>
      <c r="O166" s="6">
        <v>44269</v>
      </c>
      <c r="P166" s="58">
        <v>44247</v>
      </c>
      <c r="Q166" s="40">
        <f t="shared" si="6"/>
        <v>535</v>
      </c>
      <c r="R166" s="2">
        <f t="shared" si="7"/>
        <v>957</v>
      </c>
      <c r="S166" s="2">
        <f>VLOOKUP(C166,Quals!$A$25:$C$45,3,FALSE)</f>
        <v>1155</v>
      </c>
      <c r="T166" s="2" t="str">
        <f>IF(OR(AND(G166&gt;=S166,L166&gt;=Quals!$F$3,L166&lt;=Quals!$H$3), OR(AND(H166&gt;=S166,M166&gt;=Quals!$F$3,M166&lt;=Quals!$H$3), OR(AND(I166&gt;=S166,N166&gt;=Quals!$F$3,N166&lt;=Quals!$H$3), OR(AND(J166&gt;=S166,O166&gt;=Quals!$F$3,O166&lt;=Quals!$H$3), OR(AND(K166&gt;=S166,P166&gt;=Quals!$F$3,P166&lt;=Quals!$H$3)))))),"Q","")</f>
        <v/>
      </c>
      <c r="U166" s="1" t="str">
        <f>IF(AND(T166 = "Q", IF(ISNA(VLOOKUP((B166&amp;C166),Autos!C:C,1,FALSE)), "Not in Auto",)),"Check", "No need")</f>
        <v>No need</v>
      </c>
    </row>
    <row r="167" spans="1:21" x14ac:dyDescent="0.2">
      <c r="A167" t="str">
        <f t="shared" si="8"/>
        <v>Bendere OBOYA400m</v>
      </c>
      <c r="B167" t="s">
        <v>223</v>
      </c>
      <c r="C167" s="7" t="s">
        <v>26</v>
      </c>
      <c r="D167" s="6">
        <v>36633</v>
      </c>
      <c r="E167">
        <v>1213</v>
      </c>
      <c r="F167" s="2">
        <v>1</v>
      </c>
      <c r="G167">
        <v>1097</v>
      </c>
      <c r="H167">
        <v>1119</v>
      </c>
      <c r="I167">
        <v>1116</v>
      </c>
      <c r="J167">
        <v>1136</v>
      </c>
      <c r="K167">
        <v>1142</v>
      </c>
      <c r="L167" s="6">
        <v>43643</v>
      </c>
      <c r="M167" s="6">
        <v>44303</v>
      </c>
      <c r="N167" s="6">
        <v>44282</v>
      </c>
      <c r="O167" s="6">
        <v>44268</v>
      </c>
      <c r="P167" s="58">
        <v>44262</v>
      </c>
      <c r="Q167" s="40">
        <f t="shared" si="6"/>
        <v>15</v>
      </c>
      <c r="R167" s="2">
        <f t="shared" si="7"/>
        <v>1142</v>
      </c>
      <c r="S167" s="2">
        <f>VLOOKUP(C167,Quals!$A$25:$C$45,3,FALSE)</f>
        <v>1152</v>
      </c>
      <c r="T167" s="2" t="str">
        <f>IF(OR(AND(G167&gt;=S167,L167&gt;=Quals!$F$3,L167&lt;=Quals!$H$3), OR(AND(H167&gt;=S167,M167&gt;=Quals!$F$3,M167&lt;=Quals!$H$3), OR(AND(I167&gt;=S167,N167&gt;=Quals!$F$3,N167&lt;=Quals!$H$3), OR(AND(J167&gt;=S167,O167&gt;=Quals!$F$3,O167&lt;=Quals!$H$3), OR(AND(K167&gt;=S167,P167&gt;=Quals!$F$3,P167&lt;=Quals!$H$3)))))),"Q","")</f>
        <v/>
      </c>
      <c r="U167" s="1" t="str">
        <f>IF(AND(T167 = "Q", IF(ISNA(VLOOKUP((B167&amp;C167),Autos!C:C,1,FALSE)), "Not in Auto",)),"Check", "No need")</f>
        <v>No need</v>
      </c>
    </row>
    <row r="168" spans="1:21" x14ac:dyDescent="0.2">
      <c r="A168" t="str">
        <f t="shared" si="8"/>
        <v>Ellie BEER400m</v>
      </c>
      <c r="B168" t="s">
        <v>224</v>
      </c>
      <c r="C168" s="6" t="s">
        <v>26</v>
      </c>
      <c r="D168" s="6">
        <v>37624</v>
      </c>
      <c r="E168">
        <v>1136</v>
      </c>
      <c r="F168" s="2">
        <v>2</v>
      </c>
      <c r="G168">
        <v>1102</v>
      </c>
      <c r="H168">
        <v>1097</v>
      </c>
      <c r="I168">
        <v>1095</v>
      </c>
      <c r="J168">
        <v>1075</v>
      </c>
      <c r="K168">
        <v>1091</v>
      </c>
      <c r="L168" s="6">
        <v>44282</v>
      </c>
      <c r="M168" s="6">
        <v>44303</v>
      </c>
      <c r="N168" s="6">
        <v>44268</v>
      </c>
      <c r="O168" s="6">
        <v>44352</v>
      </c>
      <c r="P168" s="58">
        <v>44261</v>
      </c>
      <c r="Q168" s="40">
        <f t="shared" si="6"/>
        <v>53</v>
      </c>
      <c r="R168" s="2">
        <f t="shared" si="7"/>
        <v>1102</v>
      </c>
      <c r="S168" s="2">
        <f>VLOOKUP(C168,Quals!$A$25:$C$45,3,FALSE)</f>
        <v>1152</v>
      </c>
      <c r="T168" s="2" t="str">
        <f>IF(OR(AND(G168&gt;=S168,L168&gt;=Quals!$F$3,L168&lt;=Quals!$H$3), OR(AND(H168&gt;=S168,M168&gt;=Quals!$F$3,M168&lt;=Quals!$H$3), OR(AND(I168&gt;=S168,N168&gt;=Quals!$F$3,N168&lt;=Quals!$H$3), OR(AND(J168&gt;=S168,O168&gt;=Quals!$F$3,O168&lt;=Quals!$H$3), OR(AND(K168&gt;=S168,P168&gt;=Quals!$F$3,P168&lt;=Quals!$H$3)))))),"Q","")</f>
        <v/>
      </c>
      <c r="U168" s="1" t="str">
        <f>IF(AND(T168 = "Q", IF(ISNA(VLOOKUP((B168&amp;C168),Autos!C:C,1,FALSE)), "Not in Auto",)),"Check", "No need")</f>
        <v>No need</v>
      </c>
    </row>
    <row r="169" spans="1:21" x14ac:dyDescent="0.2">
      <c r="A169" t="str">
        <f t="shared" si="8"/>
        <v>Anneliese RUBIE-RENSHAW400m</v>
      </c>
      <c r="B169" t="s">
        <v>225</v>
      </c>
      <c r="C169" s="6" t="s">
        <v>26</v>
      </c>
      <c r="D169" s="6">
        <v>33716</v>
      </c>
      <c r="E169">
        <v>1128</v>
      </c>
      <c r="F169" s="2">
        <v>3</v>
      </c>
      <c r="G169">
        <v>1071</v>
      </c>
      <c r="H169">
        <v>1067</v>
      </c>
      <c r="I169">
        <v>1093</v>
      </c>
      <c r="J169">
        <v>1076</v>
      </c>
      <c r="K169">
        <v>1060</v>
      </c>
      <c r="L169" s="6">
        <v>44303</v>
      </c>
      <c r="M169" s="6">
        <v>44282</v>
      </c>
      <c r="N169" s="6">
        <v>44352</v>
      </c>
      <c r="O169" s="6">
        <v>44268</v>
      </c>
      <c r="P169" s="58">
        <v>44266</v>
      </c>
      <c r="Q169" s="40">
        <f t="shared" si="6"/>
        <v>60</v>
      </c>
      <c r="R169" s="2">
        <f t="shared" si="7"/>
        <v>1093</v>
      </c>
      <c r="S169" s="2">
        <f>VLOOKUP(C169,Quals!$A$25:$C$45,3,FALSE)</f>
        <v>1152</v>
      </c>
      <c r="T169" s="2" t="str">
        <f>IF(OR(AND(G169&gt;=S169,L169&gt;=Quals!$F$3,L169&lt;=Quals!$H$3), OR(AND(H169&gt;=S169,M169&gt;=Quals!$F$3,M169&lt;=Quals!$H$3), OR(AND(I169&gt;=S169,N169&gt;=Quals!$F$3,N169&lt;=Quals!$H$3), OR(AND(J169&gt;=S169,O169&gt;=Quals!$F$3,O169&lt;=Quals!$H$3), OR(AND(K169&gt;=S169,P169&gt;=Quals!$F$3,P169&lt;=Quals!$H$3)))))),"Q","")</f>
        <v/>
      </c>
      <c r="U169" s="1" t="str">
        <f>IF(AND(T169 = "Q", IF(ISNA(VLOOKUP((B169&amp;C169),Autos!C:C,1,FALSE)), "Not in Auto",)),"Check", "No need")</f>
        <v>No need</v>
      </c>
    </row>
    <row r="170" spans="1:21" x14ac:dyDescent="0.2">
      <c r="A170" t="str">
        <f t="shared" si="8"/>
        <v>Angeline BLACKBURN400m</v>
      </c>
      <c r="B170" t="s">
        <v>204</v>
      </c>
      <c r="C170" s="6" t="s">
        <v>26</v>
      </c>
      <c r="D170" s="6">
        <v>32737</v>
      </c>
      <c r="E170">
        <v>1111</v>
      </c>
      <c r="F170" s="2">
        <v>4</v>
      </c>
      <c r="G170">
        <v>1013</v>
      </c>
      <c r="H170">
        <v>1066</v>
      </c>
      <c r="I170">
        <v>1056</v>
      </c>
      <c r="J170">
        <v>1064</v>
      </c>
      <c r="K170">
        <v>1026</v>
      </c>
      <c r="L170" s="6">
        <v>43643</v>
      </c>
      <c r="M170" s="6">
        <v>44266</v>
      </c>
      <c r="N170" s="6">
        <v>44303</v>
      </c>
      <c r="O170" s="6">
        <v>44394</v>
      </c>
      <c r="P170" s="58">
        <v>44282</v>
      </c>
      <c r="Q170" s="40">
        <f t="shared" si="6"/>
        <v>76</v>
      </c>
      <c r="R170" s="2">
        <f t="shared" si="7"/>
        <v>1066</v>
      </c>
      <c r="S170" s="2">
        <f>VLOOKUP(C170,Quals!$A$25:$C$45,3,FALSE)</f>
        <v>1152</v>
      </c>
      <c r="T170" s="2" t="str">
        <f>IF(OR(AND(G170&gt;=S170,L170&gt;=Quals!$F$3,L170&lt;=Quals!$H$3), OR(AND(H170&gt;=S170,M170&gt;=Quals!$F$3,M170&lt;=Quals!$H$3), OR(AND(I170&gt;=S170,N170&gt;=Quals!$F$3,N170&lt;=Quals!$H$3), OR(AND(J170&gt;=S170,O170&gt;=Quals!$F$3,O170&lt;=Quals!$H$3), OR(AND(K170&gt;=S170,P170&gt;=Quals!$F$3,P170&lt;=Quals!$H$3)))))),"Q","")</f>
        <v/>
      </c>
      <c r="U170" s="1" t="str">
        <f>IF(AND(T170 = "Q", IF(ISNA(VLOOKUP((B170&amp;C170),Autos!C:C,1,FALSE)), "Not in Auto",)),"Check", "No need")</f>
        <v>No need</v>
      </c>
    </row>
    <row r="171" spans="1:21" x14ac:dyDescent="0.2">
      <c r="A171" t="str">
        <f t="shared" si="8"/>
        <v>Kendra HUBBARD400m</v>
      </c>
      <c r="B171" t="s">
        <v>209</v>
      </c>
      <c r="C171" s="6" t="s">
        <v>26</v>
      </c>
      <c r="D171" s="6">
        <v>32780</v>
      </c>
      <c r="E171">
        <v>1102</v>
      </c>
      <c r="F171" s="2">
        <v>5</v>
      </c>
      <c r="G171">
        <v>1079</v>
      </c>
      <c r="H171">
        <v>1052</v>
      </c>
      <c r="I171">
        <v>1067</v>
      </c>
      <c r="J171">
        <v>1040</v>
      </c>
      <c r="K171">
        <v>1055</v>
      </c>
      <c r="L171" s="6">
        <v>44394</v>
      </c>
      <c r="M171" s="6">
        <v>44282</v>
      </c>
      <c r="N171" s="6">
        <v>44366</v>
      </c>
      <c r="O171" s="6">
        <v>44303</v>
      </c>
      <c r="P171" s="58">
        <v>44352</v>
      </c>
      <c r="Q171" s="40">
        <f t="shared" si="6"/>
        <v>82</v>
      </c>
      <c r="R171" s="2">
        <f t="shared" si="7"/>
        <v>1079</v>
      </c>
      <c r="S171" s="2">
        <f>VLOOKUP(C171,Quals!$A$25:$C$45,3,FALSE)</f>
        <v>1152</v>
      </c>
      <c r="T171" s="2" t="str">
        <f>IF(OR(AND(G171&gt;=S171,L171&gt;=Quals!$F$3,L171&lt;=Quals!$H$3), OR(AND(H171&gt;=S171,M171&gt;=Quals!$F$3,M171&lt;=Quals!$H$3), OR(AND(I171&gt;=S171,N171&gt;=Quals!$F$3,N171&lt;=Quals!$H$3), OR(AND(J171&gt;=S171,O171&gt;=Quals!$F$3,O171&lt;=Quals!$H$3), OR(AND(K171&gt;=S171,P171&gt;=Quals!$F$3,P171&lt;=Quals!$H$3)))))),"Q","")</f>
        <v/>
      </c>
      <c r="U171" s="1" t="str">
        <f>IF(AND(T171 = "Q", IF(ISNA(VLOOKUP((B171&amp;C171),Autos!C:C,1,FALSE)), "Not in Auto",)),"Check", "No need")</f>
        <v>No need</v>
      </c>
    </row>
    <row r="172" spans="1:21" x14ac:dyDescent="0.2">
      <c r="A172" t="str">
        <f t="shared" si="8"/>
        <v>Rebecca BENNETT400m</v>
      </c>
      <c r="B172" t="s">
        <v>226</v>
      </c>
      <c r="C172" s="6" t="s">
        <v>26</v>
      </c>
      <c r="D172" s="6">
        <v>36220</v>
      </c>
      <c r="E172">
        <v>1070</v>
      </c>
      <c r="F172" s="2">
        <v>6</v>
      </c>
      <c r="G172">
        <v>1062</v>
      </c>
      <c r="H172">
        <v>1044</v>
      </c>
      <c r="I172">
        <v>1032</v>
      </c>
      <c r="J172">
        <v>1034</v>
      </c>
      <c r="K172">
        <v>1004</v>
      </c>
      <c r="L172" s="6">
        <v>44266</v>
      </c>
      <c r="M172" s="6">
        <v>44282</v>
      </c>
      <c r="N172" s="6">
        <v>44303</v>
      </c>
      <c r="O172" s="6">
        <v>44301</v>
      </c>
      <c r="P172" s="58">
        <v>44352</v>
      </c>
      <c r="Q172" s="40">
        <f t="shared" si="6"/>
        <v>110</v>
      </c>
      <c r="R172" s="2">
        <f t="shared" si="7"/>
        <v>1062</v>
      </c>
      <c r="S172" s="2">
        <f>VLOOKUP(C172,Quals!$A$25:$C$45,3,FALSE)</f>
        <v>1152</v>
      </c>
      <c r="T172" s="2" t="str">
        <f>IF(OR(AND(G172&gt;=S172,L172&gt;=Quals!$F$3,L172&lt;=Quals!$H$3), OR(AND(H172&gt;=S172,M172&gt;=Quals!$F$3,M172&lt;=Quals!$H$3), OR(AND(I172&gt;=S172,N172&gt;=Quals!$F$3,N172&lt;=Quals!$H$3), OR(AND(J172&gt;=S172,O172&gt;=Quals!$F$3,O172&lt;=Quals!$H$3), OR(AND(K172&gt;=S172,P172&gt;=Quals!$F$3,P172&lt;=Quals!$H$3)))))),"Q","")</f>
        <v/>
      </c>
      <c r="U172" s="1" t="str">
        <f>IF(AND(T172 = "Q", IF(ISNA(VLOOKUP((B172&amp;C172),Autos!C:C,1,FALSE)), "Not in Auto",)),"Check", "No need")</f>
        <v>No need</v>
      </c>
    </row>
    <row r="173" spans="1:21" x14ac:dyDescent="0.2">
      <c r="A173" t="str">
        <f t="shared" si="8"/>
        <v>Jessica THORNTON400m</v>
      </c>
      <c r="B173" t="s">
        <v>227</v>
      </c>
      <c r="C173" s="6" t="s">
        <v>26</v>
      </c>
      <c r="D173" s="6">
        <v>35897</v>
      </c>
      <c r="E173">
        <v>1066</v>
      </c>
      <c r="F173" s="2">
        <v>7</v>
      </c>
      <c r="G173">
        <v>1067</v>
      </c>
      <c r="H173">
        <v>1024</v>
      </c>
      <c r="I173">
        <v>1041</v>
      </c>
      <c r="J173">
        <v>1008</v>
      </c>
      <c r="K173">
        <v>1020</v>
      </c>
      <c r="L173" s="6">
        <v>44268</v>
      </c>
      <c r="M173" s="6">
        <v>44303</v>
      </c>
      <c r="N173" s="6">
        <v>44604</v>
      </c>
      <c r="O173" s="6">
        <v>44282</v>
      </c>
      <c r="P173" s="58">
        <v>44280</v>
      </c>
      <c r="Q173" s="40">
        <f t="shared" si="6"/>
        <v>114</v>
      </c>
      <c r="R173" s="2">
        <f t="shared" si="7"/>
        <v>1067</v>
      </c>
      <c r="S173" s="2">
        <f>VLOOKUP(C173,Quals!$A$25:$C$45,3,FALSE)</f>
        <v>1152</v>
      </c>
      <c r="T173" s="2" t="str">
        <f>IF(OR(AND(G173&gt;=S173,L173&gt;=Quals!$F$3,L173&lt;=Quals!$H$3), OR(AND(H173&gt;=S173,M173&gt;=Quals!$F$3,M173&lt;=Quals!$H$3), OR(AND(I173&gt;=S173,N173&gt;=Quals!$F$3,N173&lt;=Quals!$H$3), OR(AND(J173&gt;=S173,O173&gt;=Quals!$F$3,O173&lt;=Quals!$H$3), OR(AND(K173&gt;=S173,P173&gt;=Quals!$F$3,P173&lt;=Quals!$H$3)))))),"Q","")</f>
        <v/>
      </c>
      <c r="U173" s="1" t="str">
        <f>IF(AND(T173 = "Q", IF(ISNA(VLOOKUP((B173&amp;C173),Autos!C:C,1,FALSE)), "Not in Auto",)),"Check", "No need")</f>
        <v>No need</v>
      </c>
    </row>
    <row r="174" spans="1:21" x14ac:dyDescent="0.2">
      <c r="A174" t="str">
        <f t="shared" si="8"/>
        <v>Catriona BISSET400m</v>
      </c>
      <c r="B174" t="s">
        <v>228</v>
      </c>
      <c r="C174" s="6" t="s">
        <v>26</v>
      </c>
      <c r="D174" s="6">
        <v>34394</v>
      </c>
      <c r="E174">
        <v>1051</v>
      </c>
      <c r="F174" s="2">
        <v>8</v>
      </c>
      <c r="G174">
        <v>1070</v>
      </c>
      <c r="H174">
        <v>1064</v>
      </c>
      <c r="I174">
        <v>1049</v>
      </c>
      <c r="J174">
        <v>1024</v>
      </c>
      <c r="K174">
        <v>1003</v>
      </c>
      <c r="L174" s="6">
        <v>44590</v>
      </c>
      <c r="M174" s="6">
        <v>44308</v>
      </c>
      <c r="N174" s="6">
        <v>44422</v>
      </c>
      <c r="O174" s="6">
        <v>44569</v>
      </c>
      <c r="P174" s="58">
        <v>44307</v>
      </c>
      <c r="Q174" s="40">
        <f t="shared" si="6"/>
        <v>132</v>
      </c>
      <c r="R174" s="2">
        <f t="shared" si="7"/>
        <v>1070</v>
      </c>
      <c r="S174" s="2">
        <f>VLOOKUP(C174,Quals!$A$25:$C$45,3,FALSE)</f>
        <v>1152</v>
      </c>
      <c r="T174" s="2" t="str">
        <f>IF(OR(AND(G174&gt;=S174,L174&gt;=Quals!$F$3,L174&lt;=Quals!$H$3), OR(AND(H174&gt;=S174,M174&gt;=Quals!$F$3,M174&lt;=Quals!$H$3), OR(AND(I174&gt;=S174,N174&gt;=Quals!$F$3,N174&lt;=Quals!$H$3), OR(AND(J174&gt;=S174,O174&gt;=Quals!$F$3,O174&lt;=Quals!$H$3), OR(AND(K174&gt;=S174,P174&gt;=Quals!$F$3,P174&lt;=Quals!$H$3)))))),"Q","")</f>
        <v/>
      </c>
      <c r="U174" s="1" t="str">
        <f>IF(AND(T174 = "Q", IF(ISNA(VLOOKUP((B174&amp;C174),Autos!C:C,1,FALSE)), "Not in Auto",)),"Check", "No need")</f>
        <v>No need</v>
      </c>
    </row>
    <row r="175" spans="1:21" x14ac:dyDescent="0.2">
      <c r="A175" t="str">
        <f t="shared" si="8"/>
        <v>Jasmin GUTHRIE400m</v>
      </c>
      <c r="B175" t="s">
        <v>229</v>
      </c>
      <c r="C175" s="6" t="s">
        <v>26</v>
      </c>
      <c r="D175" s="6">
        <v>37885</v>
      </c>
      <c r="E175">
        <v>1045</v>
      </c>
      <c r="F175" s="2">
        <v>9</v>
      </c>
      <c r="G175">
        <v>1056</v>
      </c>
      <c r="H175">
        <v>1042</v>
      </c>
      <c r="I175">
        <v>1029</v>
      </c>
      <c r="J175">
        <v>1015</v>
      </c>
      <c r="K175">
        <v>1017</v>
      </c>
      <c r="L175" s="6">
        <v>44590</v>
      </c>
      <c r="M175" s="6">
        <v>44299</v>
      </c>
      <c r="N175" s="6">
        <v>44262</v>
      </c>
      <c r="O175" s="6">
        <v>44282</v>
      </c>
      <c r="P175" s="58">
        <v>44570</v>
      </c>
      <c r="Q175" s="40">
        <f t="shared" si="6"/>
        <v>140</v>
      </c>
      <c r="R175" s="2">
        <f t="shared" si="7"/>
        <v>1056</v>
      </c>
      <c r="S175" s="2">
        <f>VLOOKUP(C175,Quals!$A$25:$C$45,3,FALSE)</f>
        <v>1152</v>
      </c>
      <c r="T175" s="2" t="str">
        <f>IF(OR(AND(G175&gt;=S175,L175&gt;=Quals!$F$3,L175&lt;=Quals!$H$3), OR(AND(H175&gt;=S175,M175&gt;=Quals!$F$3,M175&lt;=Quals!$H$3), OR(AND(I175&gt;=S175,N175&gt;=Quals!$F$3,N175&lt;=Quals!$H$3), OR(AND(J175&gt;=S175,O175&gt;=Quals!$F$3,O175&lt;=Quals!$H$3), OR(AND(K175&gt;=S175,P175&gt;=Quals!$F$3,P175&lt;=Quals!$H$3)))))),"Q","")</f>
        <v/>
      </c>
      <c r="U175" s="1" t="str">
        <f>IF(AND(T175 = "Q", IF(ISNA(VLOOKUP((B175&amp;C175),Autos!C:C,1,FALSE)), "Not in Auto",)),"Check", "No need")</f>
        <v>No need</v>
      </c>
    </row>
    <row r="176" spans="1:21" x14ac:dyDescent="0.2">
      <c r="A176" t="str">
        <f t="shared" si="8"/>
        <v>Caitlyn FERRIER400m</v>
      </c>
      <c r="B176" t="s">
        <v>200</v>
      </c>
      <c r="C176" s="6" t="s">
        <v>26</v>
      </c>
      <c r="D176" s="6">
        <v>37513</v>
      </c>
      <c r="E176">
        <v>1036</v>
      </c>
      <c r="F176" s="2">
        <v>10</v>
      </c>
      <c r="G176">
        <v>1056</v>
      </c>
      <c r="H176">
        <v>1032</v>
      </c>
      <c r="I176">
        <v>1025</v>
      </c>
      <c r="J176">
        <v>1017</v>
      </c>
      <c r="K176">
        <v>1017</v>
      </c>
      <c r="L176" s="6">
        <v>44268</v>
      </c>
      <c r="M176" s="6">
        <v>44308</v>
      </c>
      <c r="N176" s="6">
        <v>44299</v>
      </c>
      <c r="O176" s="6">
        <v>44261</v>
      </c>
      <c r="P176" s="58">
        <v>44260</v>
      </c>
      <c r="Q176" s="40">
        <f t="shared" si="6"/>
        <v>152</v>
      </c>
      <c r="R176" s="2">
        <f t="shared" si="7"/>
        <v>1056</v>
      </c>
      <c r="S176" s="2">
        <f>VLOOKUP(C176,Quals!$A$25:$C$45,3,FALSE)</f>
        <v>1152</v>
      </c>
      <c r="T176" s="2" t="str">
        <f>IF(OR(AND(G176&gt;=S176,L176&gt;=Quals!$F$3,L176&lt;=Quals!$H$3), OR(AND(H176&gt;=S176,M176&gt;=Quals!$F$3,M176&lt;=Quals!$H$3), OR(AND(I176&gt;=S176,N176&gt;=Quals!$F$3,N176&lt;=Quals!$H$3), OR(AND(J176&gt;=S176,O176&gt;=Quals!$F$3,O176&lt;=Quals!$H$3), OR(AND(K176&gt;=S176,P176&gt;=Quals!$F$3,P176&lt;=Quals!$H$3)))))),"Q","")</f>
        <v/>
      </c>
      <c r="U176" s="1" t="str">
        <f>IF(AND(T176 = "Q", IF(ISNA(VLOOKUP((B176&amp;C176),Autos!C:C,1,FALSE)), "Not in Auto",)),"Check", "No need")</f>
        <v>No need</v>
      </c>
    </row>
    <row r="177" spans="1:21" x14ac:dyDescent="0.2">
      <c r="A177" t="str">
        <f t="shared" si="8"/>
        <v>Caitlin SARGENT-JONES400m</v>
      </c>
      <c r="B177" t="s">
        <v>230</v>
      </c>
      <c r="C177" s="6" t="s">
        <v>26</v>
      </c>
      <c r="D177" s="6">
        <v>33769</v>
      </c>
      <c r="E177">
        <v>1034</v>
      </c>
      <c r="F177" s="2">
        <v>11</v>
      </c>
      <c r="G177">
        <v>1063</v>
      </c>
      <c r="H177">
        <v>987</v>
      </c>
      <c r="I177">
        <v>958</v>
      </c>
      <c r="J177">
        <v>984</v>
      </c>
      <c r="K177">
        <v>976</v>
      </c>
      <c r="L177" s="6">
        <v>43643</v>
      </c>
      <c r="M177" s="6">
        <v>44268</v>
      </c>
      <c r="N177" s="6">
        <v>44359</v>
      </c>
      <c r="O177" s="6">
        <v>44267</v>
      </c>
      <c r="P177" s="58">
        <v>44261</v>
      </c>
      <c r="Q177" s="40">
        <f t="shared" si="6"/>
        <v>157</v>
      </c>
      <c r="R177" s="2">
        <f t="shared" si="7"/>
        <v>1063</v>
      </c>
      <c r="S177" s="2">
        <f>VLOOKUP(C177,Quals!$A$25:$C$45,3,FALSE)</f>
        <v>1152</v>
      </c>
      <c r="T177" s="2" t="str">
        <f>IF(OR(AND(G177&gt;=S177,L177&gt;=Quals!$F$3,L177&lt;=Quals!$H$3), OR(AND(H177&gt;=S177,M177&gt;=Quals!$F$3,M177&lt;=Quals!$H$3), OR(AND(I177&gt;=S177,N177&gt;=Quals!$F$3,N177&lt;=Quals!$H$3), OR(AND(J177&gt;=S177,O177&gt;=Quals!$F$3,O177&lt;=Quals!$H$3), OR(AND(K177&gt;=S177,P177&gt;=Quals!$F$3,P177&lt;=Quals!$H$3)))))),"Q","")</f>
        <v/>
      </c>
      <c r="U177" s="1" t="str">
        <f>IF(AND(T177 = "Q", IF(ISNA(VLOOKUP((B177&amp;C177),Autos!C:C,1,FALSE)), "Not in Auto",)),"Check", "No need")</f>
        <v>No need</v>
      </c>
    </row>
    <row r="178" spans="1:21" x14ac:dyDescent="0.2">
      <c r="A178" t="str">
        <f t="shared" si="8"/>
        <v>Alexia LOIZOU400m</v>
      </c>
      <c r="B178" t="s">
        <v>231</v>
      </c>
      <c r="C178" s="6" t="s">
        <v>26</v>
      </c>
      <c r="D178" s="6">
        <v>35901</v>
      </c>
      <c r="E178">
        <v>1029</v>
      </c>
      <c r="F178" s="2">
        <v>12</v>
      </c>
      <c r="G178">
        <v>1037</v>
      </c>
      <c r="H178">
        <v>1025</v>
      </c>
      <c r="I178">
        <v>1030</v>
      </c>
      <c r="J178">
        <v>1009</v>
      </c>
      <c r="K178">
        <v>1008</v>
      </c>
      <c r="L178" s="6">
        <v>44248</v>
      </c>
      <c r="M178" s="6">
        <v>44294</v>
      </c>
      <c r="N178" s="6">
        <v>44247</v>
      </c>
      <c r="O178" s="6">
        <v>44301</v>
      </c>
      <c r="P178" s="58">
        <v>44246</v>
      </c>
      <c r="Q178" s="40">
        <f t="shared" si="6"/>
        <v>162</v>
      </c>
      <c r="R178" s="2">
        <f t="shared" si="7"/>
        <v>1037</v>
      </c>
      <c r="S178" s="2">
        <f>VLOOKUP(C178,Quals!$A$25:$C$45,3,FALSE)</f>
        <v>1152</v>
      </c>
      <c r="T178" s="2" t="str">
        <f>IF(OR(AND(G178&gt;=S178,L178&gt;=Quals!$F$3,L178&lt;=Quals!$H$3), OR(AND(H178&gt;=S178,M178&gt;=Quals!$F$3,M178&lt;=Quals!$H$3), OR(AND(I178&gt;=S178,N178&gt;=Quals!$F$3,N178&lt;=Quals!$H$3), OR(AND(J178&gt;=S178,O178&gt;=Quals!$F$3,O178&lt;=Quals!$H$3), OR(AND(K178&gt;=S178,P178&gt;=Quals!$F$3,P178&lt;=Quals!$H$3)))))),"Q","")</f>
        <v/>
      </c>
      <c r="U178" s="1" t="str">
        <f>IF(AND(T178 = "Q", IF(ISNA(VLOOKUP((B178&amp;C178),Autos!C:C,1,FALSE)), "Not in Auto",)),"Check", "No need")</f>
        <v>No need</v>
      </c>
    </row>
    <row r="179" spans="1:21" x14ac:dyDescent="0.2">
      <c r="A179" t="str">
        <f t="shared" si="8"/>
        <v>Sidney BURRELL400m</v>
      </c>
      <c r="B179" t="s">
        <v>232</v>
      </c>
      <c r="C179" s="7" t="s">
        <v>26</v>
      </c>
      <c r="D179" s="6">
        <v>37818</v>
      </c>
      <c r="E179">
        <v>1013</v>
      </c>
      <c r="F179" s="2">
        <v>13</v>
      </c>
      <c r="G179">
        <v>1038</v>
      </c>
      <c r="H179">
        <v>1012</v>
      </c>
      <c r="I179">
        <v>995</v>
      </c>
      <c r="J179">
        <v>985</v>
      </c>
      <c r="K179">
        <v>983</v>
      </c>
      <c r="L179" s="6">
        <v>44280</v>
      </c>
      <c r="M179" s="6">
        <v>44262</v>
      </c>
      <c r="N179" s="6">
        <v>44261</v>
      </c>
      <c r="O179" s="6">
        <v>44604</v>
      </c>
      <c r="P179" s="58">
        <v>44299</v>
      </c>
      <c r="Q179" s="40">
        <f t="shared" si="6"/>
        <v>196</v>
      </c>
      <c r="R179" s="2">
        <f t="shared" si="7"/>
        <v>1038</v>
      </c>
      <c r="S179" s="2">
        <f>VLOOKUP(C179,Quals!$A$25:$C$45,3,FALSE)</f>
        <v>1152</v>
      </c>
      <c r="T179" s="2" t="str">
        <f>IF(OR(AND(G179&gt;=S179,L179&gt;=Quals!$F$3,L179&lt;=Quals!$H$3), OR(AND(H179&gt;=S179,M179&gt;=Quals!$F$3,M179&lt;=Quals!$H$3), OR(AND(I179&gt;=S179,N179&gt;=Quals!$F$3,N179&lt;=Quals!$H$3), OR(AND(J179&gt;=S179,O179&gt;=Quals!$F$3,O179&lt;=Quals!$H$3), OR(AND(K179&gt;=S179,P179&gt;=Quals!$F$3,P179&lt;=Quals!$H$3)))))),"Q","")</f>
        <v/>
      </c>
      <c r="U179" s="1" t="str">
        <f>IF(AND(T179 = "Q", IF(ISNA(VLOOKUP((B179&amp;C179),Autos!C:C,1,FALSE)), "Not in Auto",)),"Check", "No need")</f>
        <v>No need</v>
      </c>
    </row>
    <row r="180" spans="1:21" x14ac:dyDescent="0.2">
      <c r="A180" t="str">
        <f t="shared" si="8"/>
        <v>Francesca MCDONALD400m</v>
      </c>
      <c r="B180" t="s">
        <v>140</v>
      </c>
      <c r="C180" s="7" t="s">
        <v>26</v>
      </c>
      <c r="D180" s="6">
        <v>37353</v>
      </c>
      <c r="E180">
        <v>1007</v>
      </c>
      <c r="F180" s="2">
        <v>14</v>
      </c>
      <c r="G180">
        <v>1010</v>
      </c>
      <c r="H180">
        <v>997</v>
      </c>
      <c r="I180">
        <v>994</v>
      </c>
      <c r="J180">
        <v>990</v>
      </c>
      <c r="K180">
        <v>999</v>
      </c>
      <c r="L180" s="6">
        <v>44299</v>
      </c>
      <c r="M180" s="6">
        <v>44268</v>
      </c>
      <c r="N180" s="6">
        <v>44261</v>
      </c>
      <c r="O180" s="6">
        <v>44534</v>
      </c>
      <c r="P180" s="58">
        <v>44282</v>
      </c>
      <c r="Q180" s="40">
        <f t="shared" si="6"/>
        <v>205</v>
      </c>
      <c r="R180" s="2">
        <f t="shared" si="7"/>
        <v>1010</v>
      </c>
      <c r="S180" s="2">
        <f>VLOOKUP(C180,Quals!$A$25:$C$45,3,FALSE)</f>
        <v>1152</v>
      </c>
      <c r="T180" s="2" t="str">
        <f>IF(OR(AND(G180&gt;=S180,L180&gt;=Quals!$F$3,L180&lt;=Quals!$H$3), OR(AND(H180&gt;=S180,M180&gt;=Quals!$F$3,M180&lt;=Quals!$H$3), OR(AND(I180&gt;=S180,N180&gt;=Quals!$F$3,N180&lt;=Quals!$H$3), OR(AND(J180&gt;=S180,O180&gt;=Quals!$F$3,O180&lt;=Quals!$H$3), OR(AND(K180&gt;=S180,P180&gt;=Quals!$F$3,P180&lt;=Quals!$H$3)))))),"Q","")</f>
        <v/>
      </c>
      <c r="U180" s="1" t="str">
        <f>IF(AND(T180 = "Q", IF(ISNA(VLOOKUP((B180&amp;C180),Autos!C:C,1,FALSE)), "Not in Auto",)),"Check", "No need")</f>
        <v>No need</v>
      </c>
    </row>
    <row r="181" spans="1:21" x14ac:dyDescent="0.2">
      <c r="A181" t="str">
        <f t="shared" si="8"/>
        <v>Tess KIRSOPP-COLE400m</v>
      </c>
      <c r="B181" t="s">
        <v>233</v>
      </c>
      <c r="C181" s="6" t="s">
        <v>26</v>
      </c>
      <c r="D181" s="6">
        <v>36496</v>
      </c>
      <c r="E181">
        <v>1005</v>
      </c>
      <c r="F181" s="2">
        <v>15</v>
      </c>
      <c r="G181">
        <v>1041</v>
      </c>
      <c r="H181">
        <v>996</v>
      </c>
      <c r="I181">
        <v>993</v>
      </c>
      <c r="J181">
        <v>976</v>
      </c>
      <c r="K181">
        <v>983</v>
      </c>
      <c r="L181" s="6">
        <v>44590</v>
      </c>
      <c r="M181" s="6">
        <v>44276</v>
      </c>
      <c r="N181" s="6">
        <v>44247</v>
      </c>
      <c r="O181" s="6">
        <v>44248</v>
      </c>
      <c r="P181" s="58">
        <v>44246</v>
      </c>
      <c r="Q181" s="40">
        <f t="shared" si="6"/>
        <v>212</v>
      </c>
      <c r="R181" s="2">
        <f t="shared" si="7"/>
        <v>1041</v>
      </c>
      <c r="S181" s="2">
        <f>VLOOKUP(C181,Quals!$A$25:$C$45,3,FALSE)</f>
        <v>1152</v>
      </c>
      <c r="T181" s="2" t="str">
        <f>IF(OR(AND(G181&gt;=S181,L181&gt;=Quals!$F$3,L181&lt;=Quals!$H$3), OR(AND(H181&gt;=S181,M181&gt;=Quals!$F$3,M181&lt;=Quals!$H$3), OR(AND(I181&gt;=S181,N181&gt;=Quals!$F$3,N181&lt;=Quals!$H$3), OR(AND(J181&gt;=S181,O181&gt;=Quals!$F$3,O181&lt;=Quals!$H$3), OR(AND(K181&gt;=S181,P181&gt;=Quals!$F$3,P181&lt;=Quals!$H$3)))))),"Q","")</f>
        <v/>
      </c>
      <c r="U181" s="1" t="str">
        <f>IF(AND(T181 = "Q", IF(ISNA(VLOOKUP((B181&amp;C181),Autos!C:C,1,FALSE)), "Not in Auto",)),"Check", "No need")</f>
        <v>No need</v>
      </c>
    </row>
    <row r="182" spans="1:21" x14ac:dyDescent="0.2">
      <c r="A182" t="str">
        <f t="shared" si="8"/>
        <v>Grace GOLDSWORTHY400m</v>
      </c>
      <c r="B182" t="s">
        <v>237</v>
      </c>
      <c r="C182" s="6" t="s">
        <v>26</v>
      </c>
      <c r="D182" s="6">
        <v>36935</v>
      </c>
      <c r="E182">
        <v>996</v>
      </c>
      <c r="F182" s="2">
        <v>16</v>
      </c>
      <c r="G182">
        <v>1046</v>
      </c>
      <c r="H182">
        <v>1004</v>
      </c>
      <c r="I182">
        <v>981</v>
      </c>
      <c r="J182">
        <v>971</v>
      </c>
      <c r="K182">
        <v>965</v>
      </c>
      <c r="L182" s="6">
        <v>44604</v>
      </c>
      <c r="M182" s="6">
        <v>44289</v>
      </c>
      <c r="N182" s="6">
        <v>44296</v>
      </c>
      <c r="O182" s="6">
        <v>44330</v>
      </c>
      <c r="P182" s="58">
        <v>44303</v>
      </c>
      <c r="Q182" s="40">
        <f t="shared" si="6"/>
        <v>238</v>
      </c>
      <c r="R182" s="2">
        <f t="shared" si="7"/>
        <v>1046</v>
      </c>
      <c r="S182" s="2">
        <f>VLOOKUP(C182,Quals!$A$25:$C$45,3,FALSE)</f>
        <v>1152</v>
      </c>
      <c r="T182" s="2" t="str">
        <f>IF(OR(AND(G182&gt;=S182,L182&gt;=Quals!$F$3,L182&lt;=Quals!$H$3), OR(AND(H182&gt;=S182,M182&gt;=Quals!$F$3,M182&lt;=Quals!$H$3), OR(AND(I182&gt;=S182,N182&gt;=Quals!$F$3,N182&lt;=Quals!$H$3), OR(AND(J182&gt;=S182,O182&gt;=Quals!$F$3,O182&lt;=Quals!$H$3), OR(AND(K182&gt;=S182,P182&gt;=Quals!$F$3,P182&lt;=Quals!$H$3)))))),"Q","")</f>
        <v/>
      </c>
      <c r="U182" s="1" t="str">
        <f>IF(AND(T182 = "Q", IF(ISNA(VLOOKUP((B182&amp;C182),Autos!C:C,1,FALSE)), "Not in Auto",)),"Check", "No need")</f>
        <v>No need</v>
      </c>
    </row>
    <row r="183" spans="1:21" x14ac:dyDescent="0.2">
      <c r="A183" t="str">
        <f t="shared" si="8"/>
        <v>Caitlin BANNER400m</v>
      </c>
      <c r="B183" t="s">
        <v>234</v>
      </c>
      <c r="C183" s="6" t="s">
        <v>26</v>
      </c>
      <c r="D183" s="6">
        <v>36210</v>
      </c>
      <c r="E183">
        <v>987</v>
      </c>
      <c r="F183" s="2">
        <v>17</v>
      </c>
      <c r="G183">
        <v>1008</v>
      </c>
      <c r="H183">
        <v>991</v>
      </c>
      <c r="I183">
        <v>990</v>
      </c>
      <c r="J183">
        <v>967</v>
      </c>
      <c r="K183">
        <v>958</v>
      </c>
      <c r="L183" s="6">
        <v>44268</v>
      </c>
      <c r="M183" s="6">
        <v>44260</v>
      </c>
      <c r="N183" s="6">
        <v>44301</v>
      </c>
      <c r="O183" s="6">
        <v>44261</v>
      </c>
      <c r="P183" s="58">
        <v>44267</v>
      </c>
      <c r="Q183" s="40">
        <f t="shared" si="6"/>
        <v>263</v>
      </c>
      <c r="R183" s="2">
        <f t="shared" si="7"/>
        <v>1008</v>
      </c>
      <c r="S183" s="2">
        <f>VLOOKUP(C183,Quals!$A$25:$C$45,3,FALSE)</f>
        <v>1152</v>
      </c>
      <c r="T183" s="2" t="str">
        <f>IF(OR(AND(G183&gt;=S183,L183&gt;=Quals!$F$3,L183&lt;=Quals!$H$3), OR(AND(H183&gt;=S183,M183&gt;=Quals!$F$3,M183&lt;=Quals!$H$3), OR(AND(I183&gt;=S183,N183&gt;=Quals!$F$3,N183&lt;=Quals!$H$3), OR(AND(J183&gt;=S183,O183&gt;=Quals!$F$3,O183&lt;=Quals!$H$3), OR(AND(K183&gt;=S183,P183&gt;=Quals!$F$3,P183&lt;=Quals!$H$3)))))),"Q","")</f>
        <v/>
      </c>
      <c r="U183" s="1" t="str">
        <f>IF(AND(T183 = "Q", IF(ISNA(VLOOKUP((B183&amp;C183),Autos!C:C,1,FALSE)), "Not in Auto",)),"Check", "No need")</f>
        <v>No need</v>
      </c>
    </row>
    <row r="184" spans="1:21" x14ac:dyDescent="0.2">
      <c r="A184" t="str">
        <f t="shared" si="8"/>
        <v>Txai ANGLIN400m</v>
      </c>
      <c r="B184" t="s">
        <v>235</v>
      </c>
      <c r="C184" s="6" t="s">
        <v>26</v>
      </c>
      <c r="D184" s="6">
        <v>44671</v>
      </c>
      <c r="E184">
        <v>986</v>
      </c>
      <c r="F184" s="2">
        <v>18</v>
      </c>
      <c r="G184">
        <v>1006</v>
      </c>
      <c r="H184">
        <v>983</v>
      </c>
      <c r="I184">
        <v>966</v>
      </c>
      <c r="J184">
        <v>965</v>
      </c>
      <c r="K184">
        <v>947</v>
      </c>
      <c r="L184" s="6">
        <v>44486</v>
      </c>
      <c r="M184" s="6">
        <v>44576</v>
      </c>
      <c r="N184" s="6">
        <v>44548</v>
      </c>
      <c r="O184" s="6">
        <v>44303</v>
      </c>
      <c r="P184" s="58">
        <v>44464</v>
      </c>
      <c r="Q184" s="40">
        <f t="shared" si="6"/>
        <v>267</v>
      </c>
      <c r="R184" s="2">
        <f t="shared" si="7"/>
        <v>1006</v>
      </c>
      <c r="S184" s="2">
        <f>VLOOKUP(C184,Quals!$A$25:$C$45,3,FALSE)</f>
        <v>1152</v>
      </c>
      <c r="T184" s="2" t="str">
        <f>IF(OR(AND(G184&gt;=S184,L184&gt;=Quals!$F$3,L184&lt;=Quals!$H$3), OR(AND(H184&gt;=S184,M184&gt;=Quals!$F$3,M184&lt;=Quals!$H$3), OR(AND(I184&gt;=S184,N184&gt;=Quals!$F$3,N184&lt;=Quals!$H$3), OR(AND(J184&gt;=S184,O184&gt;=Quals!$F$3,O184&lt;=Quals!$H$3), OR(AND(K184&gt;=S184,P184&gt;=Quals!$F$3,P184&lt;=Quals!$H$3)))))),"Q","")</f>
        <v/>
      </c>
      <c r="U184" s="1" t="str">
        <f>IF(AND(T184 = "Q", IF(ISNA(VLOOKUP((B184&amp;C184),Autos!C:C,1,FALSE)), "Not in Auto",)),"Check", "No need")</f>
        <v>No need</v>
      </c>
    </row>
    <row r="185" spans="1:21" x14ac:dyDescent="0.2">
      <c r="A185" t="str">
        <f t="shared" si="8"/>
        <v>Marli WILKINSON400m</v>
      </c>
      <c r="B185" t="s">
        <v>236</v>
      </c>
      <c r="C185" s="7" t="s">
        <v>26</v>
      </c>
      <c r="D185" s="6">
        <v>36706</v>
      </c>
      <c r="E185">
        <v>985</v>
      </c>
      <c r="F185" s="2">
        <v>19</v>
      </c>
      <c r="G185">
        <v>1019</v>
      </c>
      <c r="H185">
        <v>998</v>
      </c>
      <c r="I185">
        <v>981</v>
      </c>
      <c r="J185">
        <v>950</v>
      </c>
      <c r="K185">
        <v>927</v>
      </c>
      <c r="L185" s="6">
        <v>44248</v>
      </c>
      <c r="M185" s="6">
        <v>44548</v>
      </c>
      <c r="N185" s="6">
        <v>44247</v>
      </c>
      <c r="O185" s="6">
        <v>44534</v>
      </c>
      <c r="P185" s="58">
        <v>44246</v>
      </c>
      <c r="Q185" s="40">
        <f t="shared" si="6"/>
        <v>274</v>
      </c>
      <c r="R185" s="2">
        <f t="shared" si="7"/>
        <v>1019</v>
      </c>
      <c r="S185" s="2">
        <f>VLOOKUP(C185,Quals!$A$25:$C$45,3,FALSE)</f>
        <v>1152</v>
      </c>
      <c r="T185" s="2" t="str">
        <f>IF(OR(AND(G185&gt;=S185,L185&gt;=Quals!$F$3,L185&lt;=Quals!$H$3), OR(AND(H185&gt;=S185,M185&gt;=Quals!$F$3,M185&lt;=Quals!$H$3), OR(AND(I185&gt;=S185,N185&gt;=Quals!$F$3,N185&lt;=Quals!$H$3), OR(AND(J185&gt;=S185,O185&gt;=Quals!$F$3,O185&lt;=Quals!$H$3), OR(AND(K185&gt;=S185,P185&gt;=Quals!$F$3,P185&lt;=Quals!$H$3)))))),"Q","")</f>
        <v/>
      </c>
      <c r="U185" s="1" t="str">
        <f>IF(AND(T185 = "Q", IF(ISNA(VLOOKUP((B185&amp;C185),Autos!C:C,1,FALSE)), "Not in Auto",)),"Check", "No need")</f>
        <v>No need</v>
      </c>
    </row>
    <row r="186" spans="1:21" x14ac:dyDescent="0.2">
      <c r="A186" t="str">
        <f t="shared" si="8"/>
        <v>Ilana GRANDINE400m</v>
      </c>
      <c r="B186" t="s">
        <v>123</v>
      </c>
      <c r="C186" s="6" t="s">
        <v>26</v>
      </c>
      <c r="D186" s="6">
        <v>33463</v>
      </c>
      <c r="E186">
        <v>983</v>
      </c>
      <c r="F186" s="2">
        <v>20</v>
      </c>
      <c r="G186">
        <v>1030</v>
      </c>
      <c r="H186">
        <v>1008</v>
      </c>
      <c r="I186">
        <v>968</v>
      </c>
      <c r="J186">
        <v>968</v>
      </c>
      <c r="K186">
        <v>919</v>
      </c>
      <c r="L186" s="6">
        <v>44569</v>
      </c>
      <c r="M186" s="6">
        <v>44590</v>
      </c>
      <c r="N186" s="6">
        <v>44248</v>
      </c>
      <c r="O186" s="6">
        <v>44247</v>
      </c>
      <c r="P186" s="58">
        <v>44246</v>
      </c>
      <c r="Q186" s="40">
        <f t="shared" si="6"/>
        <v>277</v>
      </c>
      <c r="R186" s="2">
        <f t="shared" si="7"/>
        <v>1030</v>
      </c>
      <c r="S186" s="2">
        <f>VLOOKUP(C186,Quals!$A$25:$C$45,3,FALSE)</f>
        <v>1152</v>
      </c>
      <c r="T186" s="2" t="str">
        <f>IF(OR(AND(G186&gt;=S186,L186&gt;=Quals!$F$3,L186&lt;=Quals!$H$3), OR(AND(H186&gt;=S186,M186&gt;=Quals!$F$3,M186&lt;=Quals!$H$3), OR(AND(I186&gt;=S186,N186&gt;=Quals!$F$3,N186&lt;=Quals!$H$3), OR(AND(J186&gt;=S186,O186&gt;=Quals!$F$3,O186&lt;=Quals!$H$3), OR(AND(K186&gt;=S186,P186&gt;=Quals!$F$3,P186&lt;=Quals!$H$3)))))),"Q","")</f>
        <v/>
      </c>
      <c r="U186" s="1" t="str">
        <f>IF(AND(T186 = "Q", IF(ISNA(VLOOKUP((B186&amp;C186),Autos!C:C,1,FALSE)), "Not in Auto",)),"Check", "No need")</f>
        <v>No need</v>
      </c>
    </row>
    <row r="187" spans="1:21" x14ac:dyDescent="0.2">
      <c r="A187" t="str">
        <f t="shared" si="8"/>
        <v>Kiara SPEECHLEY400m</v>
      </c>
      <c r="B187" t="s">
        <v>174</v>
      </c>
      <c r="C187" s="6" t="s">
        <v>26</v>
      </c>
      <c r="D187" s="6">
        <v>36602</v>
      </c>
      <c r="E187">
        <v>978</v>
      </c>
      <c r="F187" s="2">
        <v>21</v>
      </c>
      <c r="G187">
        <v>1009</v>
      </c>
      <c r="H187">
        <v>977</v>
      </c>
      <c r="I187">
        <v>956</v>
      </c>
      <c r="J187">
        <v>947</v>
      </c>
      <c r="K187">
        <v>939</v>
      </c>
      <c r="L187" s="6">
        <v>44301</v>
      </c>
      <c r="M187" s="6">
        <v>44260</v>
      </c>
      <c r="N187" s="6">
        <v>44247</v>
      </c>
      <c r="O187" s="6">
        <v>44533</v>
      </c>
      <c r="P187" s="58">
        <v>44463</v>
      </c>
      <c r="Q187" s="40">
        <f t="shared" si="6"/>
        <v>290</v>
      </c>
      <c r="R187" s="2">
        <f t="shared" si="7"/>
        <v>1009</v>
      </c>
      <c r="S187" s="2">
        <f>VLOOKUP(C187,Quals!$A$25:$C$45,3,FALSE)</f>
        <v>1152</v>
      </c>
      <c r="T187" s="2" t="str">
        <f>IF(OR(AND(G187&gt;=S187,L187&gt;=Quals!$F$3,L187&lt;=Quals!$H$3), OR(AND(H187&gt;=S187,M187&gt;=Quals!$F$3,M187&lt;=Quals!$H$3), OR(AND(I187&gt;=S187,N187&gt;=Quals!$F$3,N187&lt;=Quals!$H$3), OR(AND(J187&gt;=S187,O187&gt;=Quals!$F$3,O187&lt;=Quals!$H$3), OR(AND(K187&gt;=S187,P187&gt;=Quals!$F$3,P187&lt;=Quals!$H$3)))))),"Q","")</f>
        <v/>
      </c>
      <c r="U187" s="1" t="str">
        <f>IF(AND(T187 = "Q", IF(ISNA(VLOOKUP((B187&amp;C187),Autos!C:C,1,FALSE)), "Not in Auto",)),"Check", "No need")</f>
        <v>No need</v>
      </c>
    </row>
    <row r="188" spans="1:21" x14ac:dyDescent="0.2">
      <c r="A188" t="str">
        <f t="shared" si="8"/>
        <v>Paige CAMPBELL400m</v>
      </c>
      <c r="B188" t="s">
        <v>210</v>
      </c>
      <c r="C188" s="6" t="s">
        <v>26</v>
      </c>
      <c r="D188" s="6">
        <v>38439</v>
      </c>
      <c r="E188">
        <v>974</v>
      </c>
      <c r="F188" s="2">
        <v>22</v>
      </c>
      <c r="G188">
        <v>1050</v>
      </c>
      <c r="H188">
        <v>1017</v>
      </c>
      <c r="I188">
        <v>958</v>
      </c>
      <c r="J188">
        <v>928</v>
      </c>
      <c r="K188">
        <v>878</v>
      </c>
      <c r="L188" s="6">
        <v>44542</v>
      </c>
      <c r="M188" s="6">
        <v>44590</v>
      </c>
      <c r="N188" s="6">
        <v>44268</v>
      </c>
      <c r="O188" s="6">
        <v>44302</v>
      </c>
      <c r="P188" s="58">
        <v>44541</v>
      </c>
      <c r="Q188" s="40">
        <f t="shared" si="6"/>
        <v>306</v>
      </c>
      <c r="R188" s="2">
        <f t="shared" si="7"/>
        <v>1050</v>
      </c>
      <c r="S188" s="2">
        <f>VLOOKUP(C188,Quals!$A$25:$C$45,3,FALSE)</f>
        <v>1152</v>
      </c>
      <c r="T188" s="2" t="str">
        <f>IF(OR(AND(G188&gt;=S188,L188&gt;=Quals!$F$3,L188&lt;=Quals!$H$3), OR(AND(H188&gt;=S188,M188&gt;=Quals!$F$3,M188&lt;=Quals!$H$3), OR(AND(I188&gt;=S188,N188&gt;=Quals!$F$3,N188&lt;=Quals!$H$3), OR(AND(J188&gt;=S188,O188&gt;=Quals!$F$3,O188&lt;=Quals!$H$3), OR(AND(K188&gt;=S188,P188&gt;=Quals!$F$3,P188&lt;=Quals!$H$3)))))),"Q","")</f>
        <v/>
      </c>
      <c r="U188" s="1" t="str">
        <f>IF(AND(T188 = "Q", IF(ISNA(VLOOKUP((B188&amp;C188),Autos!C:C,1,FALSE)), "Not in Auto",)),"Check", "No need")</f>
        <v>No need</v>
      </c>
    </row>
    <row r="189" spans="1:21" x14ac:dyDescent="0.2">
      <c r="A189" t="str">
        <f t="shared" si="8"/>
        <v>Ashleigh GONCALVES400m</v>
      </c>
      <c r="B189" t="s">
        <v>238</v>
      </c>
      <c r="C189" s="6" t="s">
        <v>26</v>
      </c>
      <c r="D189" s="6">
        <v>44671</v>
      </c>
      <c r="E189">
        <v>974</v>
      </c>
      <c r="F189" s="2">
        <v>23</v>
      </c>
      <c r="G189">
        <v>977</v>
      </c>
      <c r="H189">
        <v>974</v>
      </c>
      <c r="I189">
        <v>966</v>
      </c>
      <c r="J189">
        <v>967</v>
      </c>
      <c r="K189">
        <v>945</v>
      </c>
      <c r="L189" s="6">
        <v>44303</v>
      </c>
      <c r="M189" s="6">
        <v>44541</v>
      </c>
      <c r="N189" s="6">
        <v>44267</v>
      </c>
      <c r="O189" s="6">
        <v>44302</v>
      </c>
      <c r="P189" s="58">
        <v>44590</v>
      </c>
      <c r="Q189" s="40">
        <f t="shared" si="6"/>
        <v>306</v>
      </c>
      <c r="R189" s="2">
        <f t="shared" si="7"/>
        <v>977</v>
      </c>
      <c r="S189" s="2">
        <f>VLOOKUP(C189,Quals!$A$25:$C$45,3,FALSE)</f>
        <v>1152</v>
      </c>
      <c r="T189" s="2" t="str">
        <f>IF(OR(AND(G189&gt;=S189,L189&gt;=Quals!$F$3,L189&lt;=Quals!$H$3), OR(AND(H189&gt;=S189,M189&gt;=Quals!$F$3,M189&lt;=Quals!$H$3), OR(AND(I189&gt;=S189,N189&gt;=Quals!$F$3,N189&lt;=Quals!$H$3), OR(AND(J189&gt;=S189,O189&gt;=Quals!$F$3,O189&lt;=Quals!$H$3), OR(AND(K189&gt;=S189,P189&gt;=Quals!$F$3,P189&lt;=Quals!$H$3)))))),"Q","")</f>
        <v/>
      </c>
      <c r="U189" s="1" t="str">
        <f>IF(AND(T189 = "Q", IF(ISNA(VLOOKUP((B189&amp;C189),Autos!C:C,1,FALSE)), "Not in Auto",)),"Check", "No need")</f>
        <v>No need</v>
      </c>
    </row>
    <row r="190" spans="1:21" x14ac:dyDescent="0.2">
      <c r="A190" t="str">
        <f t="shared" si="8"/>
        <v>Annamaria LESZCZYNSKA400m</v>
      </c>
      <c r="B190" t="s">
        <v>240</v>
      </c>
      <c r="C190" s="6" t="s">
        <v>26</v>
      </c>
      <c r="D190" s="6">
        <v>36574</v>
      </c>
      <c r="E190">
        <v>969</v>
      </c>
      <c r="F190" s="2">
        <v>24</v>
      </c>
      <c r="G190">
        <v>975</v>
      </c>
      <c r="H190">
        <v>981</v>
      </c>
      <c r="I190">
        <v>964</v>
      </c>
      <c r="J190">
        <v>958</v>
      </c>
      <c r="K190">
        <v>956</v>
      </c>
      <c r="L190" s="6">
        <v>44583</v>
      </c>
      <c r="M190" s="6">
        <v>44576</v>
      </c>
      <c r="N190" s="6">
        <v>44317</v>
      </c>
      <c r="O190" s="6">
        <v>44590</v>
      </c>
      <c r="P190" s="58">
        <v>44597</v>
      </c>
      <c r="Q190" s="40">
        <f t="shared" si="6"/>
        <v>322</v>
      </c>
      <c r="R190" s="2">
        <f t="shared" si="7"/>
        <v>981</v>
      </c>
      <c r="S190" s="2">
        <f>VLOOKUP(C190,Quals!$A$25:$C$45,3,FALSE)</f>
        <v>1152</v>
      </c>
      <c r="T190" s="2" t="str">
        <f>IF(OR(AND(G190&gt;=S190,L190&gt;=Quals!$F$3,L190&lt;=Quals!$H$3), OR(AND(H190&gt;=S190,M190&gt;=Quals!$F$3,M190&lt;=Quals!$H$3), OR(AND(I190&gt;=S190,N190&gt;=Quals!$F$3,N190&lt;=Quals!$H$3), OR(AND(J190&gt;=S190,O190&gt;=Quals!$F$3,O190&lt;=Quals!$H$3), OR(AND(K190&gt;=S190,P190&gt;=Quals!$F$3,P190&lt;=Quals!$H$3)))))),"Q","")</f>
        <v/>
      </c>
      <c r="U190" s="1" t="str">
        <f>IF(AND(T190 = "Q", IF(ISNA(VLOOKUP((B190&amp;C190),Autos!C:C,1,FALSE)), "Not in Auto",)),"Check", "No need")</f>
        <v>No need</v>
      </c>
    </row>
    <row r="191" spans="1:21" x14ac:dyDescent="0.2">
      <c r="A191" t="str">
        <f t="shared" si="8"/>
        <v>Ivy BOOTHROYD400m</v>
      </c>
      <c r="B191" t="s">
        <v>239</v>
      </c>
      <c r="C191" s="6" t="s">
        <v>26</v>
      </c>
      <c r="D191" s="6">
        <v>44762</v>
      </c>
      <c r="E191">
        <v>967</v>
      </c>
      <c r="F191" s="2">
        <v>25</v>
      </c>
      <c r="G191">
        <v>979</v>
      </c>
      <c r="H191">
        <v>958</v>
      </c>
      <c r="I191">
        <v>957</v>
      </c>
      <c r="J191">
        <v>949</v>
      </c>
      <c r="K191">
        <v>933</v>
      </c>
      <c r="L191" s="6">
        <v>44542</v>
      </c>
      <c r="M191" s="6">
        <v>44299</v>
      </c>
      <c r="N191" s="6">
        <v>44268</v>
      </c>
      <c r="O191" s="6">
        <v>44597</v>
      </c>
      <c r="P191" s="58">
        <v>44513</v>
      </c>
      <c r="Q191" s="40">
        <f t="shared" si="6"/>
        <v>327</v>
      </c>
      <c r="R191" s="2">
        <f t="shared" si="7"/>
        <v>979</v>
      </c>
      <c r="S191" s="2">
        <f>VLOOKUP(C191,Quals!$A$25:$C$45,3,FALSE)</f>
        <v>1152</v>
      </c>
      <c r="T191" s="2" t="str">
        <f>IF(OR(AND(G191&gt;=S191,L191&gt;=Quals!$F$3,L191&lt;=Quals!$H$3), OR(AND(H191&gt;=S191,M191&gt;=Quals!$F$3,M191&lt;=Quals!$H$3), OR(AND(I191&gt;=S191,N191&gt;=Quals!$F$3,N191&lt;=Quals!$H$3), OR(AND(J191&gt;=S191,O191&gt;=Quals!$F$3,O191&lt;=Quals!$H$3), OR(AND(K191&gt;=S191,P191&gt;=Quals!$F$3,P191&lt;=Quals!$H$3)))))),"Q","")</f>
        <v/>
      </c>
      <c r="U191" s="1" t="str">
        <f>IF(AND(T191 = "Q", IF(ISNA(VLOOKUP((B191&amp;C191),Autos!C:C,1,FALSE)), "Not in Auto",)),"Check", "No need")</f>
        <v>No need</v>
      </c>
    </row>
    <row r="192" spans="1:21" x14ac:dyDescent="0.2">
      <c r="A192" t="str">
        <f t="shared" si="8"/>
        <v>Elizabeth DINGELDEI400m</v>
      </c>
      <c r="B192" t="s">
        <v>208</v>
      </c>
      <c r="C192" s="6" t="s">
        <v>26</v>
      </c>
      <c r="D192" s="6">
        <v>35775</v>
      </c>
      <c r="E192">
        <v>967</v>
      </c>
      <c r="F192" s="2">
        <v>26</v>
      </c>
      <c r="G192">
        <v>976</v>
      </c>
      <c r="H192">
        <v>971</v>
      </c>
      <c r="I192">
        <v>962</v>
      </c>
      <c r="J192">
        <v>961</v>
      </c>
      <c r="K192">
        <v>943</v>
      </c>
      <c r="L192" s="6">
        <v>44273</v>
      </c>
      <c r="M192" s="6">
        <v>44544</v>
      </c>
      <c r="N192" s="6">
        <v>44590</v>
      </c>
      <c r="O192" s="6">
        <v>44247</v>
      </c>
      <c r="P192" s="58">
        <v>44246</v>
      </c>
      <c r="Q192" s="40">
        <f t="shared" si="6"/>
        <v>327</v>
      </c>
      <c r="R192" s="2">
        <f t="shared" si="7"/>
        <v>976</v>
      </c>
      <c r="S192" s="2">
        <f>VLOOKUP(C192,Quals!$A$25:$C$45,3,FALSE)</f>
        <v>1152</v>
      </c>
      <c r="T192" s="2" t="str">
        <f>IF(OR(AND(G192&gt;=S192,L192&gt;=Quals!$F$3,L192&lt;=Quals!$H$3), OR(AND(H192&gt;=S192,M192&gt;=Quals!$F$3,M192&lt;=Quals!$H$3), OR(AND(I192&gt;=S192,N192&gt;=Quals!$F$3,N192&lt;=Quals!$H$3), OR(AND(J192&gt;=S192,O192&gt;=Quals!$F$3,O192&lt;=Quals!$H$3), OR(AND(K192&gt;=S192,P192&gt;=Quals!$F$3,P192&lt;=Quals!$H$3)))))),"Q","")</f>
        <v/>
      </c>
      <c r="U192" s="1" t="str">
        <f>IF(AND(T192 = "Q", IF(ISNA(VLOOKUP((B192&amp;C192),Autos!C:C,1,FALSE)), "Not in Auto",)),"Check", "No need")</f>
        <v>No need</v>
      </c>
    </row>
    <row r="193" spans="1:21" x14ac:dyDescent="0.2">
      <c r="A193" t="str">
        <f t="shared" si="8"/>
        <v>Justine RAMSAY400m</v>
      </c>
      <c r="B193" t="s">
        <v>203</v>
      </c>
      <c r="C193" s="6" t="s">
        <v>26</v>
      </c>
      <c r="D193" s="6">
        <v>37225</v>
      </c>
      <c r="E193">
        <v>961</v>
      </c>
      <c r="F193" s="2">
        <v>27</v>
      </c>
      <c r="G193">
        <v>982</v>
      </c>
      <c r="H193">
        <v>962</v>
      </c>
      <c r="I193">
        <v>955</v>
      </c>
      <c r="J193">
        <v>946</v>
      </c>
      <c r="K193">
        <v>945</v>
      </c>
      <c r="L193" s="6">
        <v>44268</v>
      </c>
      <c r="M193" s="6">
        <v>44261</v>
      </c>
      <c r="N193" s="6">
        <v>44267</v>
      </c>
      <c r="O193" s="6">
        <v>44260</v>
      </c>
      <c r="P193" s="58">
        <v>44301</v>
      </c>
      <c r="Q193" s="40">
        <f t="shared" si="6"/>
        <v>341</v>
      </c>
      <c r="R193" s="2">
        <f t="shared" si="7"/>
        <v>982</v>
      </c>
      <c r="S193" s="2">
        <f>VLOOKUP(C193,Quals!$A$25:$C$45,3,FALSE)</f>
        <v>1152</v>
      </c>
      <c r="T193" s="2" t="str">
        <f>IF(OR(AND(G193&gt;=S193,L193&gt;=Quals!$F$3,L193&lt;=Quals!$H$3), OR(AND(H193&gt;=S193,M193&gt;=Quals!$F$3,M193&lt;=Quals!$H$3), OR(AND(I193&gt;=S193,N193&gt;=Quals!$F$3,N193&lt;=Quals!$H$3), OR(AND(J193&gt;=S193,O193&gt;=Quals!$F$3,O193&lt;=Quals!$H$3), OR(AND(K193&gt;=S193,P193&gt;=Quals!$F$3,P193&lt;=Quals!$H$3)))))),"Q","")</f>
        <v/>
      </c>
      <c r="U193" s="1" t="str">
        <f>IF(AND(T193 = "Q", IF(ISNA(VLOOKUP((B193&amp;C193),Autos!C:C,1,FALSE)), "Not in Auto",)),"Check", "No need")</f>
        <v>No need</v>
      </c>
    </row>
    <row r="194" spans="1:21" x14ac:dyDescent="0.2">
      <c r="A194" t="str">
        <f t="shared" si="8"/>
        <v>Cara JARDINE400m</v>
      </c>
      <c r="B194" t="s">
        <v>242</v>
      </c>
      <c r="C194" s="6" t="s">
        <v>26</v>
      </c>
      <c r="D194" s="6">
        <v>36816</v>
      </c>
      <c r="E194">
        <v>957</v>
      </c>
      <c r="F194" s="2">
        <v>28</v>
      </c>
      <c r="G194">
        <v>982</v>
      </c>
      <c r="H194">
        <v>957</v>
      </c>
      <c r="I194">
        <v>953</v>
      </c>
      <c r="J194">
        <v>948</v>
      </c>
      <c r="K194">
        <v>931</v>
      </c>
      <c r="L194" s="6">
        <v>44301</v>
      </c>
      <c r="M194" s="6">
        <v>44308</v>
      </c>
      <c r="N194" s="6">
        <v>44267</v>
      </c>
      <c r="O194" s="6">
        <v>44307</v>
      </c>
      <c r="P194" s="58">
        <v>44268</v>
      </c>
      <c r="Q194" s="40">
        <f t="shared" ref="Q194:Q257" si="9">RANK(E194,$E$2:$E$1048576)</f>
        <v>352</v>
      </c>
      <c r="R194" s="2">
        <f t="shared" ref="R194:R257" si="10">LARGE(G194:K194,1)</f>
        <v>982</v>
      </c>
      <c r="S194" s="2">
        <f>VLOOKUP(C194,Quals!$A$25:$C$45,3,FALSE)</f>
        <v>1152</v>
      </c>
      <c r="T194" s="2" t="str">
        <f>IF(OR(AND(G194&gt;=S194,L194&gt;=Quals!$F$3,L194&lt;=Quals!$H$3), OR(AND(H194&gt;=S194,M194&gt;=Quals!$F$3,M194&lt;=Quals!$H$3), OR(AND(I194&gt;=S194,N194&gt;=Quals!$F$3,N194&lt;=Quals!$H$3), OR(AND(J194&gt;=S194,O194&gt;=Quals!$F$3,O194&lt;=Quals!$H$3), OR(AND(K194&gt;=S194,P194&gt;=Quals!$F$3,P194&lt;=Quals!$H$3)))))),"Q","")</f>
        <v/>
      </c>
      <c r="U194" s="1" t="str">
        <f>IF(AND(T194 = "Q", IF(ISNA(VLOOKUP((B194&amp;C194),Autos!C:C,1,FALSE)), "Not in Auto",)),"Check", "No need")</f>
        <v>No need</v>
      </c>
    </row>
    <row r="195" spans="1:21" x14ac:dyDescent="0.2">
      <c r="A195" t="str">
        <f t="shared" ref="A195:A258" si="11">B195&amp;C195</f>
        <v>Bethany HALMY400m</v>
      </c>
      <c r="B195" t="s">
        <v>241</v>
      </c>
      <c r="C195" s="7" t="s">
        <v>26</v>
      </c>
      <c r="D195" s="6">
        <v>34830</v>
      </c>
      <c r="E195">
        <v>955</v>
      </c>
      <c r="F195" s="2">
        <v>29</v>
      </c>
      <c r="G195">
        <v>1002</v>
      </c>
      <c r="H195">
        <v>956</v>
      </c>
      <c r="I195">
        <v>934</v>
      </c>
      <c r="J195">
        <v>926</v>
      </c>
      <c r="K195">
        <v>922</v>
      </c>
      <c r="L195" s="6">
        <v>44548</v>
      </c>
      <c r="M195" s="6">
        <v>44590</v>
      </c>
      <c r="N195" s="6">
        <v>44247</v>
      </c>
      <c r="O195" s="6">
        <v>44513</v>
      </c>
      <c r="P195" s="58">
        <v>44282</v>
      </c>
      <c r="Q195" s="40">
        <f t="shared" si="9"/>
        <v>359</v>
      </c>
      <c r="R195" s="2">
        <f t="shared" si="10"/>
        <v>1002</v>
      </c>
      <c r="S195" s="2">
        <f>VLOOKUP(C195,Quals!$A$25:$C$45,3,FALSE)</f>
        <v>1152</v>
      </c>
      <c r="T195" s="2" t="str">
        <f>IF(OR(AND(G195&gt;=S195,L195&gt;=Quals!$F$3,L195&lt;=Quals!$H$3), OR(AND(H195&gt;=S195,M195&gt;=Quals!$F$3,M195&lt;=Quals!$H$3), OR(AND(I195&gt;=S195,N195&gt;=Quals!$F$3,N195&lt;=Quals!$H$3), OR(AND(J195&gt;=S195,O195&gt;=Quals!$F$3,O195&lt;=Quals!$H$3), OR(AND(K195&gt;=S195,P195&gt;=Quals!$F$3,P195&lt;=Quals!$H$3)))))),"Q","")</f>
        <v/>
      </c>
      <c r="U195" s="1" t="str">
        <f>IF(AND(T195 = "Q", IF(ISNA(VLOOKUP((B195&amp;C195),Autos!C:C,1,FALSE)), "Not in Auto",)),"Check", "No need")</f>
        <v>No need</v>
      </c>
    </row>
    <row r="196" spans="1:21" x14ac:dyDescent="0.2">
      <c r="A196" t="str">
        <f t="shared" si="11"/>
        <v>Jemma POLLARD400m</v>
      </c>
      <c r="B196" t="s">
        <v>243</v>
      </c>
      <c r="C196" s="7" t="s">
        <v>26</v>
      </c>
      <c r="E196">
        <v>953</v>
      </c>
      <c r="F196" s="2">
        <v>30</v>
      </c>
      <c r="G196">
        <v>1003</v>
      </c>
      <c r="H196">
        <v>944</v>
      </c>
      <c r="I196">
        <v>931</v>
      </c>
      <c r="J196">
        <v>918</v>
      </c>
      <c r="K196">
        <v>924</v>
      </c>
      <c r="L196" s="6">
        <v>44542</v>
      </c>
      <c r="M196" s="6">
        <v>44268</v>
      </c>
      <c r="N196" s="6">
        <v>44583</v>
      </c>
      <c r="O196" s="6">
        <v>44254</v>
      </c>
      <c r="P196" s="58">
        <v>44541</v>
      </c>
      <c r="Q196" s="40">
        <f t="shared" si="9"/>
        <v>364</v>
      </c>
      <c r="R196" s="2">
        <f t="shared" si="10"/>
        <v>1003</v>
      </c>
      <c r="S196" s="2">
        <f>VLOOKUP(C196,Quals!$A$25:$C$45,3,FALSE)</f>
        <v>1152</v>
      </c>
      <c r="T196" s="2" t="str">
        <f>IF(OR(AND(G196&gt;=S196,L196&gt;=Quals!$F$3,L196&lt;=Quals!$H$3), OR(AND(H196&gt;=S196,M196&gt;=Quals!$F$3,M196&lt;=Quals!$H$3), OR(AND(I196&gt;=S196,N196&gt;=Quals!$F$3,N196&lt;=Quals!$H$3), OR(AND(J196&gt;=S196,O196&gt;=Quals!$F$3,O196&lt;=Quals!$H$3), OR(AND(K196&gt;=S196,P196&gt;=Quals!$F$3,P196&lt;=Quals!$H$3)))))),"Q","")</f>
        <v/>
      </c>
      <c r="U196" s="1" t="str">
        <f>IF(AND(T196 = "Q", IF(ISNA(VLOOKUP((B196&amp;C196),Autos!C:C,1,FALSE)), "Not in Auto",)),"Check", "No need")</f>
        <v>No need</v>
      </c>
    </row>
    <row r="197" spans="1:21" x14ac:dyDescent="0.2">
      <c r="A197" t="str">
        <f t="shared" si="11"/>
        <v>Lily BAYES400m</v>
      </c>
      <c r="B197" t="s">
        <v>217</v>
      </c>
      <c r="C197" s="6" t="s">
        <v>26</v>
      </c>
      <c r="D197" s="6">
        <v>36416</v>
      </c>
      <c r="E197">
        <v>953</v>
      </c>
      <c r="F197" s="2">
        <v>31</v>
      </c>
      <c r="G197">
        <v>953</v>
      </c>
      <c r="H197">
        <v>945</v>
      </c>
      <c r="I197">
        <v>949</v>
      </c>
      <c r="J197">
        <v>949</v>
      </c>
      <c r="K197">
        <v>919</v>
      </c>
      <c r="L197" s="6">
        <v>44548</v>
      </c>
      <c r="M197" s="6">
        <v>44603</v>
      </c>
      <c r="N197" s="6">
        <v>44294</v>
      </c>
      <c r="O197" s="6">
        <v>44301</v>
      </c>
      <c r="P197" s="58">
        <v>44520</v>
      </c>
      <c r="Q197" s="40">
        <f t="shared" si="9"/>
        <v>364</v>
      </c>
      <c r="R197" s="2">
        <f t="shared" si="10"/>
        <v>953</v>
      </c>
      <c r="S197" s="2">
        <f>VLOOKUP(C197,Quals!$A$25:$C$45,3,FALSE)</f>
        <v>1152</v>
      </c>
      <c r="T197" s="2" t="str">
        <f>IF(OR(AND(G197&gt;=S197,L197&gt;=Quals!$F$3,L197&lt;=Quals!$H$3), OR(AND(H197&gt;=S197,M197&gt;=Quals!$F$3,M197&lt;=Quals!$H$3), OR(AND(I197&gt;=S197,N197&gt;=Quals!$F$3,N197&lt;=Quals!$H$3), OR(AND(J197&gt;=S197,O197&gt;=Quals!$F$3,O197&lt;=Quals!$H$3), OR(AND(K197&gt;=S197,P197&gt;=Quals!$F$3,P197&lt;=Quals!$H$3)))))),"Q","")</f>
        <v/>
      </c>
      <c r="U197" s="1" t="str">
        <f>IF(AND(T197 = "Q", IF(ISNA(VLOOKUP((B197&amp;C197),Autos!C:C,1,FALSE)), "Not in Auto",)),"Check", "No need")</f>
        <v>No need</v>
      </c>
    </row>
    <row r="198" spans="1:21" x14ac:dyDescent="0.2">
      <c r="A198" t="str">
        <f t="shared" si="11"/>
        <v>Sophia HANLON400m</v>
      </c>
      <c r="B198" t="s">
        <v>244</v>
      </c>
      <c r="C198" s="7" t="s">
        <v>26</v>
      </c>
      <c r="D198" s="6">
        <v>44671</v>
      </c>
      <c r="E198">
        <v>952</v>
      </c>
      <c r="F198" s="2">
        <v>32</v>
      </c>
      <c r="G198">
        <v>966</v>
      </c>
      <c r="H198">
        <v>953</v>
      </c>
      <c r="I198">
        <v>933</v>
      </c>
      <c r="J198">
        <v>933</v>
      </c>
      <c r="K198">
        <v>940</v>
      </c>
      <c r="L198" s="6">
        <v>44303</v>
      </c>
      <c r="M198" s="6">
        <v>44302</v>
      </c>
      <c r="N198" s="6">
        <v>44275</v>
      </c>
      <c r="O198" s="6">
        <v>44248</v>
      </c>
      <c r="P198" s="58">
        <v>44294</v>
      </c>
      <c r="Q198" s="40">
        <f t="shared" si="9"/>
        <v>369</v>
      </c>
      <c r="R198" s="2">
        <f t="shared" si="10"/>
        <v>966</v>
      </c>
      <c r="S198" s="2">
        <f>VLOOKUP(C198,Quals!$A$25:$C$45,3,FALSE)</f>
        <v>1152</v>
      </c>
      <c r="T198" s="2" t="str">
        <f>IF(OR(AND(G198&gt;=S198,L198&gt;=Quals!$F$3,L198&lt;=Quals!$H$3), OR(AND(H198&gt;=S198,M198&gt;=Quals!$F$3,M198&lt;=Quals!$H$3), OR(AND(I198&gt;=S198,N198&gt;=Quals!$F$3,N198&lt;=Quals!$H$3), OR(AND(J198&gt;=S198,O198&gt;=Quals!$F$3,O198&lt;=Quals!$H$3), OR(AND(K198&gt;=S198,P198&gt;=Quals!$F$3,P198&lt;=Quals!$H$3)))))),"Q","")</f>
        <v/>
      </c>
      <c r="U198" s="1" t="str">
        <f>IF(AND(T198 = "Q", IF(ISNA(VLOOKUP((B198&amp;C198),Autos!C:C,1,FALSE)), "Not in Auto",)),"Check", "No need")</f>
        <v>No need</v>
      </c>
    </row>
    <row r="199" spans="1:21" x14ac:dyDescent="0.2">
      <c r="A199" t="str">
        <f t="shared" si="11"/>
        <v>Hannah WHITBREAD400m</v>
      </c>
      <c r="B199" t="s">
        <v>245</v>
      </c>
      <c r="C199" s="6" t="s">
        <v>26</v>
      </c>
      <c r="D199" s="6">
        <v>44581</v>
      </c>
      <c r="E199">
        <v>951</v>
      </c>
      <c r="F199" s="2">
        <v>33</v>
      </c>
      <c r="G199">
        <v>969</v>
      </c>
      <c r="H199">
        <v>957</v>
      </c>
      <c r="I199">
        <v>949</v>
      </c>
      <c r="J199">
        <v>942</v>
      </c>
      <c r="K199">
        <v>940</v>
      </c>
      <c r="L199" s="6">
        <v>44331</v>
      </c>
      <c r="M199" s="6">
        <v>44317</v>
      </c>
      <c r="N199" s="6">
        <v>44289</v>
      </c>
      <c r="O199" s="6">
        <v>44331</v>
      </c>
      <c r="P199" s="58">
        <v>44309</v>
      </c>
      <c r="Q199" s="40">
        <f t="shared" si="9"/>
        <v>375</v>
      </c>
      <c r="R199" s="2">
        <f t="shared" si="10"/>
        <v>969</v>
      </c>
      <c r="S199" s="2">
        <f>VLOOKUP(C199,Quals!$A$25:$C$45,3,FALSE)</f>
        <v>1152</v>
      </c>
      <c r="T199" s="2" t="str">
        <f>IF(OR(AND(G199&gt;=S199,L199&gt;=Quals!$F$3,L199&lt;=Quals!$H$3), OR(AND(H199&gt;=S199,M199&gt;=Quals!$F$3,M199&lt;=Quals!$H$3), OR(AND(I199&gt;=S199,N199&gt;=Quals!$F$3,N199&lt;=Quals!$H$3), OR(AND(J199&gt;=S199,O199&gt;=Quals!$F$3,O199&lt;=Quals!$H$3), OR(AND(K199&gt;=S199,P199&gt;=Quals!$F$3,P199&lt;=Quals!$H$3)))))),"Q","")</f>
        <v/>
      </c>
      <c r="U199" s="1" t="str">
        <f>IF(AND(T199 = "Q", IF(ISNA(VLOOKUP((B199&amp;C199),Autos!C:C,1,FALSE)), "Not in Auto",)),"Check", "No need")</f>
        <v>No need</v>
      </c>
    </row>
    <row r="200" spans="1:21" x14ac:dyDescent="0.2">
      <c r="A200" t="str">
        <f t="shared" si="11"/>
        <v>Bella PASQUALI400m</v>
      </c>
      <c r="B200" t="s">
        <v>246</v>
      </c>
      <c r="C200" s="7" t="s">
        <v>26</v>
      </c>
      <c r="E200">
        <v>949</v>
      </c>
      <c r="F200" s="2">
        <v>34</v>
      </c>
      <c r="G200">
        <v>965</v>
      </c>
      <c r="H200">
        <v>938</v>
      </c>
      <c r="I200">
        <v>948</v>
      </c>
      <c r="J200">
        <v>930</v>
      </c>
      <c r="K200">
        <v>914</v>
      </c>
      <c r="L200" s="6">
        <v>44541</v>
      </c>
      <c r="M200" s="6">
        <v>44248</v>
      </c>
      <c r="N200" s="6">
        <v>44247</v>
      </c>
      <c r="O200" s="6">
        <v>44299</v>
      </c>
      <c r="P200" s="58">
        <v>44590</v>
      </c>
      <c r="Q200" s="40">
        <f t="shared" si="9"/>
        <v>387</v>
      </c>
      <c r="R200" s="2">
        <f t="shared" si="10"/>
        <v>965</v>
      </c>
      <c r="S200" s="2">
        <f>VLOOKUP(C200,Quals!$A$25:$C$45,3,FALSE)</f>
        <v>1152</v>
      </c>
      <c r="T200" s="2" t="str">
        <f>IF(OR(AND(G200&gt;=S200,L200&gt;=Quals!$F$3,L200&lt;=Quals!$H$3), OR(AND(H200&gt;=S200,M200&gt;=Quals!$F$3,M200&lt;=Quals!$H$3), OR(AND(I200&gt;=S200,N200&gt;=Quals!$F$3,N200&lt;=Quals!$H$3), OR(AND(J200&gt;=S200,O200&gt;=Quals!$F$3,O200&lt;=Quals!$H$3), OR(AND(K200&gt;=S200,P200&gt;=Quals!$F$3,P200&lt;=Quals!$H$3)))))),"Q","")</f>
        <v/>
      </c>
      <c r="U200" s="1" t="str">
        <f>IF(AND(T200 = "Q", IF(ISNA(VLOOKUP((B200&amp;C200),Autos!C:C,1,FALSE)), "Not in Auto",)),"Check", "No need")</f>
        <v>No need</v>
      </c>
    </row>
    <row r="201" spans="1:21" x14ac:dyDescent="0.2">
      <c r="A201" t="str">
        <f t="shared" si="11"/>
        <v>Annie PFEIFFER400m</v>
      </c>
      <c r="B201" t="s">
        <v>186</v>
      </c>
      <c r="C201" s="7" t="s">
        <v>26</v>
      </c>
      <c r="D201" s="6">
        <v>44671</v>
      </c>
      <c r="E201">
        <v>946</v>
      </c>
      <c r="F201" s="2">
        <v>35</v>
      </c>
      <c r="G201">
        <v>963</v>
      </c>
      <c r="H201">
        <v>957</v>
      </c>
      <c r="I201">
        <v>919</v>
      </c>
      <c r="J201">
        <v>913</v>
      </c>
      <c r="K201">
        <v>918</v>
      </c>
      <c r="L201" s="6">
        <v>44603</v>
      </c>
      <c r="M201" s="6">
        <v>44589</v>
      </c>
      <c r="N201" s="6">
        <v>44499</v>
      </c>
      <c r="O201" s="6">
        <v>44519</v>
      </c>
      <c r="P201" s="58">
        <v>44568</v>
      </c>
      <c r="Q201" s="40">
        <f t="shared" si="9"/>
        <v>396</v>
      </c>
      <c r="R201" s="2">
        <f t="shared" si="10"/>
        <v>963</v>
      </c>
      <c r="S201" s="2">
        <f>VLOOKUP(C201,Quals!$A$25:$C$45,3,FALSE)</f>
        <v>1152</v>
      </c>
      <c r="T201" s="2" t="str">
        <f>IF(OR(AND(G201&gt;=S201,L201&gt;=Quals!$F$3,L201&lt;=Quals!$H$3), OR(AND(H201&gt;=S201,M201&gt;=Quals!$F$3,M201&lt;=Quals!$H$3), OR(AND(I201&gt;=S201,N201&gt;=Quals!$F$3,N201&lt;=Quals!$H$3), OR(AND(J201&gt;=S201,O201&gt;=Quals!$F$3,O201&lt;=Quals!$H$3), OR(AND(K201&gt;=S201,P201&gt;=Quals!$F$3,P201&lt;=Quals!$H$3)))))),"Q","")</f>
        <v/>
      </c>
      <c r="U201" s="1" t="str">
        <f>IF(AND(T201 = "Q", IF(ISNA(VLOOKUP((B201&amp;C201),Autos!C:C,1,FALSE)), "Not in Auto",)),"Check", "No need")</f>
        <v>No need</v>
      </c>
    </row>
    <row r="202" spans="1:21" x14ac:dyDescent="0.2">
      <c r="A202" t="str">
        <f t="shared" si="11"/>
        <v>Anna PLESSINGER400m</v>
      </c>
      <c r="B202" t="s">
        <v>247</v>
      </c>
      <c r="C202" s="6" t="s">
        <v>26</v>
      </c>
      <c r="D202" s="6">
        <v>44581</v>
      </c>
      <c r="E202">
        <v>942</v>
      </c>
      <c r="F202" s="2">
        <v>36</v>
      </c>
      <c r="G202">
        <v>962</v>
      </c>
      <c r="H202">
        <v>943</v>
      </c>
      <c r="I202">
        <v>938</v>
      </c>
      <c r="J202">
        <v>932</v>
      </c>
      <c r="K202">
        <v>931</v>
      </c>
      <c r="L202" s="6">
        <v>44590</v>
      </c>
      <c r="M202" s="6">
        <v>44273</v>
      </c>
      <c r="N202" s="6">
        <v>44247</v>
      </c>
      <c r="O202" s="6">
        <v>44301</v>
      </c>
      <c r="P202" s="58">
        <v>44246</v>
      </c>
      <c r="Q202" s="40">
        <f t="shared" si="9"/>
        <v>406</v>
      </c>
      <c r="R202" s="2">
        <f t="shared" si="10"/>
        <v>962</v>
      </c>
      <c r="S202" s="2">
        <f>VLOOKUP(C202,Quals!$A$25:$C$45,3,FALSE)</f>
        <v>1152</v>
      </c>
      <c r="T202" s="2" t="str">
        <f>IF(OR(AND(G202&gt;=S202,L202&gt;=Quals!$F$3,L202&lt;=Quals!$H$3), OR(AND(H202&gt;=S202,M202&gt;=Quals!$F$3,M202&lt;=Quals!$H$3), OR(AND(I202&gt;=S202,N202&gt;=Quals!$F$3,N202&lt;=Quals!$H$3), OR(AND(J202&gt;=S202,O202&gt;=Quals!$F$3,O202&lt;=Quals!$H$3), OR(AND(K202&gt;=S202,P202&gt;=Quals!$F$3,P202&lt;=Quals!$H$3)))))),"Q","")</f>
        <v/>
      </c>
      <c r="U202" s="1" t="str">
        <f>IF(AND(T202 = "Q", IF(ISNA(VLOOKUP((B202&amp;C202),Autos!C:C,1,FALSE)), "Not in Auto",)),"Check", "No need")</f>
        <v>No need</v>
      </c>
    </row>
    <row r="203" spans="1:21" x14ac:dyDescent="0.2">
      <c r="A203" t="str">
        <f t="shared" si="11"/>
        <v>Alma ROBB400m</v>
      </c>
      <c r="B203" t="s">
        <v>248</v>
      </c>
      <c r="C203" s="6" t="s">
        <v>26</v>
      </c>
      <c r="D203" s="6">
        <v>44612</v>
      </c>
      <c r="E203">
        <v>942</v>
      </c>
      <c r="F203" s="2">
        <v>37</v>
      </c>
      <c r="G203">
        <v>941</v>
      </c>
      <c r="H203">
        <v>941</v>
      </c>
      <c r="I203">
        <v>945</v>
      </c>
      <c r="J203">
        <v>942</v>
      </c>
      <c r="K203">
        <v>934</v>
      </c>
      <c r="L203" s="6">
        <v>44268</v>
      </c>
      <c r="M203" s="6">
        <v>44548</v>
      </c>
      <c r="N203" s="6">
        <v>44299</v>
      </c>
      <c r="O203" s="6">
        <v>44298</v>
      </c>
      <c r="P203" s="58">
        <v>44282</v>
      </c>
      <c r="Q203" s="40">
        <f t="shared" si="9"/>
        <v>406</v>
      </c>
      <c r="R203" s="2">
        <f t="shared" si="10"/>
        <v>945</v>
      </c>
      <c r="S203" s="2">
        <f>VLOOKUP(C203,Quals!$A$25:$C$45,3,FALSE)</f>
        <v>1152</v>
      </c>
      <c r="T203" s="2" t="str">
        <f>""</f>
        <v/>
      </c>
      <c r="U203" s="1" t="str">
        <f>IF(AND(T203 = "Q", IF(ISNA(VLOOKUP((B203&amp;C203),Autos!C:C,1,FALSE)), "Not in Auto",)),"Check", "No need")</f>
        <v>No need</v>
      </c>
    </row>
    <row r="204" spans="1:21" x14ac:dyDescent="0.2">
      <c r="A204" t="str">
        <f t="shared" si="11"/>
        <v>Olivia CASON400m</v>
      </c>
      <c r="B204" t="s">
        <v>959</v>
      </c>
      <c r="C204" s="6" t="s">
        <v>26</v>
      </c>
      <c r="D204" s="6">
        <v>35576</v>
      </c>
      <c r="E204">
        <v>940</v>
      </c>
      <c r="F204" s="2">
        <v>38</v>
      </c>
      <c r="G204">
        <v>1000</v>
      </c>
      <c r="H204">
        <v>948</v>
      </c>
      <c r="I204">
        <v>930</v>
      </c>
      <c r="J204">
        <v>912</v>
      </c>
      <c r="K204">
        <v>904</v>
      </c>
      <c r="L204" s="6">
        <v>44604</v>
      </c>
      <c r="M204" s="6">
        <v>44597</v>
      </c>
      <c r="N204" s="6">
        <v>44260</v>
      </c>
      <c r="O204" s="6">
        <v>44513</v>
      </c>
      <c r="P204" s="58">
        <v>44261</v>
      </c>
      <c r="Q204" s="40">
        <f t="shared" si="9"/>
        <v>415</v>
      </c>
      <c r="R204" s="2">
        <f t="shared" si="10"/>
        <v>1000</v>
      </c>
      <c r="S204" s="2">
        <f>VLOOKUP(C204,Quals!$A$25:$C$45,3,FALSE)</f>
        <v>1152</v>
      </c>
      <c r="T204" s="2" t="str">
        <f>IF(OR(AND(G204&gt;=S204,L204&gt;=Quals!$F$3,L204&lt;=Quals!$H$3), OR(AND(H204&gt;=S204,M204&gt;=Quals!$F$3,M204&lt;=Quals!$H$3), OR(AND(I204&gt;=S204,N204&gt;=Quals!$F$3,N204&lt;=Quals!$H$3), OR(AND(J204&gt;=S204,O204&gt;=Quals!$F$3,O204&lt;=Quals!$H$3), OR(AND(K204&gt;=S204,P204&gt;=Quals!$F$3,P204&lt;=Quals!$H$3)))))),"Q","")</f>
        <v/>
      </c>
      <c r="U204" s="1" t="str">
        <f>IF(AND(T204 = "Q", IF(ISNA(VLOOKUP((B204&amp;C204),Autos!C:C,1,FALSE)), "Not in Auto",)),"Check", "No need")</f>
        <v>No need</v>
      </c>
    </row>
    <row r="205" spans="1:21" x14ac:dyDescent="0.2">
      <c r="A205" t="str">
        <f t="shared" si="11"/>
        <v>Amy BRAIMBRIDGE400m</v>
      </c>
      <c r="B205" t="s">
        <v>207</v>
      </c>
      <c r="C205" s="7" t="s">
        <v>26</v>
      </c>
      <c r="D205" s="6">
        <v>1997</v>
      </c>
      <c r="E205">
        <v>939</v>
      </c>
      <c r="F205" s="2">
        <v>39</v>
      </c>
      <c r="G205">
        <v>956</v>
      </c>
      <c r="H205">
        <v>942</v>
      </c>
      <c r="I205">
        <v>929</v>
      </c>
      <c r="J205">
        <v>926</v>
      </c>
      <c r="K205">
        <v>916</v>
      </c>
      <c r="L205" s="6">
        <v>44323</v>
      </c>
      <c r="M205" s="6">
        <v>44310</v>
      </c>
      <c r="N205" s="6">
        <v>44343</v>
      </c>
      <c r="O205" s="6">
        <v>44322</v>
      </c>
      <c r="P205" s="58">
        <v>44296</v>
      </c>
      <c r="Q205" s="40">
        <f t="shared" si="9"/>
        <v>419</v>
      </c>
      <c r="R205" s="2">
        <f t="shared" si="10"/>
        <v>956</v>
      </c>
      <c r="S205" s="2">
        <f>VLOOKUP(C205,Quals!$A$25:$C$45,3,FALSE)</f>
        <v>1152</v>
      </c>
      <c r="T205" s="2" t="str">
        <f>IF(OR(AND(G205&gt;=S205,L205&gt;=Quals!$F$3,L205&lt;=Quals!$H$3), OR(AND(H205&gt;=S205,M205&gt;=Quals!$F$3,M205&lt;=Quals!$H$3), OR(AND(I205&gt;=S205,N205&gt;=Quals!$F$3,N205&lt;=Quals!$H$3), OR(AND(J205&gt;=S205,O205&gt;=Quals!$F$3,O205&lt;=Quals!$H$3), OR(AND(K205&gt;=S205,P205&gt;=Quals!$F$3,P205&lt;=Quals!$H$3)))))),"Q","")</f>
        <v/>
      </c>
      <c r="U205" s="1" t="str">
        <f>IF(AND(T205 = "Q", IF(ISNA(VLOOKUP((B205&amp;C205),Autos!C:C,1,FALSE)), "Not in Auto",)),"Check", "No need")</f>
        <v>No need</v>
      </c>
    </row>
    <row r="206" spans="1:21" x14ac:dyDescent="0.2">
      <c r="A206" t="str">
        <f t="shared" si="11"/>
        <v>Ella TOBIN400m</v>
      </c>
      <c r="B206" t="s">
        <v>219</v>
      </c>
      <c r="C206" s="6" t="s">
        <v>26</v>
      </c>
      <c r="D206" s="6">
        <v>44671</v>
      </c>
      <c r="E206">
        <v>939</v>
      </c>
      <c r="F206" s="2">
        <v>40</v>
      </c>
      <c r="G206">
        <v>957</v>
      </c>
      <c r="H206">
        <v>943</v>
      </c>
      <c r="I206">
        <v>940</v>
      </c>
      <c r="J206">
        <v>928</v>
      </c>
      <c r="K206">
        <v>927</v>
      </c>
      <c r="L206" s="6">
        <v>44303</v>
      </c>
      <c r="M206" s="6">
        <v>44569</v>
      </c>
      <c r="N206" s="6">
        <v>44590</v>
      </c>
      <c r="O206" s="6">
        <v>44273</v>
      </c>
      <c r="P206" s="58">
        <v>44302</v>
      </c>
      <c r="Q206" s="40">
        <f t="shared" si="9"/>
        <v>419</v>
      </c>
      <c r="R206" s="2">
        <f t="shared" si="10"/>
        <v>957</v>
      </c>
      <c r="S206" s="2">
        <f>VLOOKUP(C206,Quals!$A$25:$C$45,3,FALSE)</f>
        <v>1152</v>
      </c>
      <c r="T206" s="2" t="str">
        <f>IF(OR(AND(G206&gt;=S206,L206&gt;=Quals!$F$3,L206&lt;=Quals!$H$3), OR(AND(H206&gt;=S206,M206&gt;=Quals!$F$3,M206&lt;=Quals!$H$3), OR(AND(I206&gt;=S206,N206&gt;=Quals!$F$3,N206&lt;=Quals!$H$3), OR(AND(J206&gt;=S206,O206&gt;=Quals!$F$3,O206&lt;=Quals!$H$3), OR(AND(K206&gt;=S206,P206&gt;=Quals!$F$3,P206&lt;=Quals!$H$3)))))),"Q","")</f>
        <v/>
      </c>
      <c r="U206" s="1" t="str">
        <f>IF(AND(T206 = "Q", IF(ISNA(VLOOKUP((B206&amp;C206),Autos!C:C,1,FALSE)), "Not in Auto",)),"Check", "No need")</f>
        <v>No need</v>
      </c>
    </row>
    <row r="207" spans="1:21" x14ac:dyDescent="0.2">
      <c r="A207" t="str">
        <f t="shared" si="11"/>
        <v>Sienna KURDIAN400m</v>
      </c>
      <c r="B207" t="s">
        <v>220</v>
      </c>
      <c r="C207" s="6" t="s">
        <v>26</v>
      </c>
      <c r="E207">
        <v>937</v>
      </c>
      <c r="F207" s="2">
        <v>41</v>
      </c>
      <c r="G207">
        <v>936</v>
      </c>
      <c r="H207">
        <v>931</v>
      </c>
      <c r="I207">
        <v>933</v>
      </c>
      <c r="J207">
        <v>926</v>
      </c>
      <c r="K207">
        <v>925</v>
      </c>
      <c r="L207" s="6">
        <v>44597</v>
      </c>
      <c r="M207" s="6">
        <v>44299</v>
      </c>
      <c r="N207" s="6">
        <v>44548</v>
      </c>
      <c r="O207" s="6">
        <v>44541</v>
      </c>
      <c r="P207" s="58">
        <v>44569</v>
      </c>
      <c r="Q207" s="40">
        <f t="shared" si="9"/>
        <v>424</v>
      </c>
      <c r="R207" s="2">
        <f t="shared" si="10"/>
        <v>936</v>
      </c>
      <c r="S207" s="2">
        <f>VLOOKUP(C207,Quals!$A$25:$C$45,3,FALSE)</f>
        <v>1152</v>
      </c>
      <c r="T207" s="2" t="str">
        <f>IF(OR(AND(G207&gt;=S207,L207&gt;=Quals!$F$3,L207&lt;=Quals!$H$3), OR(AND(H207&gt;=S207,M207&gt;=Quals!$F$3,M207&lt;=Quals!$H$3), OR(AND(I207&gt;=S207,N207&gt;=Quals!$F$3,N207&lt;=Quals!$H$3), OR(AND(J207&gt;=S207,O207&gt;=Quals!$F$3,O207&lt;=Quals!$H$3), OR(AND(K207&gt;=S207,P207&gt;=Quals!$F$3,P207&lt;=Quals!$H$3)))))),"Q","")</f>
        <v/>
      </c>
      <c r="U207" s="1" t="str">
        <f>IF(AND(T207 = "Q", IF(ISNA(VLOOKUP((B207&amp;C207),Autos!C:C,1,FALSE)), "Not in Auto",)),"Check", "No need")</f>
        <v>No need</v>
      </c>
    </row>
    <row r="208" spans="1:21" x14ac:dyDescent="0.2">
      <c r="A208" t="str">
        <f t="shared" si="11"/>
        <v>Damita BETHAM400m</v>
      </c>
      <c r="B208" t="s">
        <v>206</v>
      </c>
      <c r="C208" s="6" t="s">
        <v>26</v>
      </c>
      <c r="D208" s="6">
        <v>38799</v>
      </c>
      <c r="E208">
        <v>934</v>
      </c>
      <c r="F208" s="2">
        <v>42</v>
      </c>
      <c r="G208">
        <v>978</v>
      </c>
      <c r="H208">
        <v>965</v>
      </c>
      <c r="I208">
        <v>922</v>
      </c>
      <c r="J208">
        <v>896</v>
      </c>
      <c r="K208">
        <v>879</v>
      </c>
      <c r="L208" s="6">
        <v>44542</v>
      </c>
      <c r="M208" s="6">
        <v>44268</v>
      </c>
      <c r="N208" s="6">
        <v>44541</v>
      </c>
      <c r="O208" s="6">
        <v>44298</v>
      </c>
      <c r="P208" s="58">
        <v>44267</v>
      </c>
      <c r="Q208" s="40">
        <f t="shared" si="9"/>
        <v>437</v>
      </c>
      <c r="R208" s="2">
        <f t="shared" si="10"/>
        <v>978</v>
      </c>
      <c r="S208" s="2">
        <f>VLOOKUP(C208,Quals!$A$25:$C$45,3,FALSE)</f>
        <v>1152</v>
      </c>
      <c r="T208" s="2" t="str">
        <f>IF(OR(AND(G208&gt;=S208,L208&gt;=Quals!$F$3,L208&lt;=Quals!$H$3), OR(AND(H208&gt;=S208,M208&gt;=Quals!$F$3,M208&lt;=Quals!$H$3), OR(AND(I208&gt;=S208,N208&gt;=Quals!$F$3,N208&lt;=Quals!$H$3), OR(AND(J208&gt;=S208,O208&gt;=Quals!$F$3,O208&lt;=Quals!$H$3), OR(AND(K208&gt;=S208,P208&gt;=Quals!$F$3,P208&lt;=Quals!$H$3)))))),"Q","")</f>
        <v/>
      </c>
      <c r="U208" s="1" t="str">
        <f>IF(AND(T208 = "Q", IF(ISNA(VLOOKUP((B208&amp;C208),Autos!C:C,1,FALSE)), "Not in Auto",)),"Check", "No need")</f>
        <v>No need</v>
      </c>
    </row>
    <row r="209" spans="1:21" x14ac:dyDescent="0.2">
      <c r="A209" t="str">
        <f t="shared" si="11"/>
        <v>Sally GUTHRIE400m</v>
      </c>
      <c r="B209" t="s">
        <v>256</v>
      </c>
      <c r="C209" s="6" t="s">
        <v>26</v>
      </c>
      <c r="D209" s="6">
        <v>37278</v>
      </c>
      <c r="E209">
        <v>933</v>
      </c>
      <c r="F209" s="2">
        <v>43</v>
      </c>
      <c r="G209">
        <v>960</v>
      </c>
      <c r="H209">
        <v>939</v>
      </c>
      <c r="I209">
        <v>929</v>
      </c>
      <c r="J209">
        <v>916</v>
      </c>
      <c r="K209">
        <v>912</v>
      </c>
      <c r="L209" s="6">
        <v>44597</v>
      </c>
      <c r="M209" s="6">
        <v>44260</v>
      </c>
      <c r="N209" s="6">
        <v>44261</v>
      </c>
      <c r="O209" s="6">
        <v>44298</v>
      </c>
      <c r="P209" s="58">
        <v>44268</v>
      </c>
      <c r="Q209" s="40">
        <f t="shared" si="9"/>
        <v>441</v>
      </c>
      <c r="R209" s="2">
        <f t="shared" si="10"/>
        <v>960</v>
      </c>
      <c r="S209" s="2">
        <f>VLOOKUP(C209,Quals!$A$25:$C$45,3,FALSE)</f>
        <v>1152</v>
      </c>
      <c r="T209" s="2" t="str">
        <f>IF(OR(AND(G209&gt;=S209,L209&gt;=Quals!$F$3,L209&lt;=Quals!$H$3), OR(AND(H209&gt;=S209,M209&gt;=Quals!$F$3,M209&lt;=Quals!$H$3), OR(AND(I209&gt;=S209,N209&gt;=Quals!$F$3,N209&lt;=Quals!$H$3), OR(AND(J209&gt;=S209,O209&gt;=Quals!$F$3,O209&lt;=Quals!$H$3), OR(AND(K209&gt;=S209,P209&gt;=Quals!$F$3,P209&lt;=Quals!$H$3)))))),"Q","")</f>
        <v/>
      </c>
      <c r="U209" s="1" t="str">
        <f>IF(AND(T209 = "Q", IF(ISNA(VLOOKUP((B209&amp;C209),Autos!C:C,1,FALSE)), "Not in Auto",)),"Check", "No need")</f>
        <v>No need</v>
      </c>
    </row>
    <row r="210" spans="1:21" x14ac:dyDescent="0.2">
      <c r="A210" t="str">
        <f t="shared" si="11"/>
        <v>Natassia MESSENT400m</v>
      </c>
      <c r="B210" t="s">
        <v>249</v>
      </c>
      <c r="C210" s="6" t="s">
        <v>26</v>
      </c>
      <c r="D210" s="6">
        <v>2000</v>
      </c>
      <c r="E210">
        <v>933</v>
      </c>
      <c r="F210" s="2">
        <v>44</v>
      </c>
      <c r="G210">
        <v>944</v>
      </c>
      <c r="H210">
        <v>936</v>
      </c>
      <c r="I210">
        <v>922</v>
      </c>
      <c r="J210">
        <v>907</v>
      </c>
      <c r="K210">
        <v>920</v>
      </c>
      <c r="L210" s="6">
        <v>44261</v>
      </c>
      <c r="M210" s="6">
        <v>44267</v>
      </c>
      <c r="N210" s="6">
        <v>44268</v>
      </c>
      <c r="O210" s="6">
        <v>44281</v>
      </c>
      <c r="P210" s="58">
        <v>44301</v>
      </c>
      <c r="Q210" s="40">
        <f t="shared" si="9"/>
        <v>441</v>
      </c>
      <c r="R210" s="2">
        <f t="shared" si="10"/>
        <v>944</v>
      </c>
      <c r="S210" s="2">
        <f>VLOOKUP(C210,Quals!$A$25:$C$45,3,FALSE)</f>
        <v>1152</v>
      </c>
      <c r="T210" s="2" t="str">
        <f>IF(OR(AND(G210&gt;=S210,L210&gt;=Quals!$F$3,L210&lt;=Quals!$H$3), OR(AND(H210&gt;=S210,M210&gt;=Quals!$F$3,M210&lt;=Quals!$H$3), OR(AND(I210&gt;=S210,N210&gt;=Quals!$F$3,N210&lt;=Quals!$H$3), OR(AND(J210&gt;=S210,O210&gt;=Quals!$F$3,O210&lt;=Quals!$H$3), OR(AND(K210&gt;=S210,P210&gt;=Quals!$F$3,P210&lt;=Quals!$H$3)))))),"Q","")</f>
        <v/>
      </c>
      <c r="U210" s="1" t="str">
        <f>IF(AND(T210 = "Q", IF(ISNA(VLOOKUP((B210&amp;C210),Autos!C:C,1,FALSE)), "Not in Auto",)),"Check", "No need")</f>
        <v>No need</v>
      </c>
    </row>
    <row r="211" spans="1:21" x14ac:dyDescent="0.2">
      <c r="A211" t="str">
        <f t="shared" si="11"/>
        <v>Rowena CRAKER400m</v>
      </c>
      <c r="B211" t="s">
        <v>260</v>
      </c>
      <c r="C211" s="6" t="s">
        <v>26</v>
      </c>
      <c r="D211" s="6">
        <v>36735</v>
      </c>
      <c r="E211">
        <v>932</v>
      </c>
      <c r="F211" s="2">
        <v>45</v>
      </c>
      <c r="G211">
        <v>956</v>
      </c>
      <c r="H211">
        <v>947</v>
      </c>
      <c r="I211">
        <v>910</v>
      </c>
      <c r="J211">
        <v>922</v>
      </c>
      <c r="K211">
        <v>913</v>
      </c>
      <c r="L211" s="6">
        <v>44604</v>
      </c>
      <c r="M211" s="6">
        <v>44307</v>
      </c>
      <c r="N211" s="6">
        <v>44282</v>
      </c>
      <c r="O211" s="6">
        <v>44597</v>
      </c>
      <c r="P211" s="58">
        <v>44308</v>
      </c>
      <c r="Q211" s="40">
        <f t="shared" si="9"/>
        <v>448</v>
      </c>
      <c r="R211" s="2">
        <f t="shared" si="10"/>
        <v>956</v>
      </c>
      <c r="S211" s="2">
        <f>VLOOKUP(C211,Quals!$A$25:$C$45,3,FALSE)</f>
        <v>1152</v>
      </c>
      <c r="T211" s="2" t="str">
        <f>IF(OR(AND(G211&gt;=S211,L211&gt;=Quals!$F$3,L211&lt;=Quals!$H$3), OR(AND(H211&gt;=S211,M211&gt;=Quals!$F$3,M211&lt;=Quals!$H$3), OR(AND(I211&gt;=S211,N211&gt;=Quals!$F$3,N211&lt;=Quals!$H$3), OR(AND(J211&gt;=S211,O211&gt;=Quals!$F$3,O211&lt;=Quals!$H$3), OR(AND(K211&gt;=S211,P211&gt;=Quals!$F$3,P211&lt;=Quals!$H$3)))))),"Q","")</f>
        <v/>
      </c>
      <c r="U211" s="1" t="str">
        <f>IF(AND(T211 = "Q", IF(ISNA(VLOOKUP((B211&amp;C211),Autos!C:C,1,FALSE)), "Not in Auto",)),"Check", "No need")</f>
        <v>No need</v>
      </c>
    </row>
    <row r="212" spans="1:21" x14ac:dyDescent="0.2">
      <c r="A212" t="str">
        <f t="shared" si="11"/>
        <v>Genevieve O'BRIEN400m</v>
      </c>
      <c r="B212" t="s">
        <v>250</v>
      </c>
      <c r="C212" s="6" t="s">
        <v>26</v>
      </c>
      <c r="D212" s="6">
        <v>44612</v>
      </c>
      <c r="E212">
        <v>932</v>
      </c>
      <c r="F212" s="2">
        <v>46</v>
      </c>
      <c r="G212">
        <v>948</v>
      </c>
      <c r="H212">
        <v>941</v>
      </c>
      <c r="I212">
        <v>935</v>
      </c>
      <c r="J212">
        <v>914</v>
      </c>
      <c r="K212">
        <v>910</v>
      </c>
      <c r="L212" s="6">
        <v>44294</v>
      </c>
      <c r="M212" s="6">
        <v>44298</v>
      </c>
      <c r="N212" s="6">
        <v>44307</v>
      </c>
      <c r="O212" s="6">
        <v>44248</v>
      </c>
      <c r="P212" s="58">
        <v>44247</v>
      </c>
      <c r="Q212" s="40">
        <f t="shared" si="9"/>
        <v>448</v>
      </c>
      <c r="R212" s="2">
        <f t="shared" si="10"/>
        <v>948</v>
      </c>
      <c r="S212" s="2">
        <f>VLOOKUP(C212,Quals!$A$25:$C$45,3,FALSE)</f>
        <v>1152</v>
      </c>
      <c r="T212" s="2" t="str">
        <f>IF(OR(AND(G212&gt;=S212,L212&gt;=Quals!$F$3,L212&lt;=Quals!$H$3), OR(AND(H212&gt;=S212,M212&gt;=Quals!$F$3,M212&lt;=Quals!$H$3), OR(AND(I212&gt;=S212,N212&gt;=Quals!$F$3,N212&lt;=Quals!$H$3), OR(AND(J212&gt;=S212,O212&gt;=Quals!$F$3,O212&lt;=Quals!$H$3), OR(AND(K212&gt;=S212,P212&gt;=Quals!$F$3,P212&lt;=Quals!$H$3)))))),"Q","")</f>
        <v/>
      </c>
      <c r="U212" s="1" t="str">
        <f>IF(AND(T212 = "Q", IF(ISNA(VLOOKUP((B212&amp;C212),Autos!C:C,1,FALSE)), "Not in Auto",)),"Check", "No need")</f>
        <v>No need</v>
      </c>
    </row>
    <row r="213" spans="1:21" x14ac:dyDescent="0.2">
      <c r="A213" t="str">
        <f t="shared" si="11"/>
        <v>Shahd MOHAMED400m</v>
      </c>
      <c r="B213" t="s">
        <v>251</v>
      </c>
      <c r="C213" s="6" t="s">
        <v>26</v>
      </c>
      <c r="D213" s="6">
        <v>37880</v>
      </c>
      <c r="E213">
        <v>931</v>
      </c>
      <c r="F213" s="2">
        <v>47</v>
      </c>
      <c r="G213">
        <v>945</v>
      </c>
      <c r="H213">
        <v>927</v>
      </c>
      <c r="I213">
        <v>920</v>
      </c>
      <c r="J213">
        <v>921</v>
      </c>
      <c r="K213">
        <v>920</v>
      </c>
      <c r="L213" s="6">
        <v>44298</v>
      </c>
      <c r="M213" s="6">
        <v>44583</v>
      </c>
      <c r="N213" s="6">
        <v>44275</v>
      </c>
      <c r="O213" s="6">
        <v>44590</v>
      </c>
      <c r="P213" s="58">
        <v>44299</v>
      </c>
      <c r="Q213" s="40">
        <f t="shared" si="9"/>
        <v>453</v>
      </c>
      <c r="R213" s="2">
        <f t="shared" si="10"/>
        <v>945</v>
      </c>
      <c r="S213" s="2">
        <f>VLOOKUP(C213,Quals!$A$25:$C$45,3,FALSE)</f>
        <v>1152</v>
      </c>
      <c r="T213" s="2" t="str">
        <f>IF(OR(AND(G213&gt;=S213,L213&gt;=Quals!$F$3,L213&lt;=Quals!$H$3), OR(AND(H213&gt;=S213,M213&gt;=Quals!$F$3,M213&lt;=Quals!$H$3), OR(AND(I213&gt;=S213,N213&gt;=Quals!$F$3,N213&lt;=Quals!$H$3), OR(AND(J213&gt;=S213,O213&gt;=Quals!$F$3,O213&lt;=Quals!$H$3), OR(AND(K213&gt;=S213,P213&gt;=Quals!$F$3,P213&lt;=Quals!$H$3)))))),"Q","")</f>
        <v/>
      </c>
      <c r="U213" s="1" t="str">
        <f>IF(AND(T213 = "Q", IF(ISNA(VLOOKUP((B213&amp;C213),Autos!C:C,1,FALSE)), "Not in Auto",)),"Check", "No need")</f>
        <v>No need</v>
      </c>
    </row>
    <row r="214" spans="1:21" x14ac:dyDescent="0.2">
      <c r="A214" t="str">
        <f t="shared" si="11"/>
        <v>Emma O'REILLY400m</v>
      </c>
      <c r="B214" t="s">
        <v>253</v>
      </c>
      <c r="C214" t="s">
        <v>26</v>
      </c>
      <c r="D214" s="6">
        <v>37635</v>
      </c>
      <c r="E214">
        <v>930</v>
      </c>
      <c r="F214" s="2">
        <v>48</v>
      </c>
      <c r="G214">
        <v>942</v>
      </c>
      <c r="H214">
        <v>937</v>
      </c>
      <c r="I214">
        <v>936</v>
      </c>
      <c r="J214">
        <v>914</v>
      </c>
      <c r="K214">
        <v>906</v>
      </c>
      <c r="L214" s="6">
        <v>44513</v>
      </c>
      <c r="M214" s="6">
        <v>44308</v>
      </c>
      <c r="N214" s="6">
        <v>44298</v>
      </c>
      <c r="O214" s="6">
        <v>44307</v>
      </c>
      <c r="P214" s="58">
        <v>44260</v>
      </c>
      <c r="Q214" s="40">
        <f t="shared" si="9"/>
        <v>456</v>
      </c>
      <c r="R214" s="2">
        <f t="shared" si="10"/>
        <v>942</v>
      </c>
      <c r="S214" s="2">
        <f>VLOOKUP(C214,Quals!$A$25:$C$45,3,FALSE)</f>
        <v>1152</v>
      </c>
      <c r="T214" s="2" t="str">
        <f>IF(OR(AND(G214&gt;=S214,L214&gt;=Quals!$F$3,L214&lt;=Quals!$H$3), OR(AND(H214&gt;=S214,M214&gt;=Quals!$F$3,M214&lt;=Quals!$H$3), OR(AND(I214&gt;=S214,N214&gt;=Quals!$F$3,N214&lt;=Quals!$H$3), OR(AND(J214&gt;=S214,O214&gt;=Quals!$F$3,O214&lt;=Quals!$H$3), OR(AND(K214&gt;=S214,P214&gt;=Quals!$F$3,P214&lt;=Quals!$H$3)))))),"Q","")</f>
        <v/>
      </c>
      <c r="U214" s="1" t="str">
        <f>IF(AND(T214 = "Q", IF(ISNA(VLOOKUP((B214&amp;C214),Autos!C:C,1,FALSE)), "Not in Auto",)),"Check", "No need")</f>
        <v>No need</v>
      </c>
    </row>
    <row r="215" spans="1:21" x14ac:dyDescent="0.2">
      <c r="A215" t="str">
        <f t="shared" si="11"/>
        <v>Jazelle CARTER400m</v>
      </c>
      <c r="B215" t="s">
        <v>254</v>
      </c>
      <c r="C215" s="6" t="s">
        <v>26</v>
      </c>
      <c r="D215" s="6">
        <v>44732</v>
      </c>
      <c r="E215">
        <v>926</v>
      </c>
      <c r="F215" s="2">
        <v>49</v>
      </c>
      <c r="G215">
        <v>942</v>
      </c>
      <c r="H215">
        <v>919</v>
      </c>
      <c r="I215">
        <v>921</v>
      </c>
      <c r="J215">
        <v>911</v>
      </c>
      <c r="K215">
        <v>904</v>
      </c>
      <c r="L215" s="6">
        <v>44298</v>
      </c>
      <c r="M215" s="6">
        <v>44267</v>
      </c>
      <c r="N215" s="6">
        <v>44513</v>
      </c>
      <c r="O215" s="6">
        <v>44576</v>
      </c>
      <c r="P215" s="58">
        <v>44486</v>
      </c>
      <c r="Q215" s="40">
        <f t="shared" si="9"/>
        <v>470</v>
      </c>
      <c r="R215" s="2">
        <f t="shared" si="10"/>
        <v>942</v>
      </c>
      <c r="S215" s="2">
        <f>VLOOKUP(C215,Quals!$A$25:$C$45,3,FALSE)</f>
        <v>1152</v>
      </c>
      <c r="T215" s="2" t="str">
        <f>IF(OR(AND(G215&gt;=S215,L215&gt;=Quals!$F$3,L215&lt;=Quals!$H$3), OR(AND(H215&gt;=S215,M215&gt;=Quals!$F$3,M215&lt;=Quals!$H$3), OR(AND(I215&gt;=S215,N215&gt;=Quals!$F$3,N215&lt;=Quals!$H$3), OR(AND(J215&gt;=S215,O215&gt;=Quals!$F$3,O215&lt;=Quals!$H$3), OR(AND(K215&gt;=S215,P215&gt;=Quals!$F$3,P215&lt;=Quals!$H$3)))))),"Q","")</f>
        <v/>
      </c>
      <c r="U215" s="1" t="str">
        <f>IF(AND(T215 = "Q", IF(ISNA(VLOOKUP((B215&amp;C215),Autos!C:C,1,FALSE)), "Not in Auto",)),"Check", "No need")</f>
        <v>No need</v>
      </c>
    </row>
    <row r="216" spans="1:21" x14ac:dyDescent="0.2">
      <c r="A216" t="str">
        <f t="shared" si="11"/>
        <v>Olivia Rose INKSTER400m</v>
      </c>
      <c r="B216" t="s">
        <v>201</v>
      </c>
      <c r="C216" s="6" t="s">
        <v>26</v>
      </c>
      <c r="D216" s="6">
        <v>38395</v>
      </c>
      <c r="E216">
        <v>924</v>
      </c>
      <c r="F216" s="2">
        <v>50</v>
      </c>
      <c r="G216">
        <v>964</v>
      </c>
      <c r="H216">
        <v>951</v>
      </c>
      <c r="I216">
        <v>898</v>
      </c>
      <c r="J216">
        <v>897</v>
      </c>
      <c r="K216">
        <v>884</v>
      </c>
      <c r="L216" s="6">
        <v>44268</v>
      </c>
      <c r="M216" s="6">
        <v>44303</v>
      </c>
      <c r="N216" s="6">
        <v>44597</v>
      </c>
      <c r="O216" s="6">
        <v>44302</v>
      </c>
      <c r="P216" s="58">
        <v>44267</v>
      </c>
      <c r="Q216" s="40">
        <f t="shared" si="9"/>
        <v>480</v>
      </c>
      <c r="R216" s="2">
        <f t="shared" si="10"/>
        <v>964</v>
      </c>
      <c r="S216" s="2">
        <f>VLOOKUP(C216,Quals!$A$25:$C$45,3,FALSE)</f>
        <v>1152</v>
      </c>
      <c r="T216" s="2" t="str">
        <f>IF(OR(AND(G216&gt;=S216,L216&gt;=Quals!$F$3,L216&lt;=Quals!$H$3), OR(AND(H216&gt;=S216,M216&gt;=Quals!$F$3,M216&lt;=Quals!$H$3), OR(AND(I216&gt;=S216,N216&gt;=Quals!$F$3,N216&lt;=Quals!$H$3), OR(AND(J216&gt;=S216,O216&gt;=Quals!$F$3,O216&lt;=Quals!$H$3), OR(AND(K216&gt;=S216,P216&gt;=Quals!$F$3,P216&lt;=Quals!$H$3)))))),"Q","")</f>
        <v/>
      </c>
      <c r="U216" s="1" t="str">
        <f>IF(AND(T216 = "Q", IF(ISNA(VLOOKUP((B216&amp;C216),Autos!C:C,1,FALSE)), "Not in Auto",)),"Check", "No need")</f>
        <v>No need</v>
      </c>
    </row>
    <row r="217" spans="1:21" x14ac:dyDescent="0.2">
      <c r="A217" t="str">
        <f t="shared" si="11"/>
        <v>Piper CORNELIUS400m</v>
      </c>
      <c r="B217" t="s">
        <v>222</v>
      </c>
      <c r="C217" s="7" t="s">
        <v>26</v>
      </c>
      <c r="D217" s="6">
        <v>44581</v>
      </c>
      <c r="E217">
        <v>924</v>
      </c>
      <c r="F217" s="2">
        <v>51</v>
      </c>
      <c r="G217">
        <v>937</v>
      </c>
      <c r="H217">
        <v>914</v>
      </c>
      <c r="I217">
        <v>916</v>
      </c>
      <c r="J217">
        <v>903</v>
      </c>
      <c r="K217">
        <v>911</v>
      </c>
      <c r="L217" s="6">
        <v>44281</v>
      </c>
      <c r="M217" s="6">
        <v>44247</v>
      </c>
      <c r="N217" s="6">
        <v>44260</v>
      </c>
      <c r="O217" s="6">
        <v>44519</v>
      </c>
      <c r="P217" s="58">
        <v>44589</v>
      </c>
      <c r="Q217" s="40">
        <f t="shared" si="9"/>
        <v>480</v>
      </c>
      <c r="R217" s="2">
        <f t="shared" si="10"/>
        <v>937</v>
      </c>
      <c r="S217" s="2">
        <f>VLOOKUP(C217,Quals!$A$25:$C$45,3,FALSE)</f>
        <v>1152</v>
      </c>
      <c r="T217" s="2" t="str">
        <f>IF(OR(AND(G217&gt;=S217,L217&gt;=Quals!$F$3,L217&lt;=Quals!$H$3), OR(AND(H217&gt;=S217,M217&gt;=Quals!$F$3,M217&lt;=Quals!$H$3), OR(AND(I217&gt;=S217,N217&gt;=Quals!$F$3,N217&lt;=Quals!$H$3), OR(AND(J217&gt;=S217,O217&gt;=Quals!$F$3,O217&lt;=Quals!$H$3), OR(AND(K217&gt;=S217,P217&gt;=Quals!$F$3,P217&lt;=Quals!$H$3)))))),"Q","")</f>
        <v/>
      </c>
      <c r="U217" s="1" t="str">
        <f>IF(AND(T217 = "Q", IF(ISNA(VLOOKUP((B217&amp;C217),Autos!C:C,1,FALSE)), "Not in Auto",)),"Check", "No need")</f>
        <v>No need</v>
      </c>
    </row>
    <row r="218" spans="1:21" x14ac:dyDescent="0.2">
      <c r="A218" t="str">
        <f t="shared" si="11"/>
        <v>Nyree HAMILTON400m</v>
      </c>
      <c r="B218" t="s">
        <v>257</v>
      </c>
      <c r="C218" s="6" t="s">
        <v>26</v>
      </c>
      <c r="D218" s="6">
        <v>44640</v>
      </c>
      <c r="E218">
        <v>923</v>
      </c>
      <c r="F218" s="2">
        <v>52</v>
      </c>
      <c r="G218">
        <v>938</v>
      </c>
      <c r="H218">
        <v>913</v>
      </c>
      <c r="I218">
        <v>894</v>
      </c>
      <c r="J218">
        <v>917</v>
      </c>
      <c r="K218">
        <v>892</v>
      </c>
      <c r="L218" s="6">
        <v>44513</v>
      </c>
      <c r="M218" s="6">
        <v>44486</v>
      </c>
      <c r="N218" s="6">
        <v>44359</v>
      </c>
      <c r="O218" s="6">
        <v>44268</v>
      </c>
      <c r="P218" s="58">
        <v>44244</v>
      </c>
      <c r="Q218" s="40">
        <f t="shared" si="9"/>
        <v>485</v>
      </c>
      <c r="R218" s="2">
        <f t="shared" si="10"/>
        <v>938</v>
      </c>
      <c r="S218" s="2">
        <f>VLOOKUP(C218,Quals!$A$25:$C$45,3,FALSE)</f>
        <v>1152</v>
      </c>
      <c r="T218" s="2" t="str">
        <f>IF(OR(AND(G218&gt;=S218,L218&gt;=Quals!$F$3,L218&lt;=Quals!$H$3), OR(AND(H218&gt;=S218,M218&gt;=Quals!$F$3,M218&lt;=Quals!$H$3), OR(AND(I218&gt;=S218,N218&gt;=Quals!$F$3,N218&lt;=Quals!$H$3), OR(AND(J218&gt;=S218,O218&gt;=Quals!$F$3,O218&lt;=Quals!$H$3), OR(AND(K218&gt;=S218,P218&gt;=Quals!$F$3,P218&lt;=Quals!$H$3)))))),"Q","")</f>
        <v/>
      </c>
      <c r="U218" s="1" t="str">
        <f>IF(AND(T218 = "Q", IF(ISNA(VLOOKUP((B218&amp;C218),Autos!C:C,1,FALSE)), "Not in Auto",)),"Check", "No need")</f>
        <v>No need</v>
      </c>
    </row>
    <row r="219" spans="1:21" x14ac:dyDescent="0.2">
      <c r="A219" t="str">
        <f t="shared" si="11"/>
        <v>Ashley SPENCER400m</v>
      </c>
      <c r="B219" t="s">
        <v>258</v>
      </c>
      <c r="C219" s="6" t="s">
        <v>26</v>
      </c>
      <c r="D219" s="6">
        <v>37876</v>
      </c>
      <c r="E219">
        <v>920</v>
      </c>
      <c r="F219" s="2">
        <v>53</v>
      </c>
      <c r="G219">
        <v>925</v>
      </c>
      <c r="H219">
        <v>925</v>
      </c>
      <c r="I219">
        <v>914</v>
      </c>
      <c r="J219">
        <v>907</v>
      </c>
      <c r="K219">
        <v>891</v>
      </c>
      <c r="L219" s="6">
        <v>44260</v>
      </c>
      <c r="M219" s="6">
        <v>44281</v>
      </c>
      <c r="N219" s="6">
        <v>44589</v>
      </c>
      <c r="O219" s="6">
        <v>44505</v>
      </c>
      <c r="P219" s="58">
        <v>44247</v>
      </c>
      <c r="Q219" s="40">
        <f t="shared" si="9"/>
        <v>497</v>
      </c>
      <c r="R219" s="2">
        <f t="shared" si="10"/>
        <v>925</v>
      </c>
      <c r="S219" s="2">
        <f>VLOOKUP(C219,Quals!$A$25:$C$45,3,FALSE)</f>
        <v>1152</v>
      </c>
      <c r="T219" s="2" t="str">
        <f>IF(OR(AND(G219&gt;=S219,L219&gt;=Quals!$F$3,L219&lt;=Quals!$H$3), OR(AND(H219&gt;=S219,M219&gt;=Quals!$F$3,M219&lt;=Quals!$H$3), OR(AND(I219&gt;=S219,N219&gt;=Quals!$F$3,N219&lt;=Quals!$H$3), OR(AND(J219&gt;=S219,O219&gt;=Quals!$F$3,O219&lt;=Quals!$H$3), OR(AND(K219&gt;=S219,P219&gt;=Quals!$F$3,P219&lt;=Quals!$H$3)))))),"Q","")</f>
        <v/>
      </c>
      <c r="U219" s="1" t="str">
        <f>IF(AND(T219 = "Q", IF(ISNA(VLOOKUP((B219&amp;C219),Autos!C:C,1,FALSE)), "Not in Auto",)),"Check", "No need")</f>
        <v>No need</v>
      </c>
    </row>
    <row r="220" spans="1:21" x14ac:dyDescent="0.2">
      <c r="A220" t="str">
        <f t="shared" si="11"/>
        <v>Lauren MCADAM400m</v>
      </c>
      <c r="B220" t="s">
        <v>255</v>
      </c>
      <c r="C220" s="6" t="s">
        <v>26</v>
      </c>
      <c r="D220" s="6">
        <v>31811</v>
      </c>
      <c r="E220">
        <v>920</v>
      </c>
      <c r="F220" s="2">
        <v>54</v>
      </c>
      <c r="G220">
        <v>929</v>
      </c>
      <c r="H220">
        <v>917</v>
      </c>
      <c r="I220">
        <v>903</v>
      </c>
      <c r="J220">
        <v>917</v>
      </c>
      <c r="K220">
        <v>888</v>
      </c>
      <c r="L220" s="6">
        <v>44513</v>
      </c>
      <c r="M220" s="6">
        <v>44244</v>
      </c>
      <c r="N220" s="6">
        <v>44402</v>
      </c>
      <c r="O220" s="6">
        <v>44548</v>
      </c>
      <c r="P220" s="58">
        <v>44450</v>
      </c>
      <c r="Q220" s="40">
        <f t="shared" si="9"/>
        <v>497</v>
      </c>
      <c r="R220" s="2">
        <f t="shared" si="10"/>
        <v>929</v>
      </c>
      <c r="S220" s="2">
        <f>VLOOKUP(C220,Quals!$A$25:$C$45,3,FALSE)</f>
        <v>1152</v>
      </c>
      <c r="T220" s="2" t="str">
        <f>IF(OR(AND(G220&gt;=S220,L220&gt;=Quals!$F$3,L220&lt;=Quals!$H$3), OR(AND(H220&gt;=S220,M220&gt;=Quals!$F$3,M220&lt;=Quals!$H$3), OR(AND(I220&gt;=S220,N220&gt;=Quals!$F$3,N220&lt;=Quals!$H$3), OR(AND(J220&gt;=S220,O220&gt;=Quals!$F$3,O220&lt;=Quals!$H$3), OR(AND(K220&gt;=S220,P220&gt;=Quals!$F$3,P220&lt;=Quals!$H$3)))))),"Q","")</f>
        <v/>
      </c>
      <c r="U220" s="1" t="str">
        <f>IF(AND(T220 = "Q", IF(ISNA(VLOOKUP((B220&amp;C220),Autos!C:C,1,FALSE)), "Not in Auto",)),"Check", "No need")</f>
        <v>No need</v>
      </c>
    </row>
    <row r="221" spans="1:21" x14ac:dyDescent="0.2">
      <c r="A221" t="str">
        <f t="shared" si="11"/>
        <v>Bridget OAKLEY400m</v>
      </c>
      <c r="B221" t="s">
        <v>263</v>
      </c>
      <c r="C221" s="6" t="s">
        <v>26</v>
      </c>
      <c r="E221">
        <v>919</v>
      </c>
      <c r="F221" s="2">
        <v>55</v>
      </c>
      <c r="G221">
        <v>933</v>
      </c>
      <c r="H221">
        <v>922</v>
      </c>
      <c r="I221">
        <v>919</v>
      </c>
      <c r="J221">
        <v>917</v>
      </c>
      <c r="K221">
        <v>905</v>
      </c>
      <c r="L221" s="6">
        <v>44260</v>
      </c>
      <c r="M221" s="6">
        <v>44604</v>
      </c>
      <c r="N221" s="6">
        <v>44282</v>
      </c>
      <c r="O221" s="6">
        <v>44301</v>
      </c>
      <c r="P221" s="58">
        <v>44261</v>
      </c>
      <c r="Q221" s="40">
        <f t="shared" si="9"/>
        <v>506</v>
      </c>
      <c r="R221" s="2">
        <f t="shared" si="10"/>
        <v>933</v>
      </c>
      <c r="S221" s="2">
        <f>VLOOKUP(C221,Quals!$A$25:$C$45,3,FALSE)</f>
        <v>1152</v>
      </c>
      <c r="T221" s="2" t="str">
        <f>IF(OR(AND(G221&gt;=S221,L221&gt;=Quals!$F$3,L221&lt;=Quals!$H$3), OR(AND(H221&gt;=S221,M221&gt;=Quals!$F$3,M221&lt;=Quals!$H$3), OR(AND(I221&gt;=S221,N221&gt;=Quals!$F$3,N221&lt;=Quals!$H$3), OR(AND(J221&gt;=S221,O221&gt;=Quals!$F$3,O221&lt;=Quals!$H$3), OR(AND(K221&gt;=S221,P221&gt;=Quals!$F$3,P221&lt;=Quals!$H$3)))))),"Q","")</f>
        <v/>
      </c>
      <c r="U221" s="1" t="str">
        <f>IF(AND(T221 = "Q", IF(ISNA(VLOOKUP((B221&amp;C221),Autos!C:C,1,FALSE)), "Not in Auto",)),"Check", "No need")</f>
        <v>No need</v>
      </c>
    </row>
    <row r="222" spans="1:21" x14ac:dyDescent="0.2">
      <c r="A222" t="str">
        <f t="shared" si="11"/>
        <v>Isabella WATTS400m</v>
      </c>
      <c r="B222" t="s">
        <v>261</v>
      </c>
      <c r="C222" s="7" t="s">
        <v>26</v>
      </c>
      <c r="D222" s="6">
        <v>44671</v>
      </c>
      <c r="E222">
        <v>916</v>
      </c>
      <c r="F222" s="2">
        <v>56</v>
      </c>
      <c r="G222">
        <v>923</v>
      </c>
      <c r="H222">
        <v>917</v>
      </c>
      <c r="I222">
        <v>913</v>
      </c>
      <c r="J222">
        <v>915</v>
      </c>
      <c r="K222">
        <v>886</v>
      </c>
      <c r="L222" s="6">
        <v>44254</v>
      </c>
      <c r="M222" s="6">
        <v>44267</v>
      </c>
      <c r="N222" s="6">
        <v>44541</v>
      </c>
      <c r="O222" s="6">
        <v>44302</v>
      </c>
      <c r="P222" s="58">
        <v>44303</v>
      </c>
      <c r="Q222" s="40">
        <f t="shared" si="9"/>
        <v>516</v>
      </c>
      <c r="R222" s="2">
        <f t="shared" si="10"/>
        <v>923</v>
      </c>
      <c r="S222" s="2">
        <f>VLOOKUP(C222,Quals!$A$25:$C$45,3,FALSE)</f>
        <v>1152</v>
      </c>
      <c r="T222" s="2" t="str">
        <f>IF(OR(AND(G222&gt;=S222,L222&gt;=Quals!$F$3,L222&lt;=Quals!$H$3), OR(AND(H222&gt;=S222,M222&gt;=Quals!$F$3,M222&lt;=Quals!$H$3), OR(AND(I222&gt;=S222,N222&gt;=Quals!$F$3,N222&lt;=Quals!$H$3), OR(AND(J222&gt;=S222,O222&gt;=Quals!$F$3,O222&lt;=Quals!$H$3), OR(AND(K222&gt;=S222,P222&gt;=Quals!$F$3,P222&lt;=Quals!$H$3)))))),"Q","")</f>
        <v/>
      </c>
      <c r="U222" s="1" t="str">
        <f>IF(AND(T222 = "Q", IF(ISNA(VLOOKUP((B222&amp;C222),Autos!C:C,1,FALSE)), "Not in Auto",)),"Check", "No need")</f>
        <v>No need</v>
      </c>
    </row>
    <row r="223" spans="1:21" x14ac:dyDescent="0.2">
      <c r="A223" t="str">
        <f t="shared" si="11"/>
        <v>Emma COTTON400m</v>
      </c>
      <c r="B223" t="s">
        <v>262</v>
      </c>
      <c r="C223" s="6" t="s">
        <v>26</v>
      </c>
      <c r="D223" s="6">
        <v>44640</v>
      </c>
      <c r="E223">
        <v>913</v>
      </c>
      <c r="F223" s="2">
        <v>57</v>
      </c>
      <c r="G223">
        <v>944</v>
      </c>
      <c r="H223">
        <v>914</v>
      </c>
      <c r="I223">
        <v>907</v>
      </c>
      <c r="J223">
        <v>888</v>
      </c>
      <c r="K223">
        <v>889</v>
      </c>
      <c r="L223" s="6">
        <v>44260</v>
      </c>
      <c r="M223" s="6">
        <v>44268</v>
      </c>
      <c r="N223" s="6">
        <v>44261</v>
      </c>
      <c r="O223" s="6">
        <v>44254</v>
      </c>
      <c r="P223" s="58">
        <v>44583</v>
      </c>
      <c r="Q223" s="40">
        <f t="shared" si="9"/>
        <v>525</v>
      </c>
      <c r="R223" s="2">
        <f t="shared" si="10"/>
        <v>944</v>
      </c>
      <c r="S223" s="2">
        <f>VLOOKUP(C223,Quals!$A$25:$C$45,3,FALSE)</f>
        <v>1152</v>
      </c>
      <c r="T223" s="2" t="str">
        <f>IF(OR(AND(G223&gt;=S223,L223&gt;=Quals!$F$3,L223&lt;=Quals!$H$3), OR(AND(H223&gt;=S223,M223&gt;=Quals!$F$3,M223&lt;=Quals!$H$3), OR(AND(I223&gt;=S223,N223&gt;=Quals!$F$3,N223&lt;=Quals!$H$3), OR(AND(J223&gt;=S223,O223&gt;=Quals!$F$3,O223&lt;=Quals!$H$3), OR(AND(K223&gt;=S223,P223&gt;=Quals!$F$3,P223&lt;=Quals!$H$3)))))),"Q","")</f>
        <v/>
      </c>
      <c r="U223" s="1" t="str">
        <f>IF(AND(T223 = "Q", IF(ISNA(VLOOKUP((B223&amp;C223),Autos!C:C,1,FALSE)), "Not in Auto",)),"Check", "No need")</f>
        <v>No need</v>
      </c>
    </row>
    <row r="224" spans="1:21" x14ac:dyDescent="0.2">
      <c r="A224" t="str">
        <f t="shared" si="11"/>
        <v>Ruby WORRELL400m</v>
      </c>
      <c r="B224" t="s">
        <v>252</v>
      </c>
      <c r="C224" s="6" t="s">
        <v>26</v>
      </c>
      <c r="D224" s="6">
        <v>38914</v>
      </c>
      <c r="E224">
        <v>910</v>
      </c>
      <c r="F224" s="2">
        <v>58</v>
      </c>
      <c r="G224">
        <v>953</v>
      </c>
      <c r="H224">
        <v>933</v>
      </c>
      <c r="I224">
        <v>916</v>
      </c>
      <c r="J224">
        <v>909</v>
      </c>
      <c r="K224">
        <v>830</v>
      </c>
      <c r="L224" s="6">
        <v>44299</v>
      </c>
      <c r="M224" s="6">
        <v>44542</v>
      </c>
      <c r="N224" s="6">
        <v>44298</v>
      </c>
      <c r="O224" s="6">
        <v>44541</v>
      </c>
      <c r="P224" s="58">
        <v>44527</v>
      </c>
      <c r="Q224" s="40">
        <f t="shared" si="9"/>
        <v>532</v>
      </c>
      <c r="R224" s="2">
        <f t="shared" si="10"/>
        <v>953</v>
      </c>
      <c r="S224" s="2">
        <f>VLOOKUP(C224,Quals!$A$25:$C$45,3,FALSE)</f>
        <v>1152</v>
      </c>
      <c r="T224" s="2" t="str">
        <f>IF(OR(AND(G224&gt;=S224,L224&gt;=Quals!$F$3,L224&lt;=Quals!$H$3), OR(AND(H224&gt;=S224,M224&gt;=Quals!$F$3,M224&lt;=Quals!$H$3), OR(AND(I224&gt;=S224,N224&gt;=Quals!$F$3,N224&lt;=Quals!$H$3), OR(AND(J224&gt;=S224,O224&gt;=Quals!$F$3,O224&lt;=Quals!$H$3), OR(AND(K224&gt;=S224,P224&gt;=Quals!$F$3,P224&lt;=Quals!$H$3)))))),"Q","")</f>
        <v/>
      </c>
      <c r="U224" s="1" t="str">
        <f>IF(AND(T224 = "Q", IF(ISNA(VLOOKUP((B224&amp;C224),Autos!C:C,1,FALSE)), "Not in Auto",)),"Check", "No need")</f>
        <v>No need</v>
      </c>
    </row>
    <row r="225" spans="1:21" x14ac:dyDescent="0.2">
      <c r="A225" t="str">
        <f t="shared" si="11"/>
        <v>Catriona BISSET800m</v>
      </c>
      <c r="B225" t="s">
        <v>228</v>
      </c>
      <c r="C225" s="7" t="s">
        <v>27</v>
      </c>
      <c r="D225" s="6">
        <v>34394</v>
      </c>
      <c r="E225">
        <v>1302</v>
      </c>
      <c r="F225" s="2">
        <v>1</v>
      </c>
      <c r="G225">
        <v>1175</v>
      </c>
      <c r="H225">
        <v>1178</v>
      </c>
      <c r="I225">
        <v>1168</v>
      </c>
      <c r="J225">
        <v>1124</v>
      </c>
      <c r="K225">
        <v>1191</v>
      </c>
      <c r="L225" s="6">
        <v>44378</v>
      </c>
      <c r="M225" s="6">
        <v>44381</v>
      </c>
      <c r="N225" s="6">
        <v>44448</v>
      </c>
      <c r="O225" s="6">
        <v>43643</v>
      </c>
      <c r="P225" s="58">
        <v>44386</v>
      </c>
      <c r="Q225" s="40">
        <f t="shared" si="9"/>
        <v>5</v>
      </c>
      <c r="R225" s="2">
        <f t="shared" si="10"/>
        <v>1191</v>
      </c>
      <c r="S225" s="2">
        <f>VLOOKUP(C225,Quals!$A$25:$C$45,3,FALSE)</f>
        <v>1171</v>
      </c>
      <c r="T225" s="2" t="str">
        <f>IF(OR(AND(G225&gt;=S225,L225&gt;=Quals!$F$3,L225&lt;=Quals!$H$3), OR(AND(H225&gt;=S225,M225&gt;=Quals!$F$3,M225&lt;=Quals!$H$3), OR(AND(I225&gt;=S225,N225&gt;=Quals!$F$3,N225&lt;=Quals!$H$3), OR(AND(J225&gt;=S225,O225&gt;=Quals!$F$3,O225&lt;=Quals!$H$3), OR(AND(K225&gt;=S225,P225&gt;=Quals!$F$3,P225&lt;=Quals!$H$3)))))),"Q","")</f>
        <v>Q</v>
      </c>
      <c r="U225" s="1" t="str">
        <f>IF(AND(T225 = "Q", IF(ISNA(VLOOKUP((B225&amp;C225),Autos!C:C,1,FALSE)), "Not in Auto",)),"Check", "No need")</f>
        <v>No need</v>
      </c>
    </row>
    <row r="226" spans="1:21" x14ac:dyDescent="0.2">
      <c r="A226" t="str">
        <f t="shared" si="11"/>
        <v>Linden HALL800m</v>
      </c>
      <c r="B226" t="s">
        <v>264</v>
      </c>
      <c r="C226" t="s">
        <v>27</v>
      </c>
      <c r="D226" s="6">
        <v>33409</v>
      </c>
      <c r="E226">
        <v>1193</v>
      </c>
      <c r="F226" s="2">
        <v>2</v>
      </c>
      <c r="G226">
        <v>1176</v>
      </c>
      <c r="H226">
        <v>1140</v>
      </c>
      <c r="I226">
        <v>1136</v>
      </c>
      <c r="J226">
        <v>1157</v>
      </c>
      <c r="K226">
        <v>1128</v>
      </c>
      <c r="L226" s="6">
        <v>44282</v>
      </c>
      <c r="M226" s="6">
        <v>44268</v>
      </c>
      <c r="N226" s="6">
        <v>44439</v>
      </c>
      <c r="O226" s="6">
        <v>44257</v>
      </c>
      <c r="P226" s="58">
        <v>44252</v>
      </c>
      <c r="Q226" s="40">
        <f t="shared" si="9"/>
        <v>21</v>
      </c>
      <c r="R226" s="2">
        <f t="shared" si="10"/>
        <v>1176</v>
      </c>
      <c r="S226" s="2">
        <f>VLOOKUP(C226,Quals!$A$25:$C$45,3,FALSE)</f>
        <v>1171</v>
      </c>
      <c r="T226" s="2" t="str">
        <f>IF(OR(AND(G226&gt;=S226,L226&gt;=Quals!$F$3,L226&lt;=Quals!$H$3), OR(AND(H226&gt;=S226,M226&gt;=Quals!$F$3,M226&lt;=Quals!$H$3), OR(AND(I226&gt;=S226,N226&gt;=Quals!$F$3,N226&lt;=Quals!$H$3), OR(AND(J226&gt;=S226,O226&gt;=Quals!$F$3,O226&lt;=Quals!$H$3), OR(AND(K226&gt;=S226,P226&gt;=Quals!$F$3,P226&lt;=Quals!$H$3)))))),"Q","")</f>
        <v/>
      </c>
      <c r="U226" s="1" t="str">
        <f>IF(AND(T226 = "Q", IF(ISNA(VLOOKUP((B226&amp;C226),Autos!C:C,1,FALSE)), "Not in Auto",)),"Check", "No need")</f>
        <v>No need</v>
      </c>
    </row>
    <row r="227" spans="1:21" x14ac:dyDescent="0.2">
      <c r="A227" t="str">
        <f t="shared" si="11"/>
        <v>Claudia HOLLINGSWORTH800m</v>
      </c>
      <c r="B227" t="s">
        <v>265</v>
      </c>
      <c r="C227" s="6" t="s">
        <v>27</v>
      </c>
      <c r="D227" s="6">
        <v>38454</v>
      </c>
      <c r="E227">
        <v>1158</v>
      </c>
      <c r="F227" s="2">
        <v>3</v>
      </c>
      <c r="G227">
        <v>1131</v>
      </c>
      <c r="H227">
        <v>1134</v>
      </c>
      <c r="I227">
        <v>1146</v>
      </c>
      <c r="J227">
        <v>1091</v>
      </c>
      <c r="K227">
        <v>1077</v>
      </c>
      <c r="L227" s="6">
        <v>44304</v>
      </c>
      <c r="M227" s="6">
        <v>44282</v>
      </c>
      <c r="N227" s="6">
        <v>44257</v>
      </c>
      <c r="O227" s="6">
        <v>44359</v>
      </c>
      <c r="P227" s="58">
        <v>44315</v>
      </c>
      <c r="Q227" s="40">
        <f t="shared" si="9"/>
        <v>41</v>
      </c>
      <c r="R227" s="2">
        <f t="shared" si="10"/>
        <v>1146</v>
      </c>
      <c r="S227" s="2">
        <f>VLOOKUP(C227,Quals!$A$25:$C$45,3,FALSE)</f>
        <v>1171</v>
      </c>
      <c r="T227" s="2" t="str">
        <f>IF(OR(AND(G227&gt;=S227,L227&gt;=Quals!$F$3,L227&lt;=Quals!$H$3), OR(AND(H227&gt;=S227,M227&gt;=Quals!$F$3,M227&lt;=Quals!$H$3), OR(AND(I227&gt;=S227,N227&gt;=Quals!$F$3,N227&lt;=Quals!$H$3), OR(AND(J227&gt;=S227,O227&gt;=Quals!$F$3,O227&lt;=Quals!$H$3), OR(AND(K227&gt;=S227,P227&gt;=Quals!$F$3,P227&lt;=Quals!$H$3)))))),"Q","")</f>
        <v/>
      </c>
      <c r="U227" s="1" t="str">
        <f>IF(AND(T227 = "Q", IF(ISNA(VLOOKUP((B227&amp;C227),Autos!C:C,1,FALSE)), "Not in Auto",)),"Check", "No need")</f>
        <v>No need</v>
      </c>
    </row>
    <row r="228" spans="1:21" x14ac:dyDescent="0.2">
      <c r="A228" t="str">
        <f t="shared" si="11"/>
        <v>Tess KIRSOPP-COLE800m</v>
      </c>
      <c r="B228" t="s">
        <v>233</v>
      </c>
      <c r="C228" s="6" t="s">
        <v>27</v>
      </c>
      <c r="D228" s="6">
        <v>36496</v>
      </c>
      <c r="E228">
        <v>1133</v>
      </c>
      <c r="F228" s="2">
        <v>4</v>
      </c>
      <c r="G228">
        <v>1109</v>
      </c>
      <c r="H228">
        <v>1094</v>
      </c>
      <c r="I228">
        <v>1111</v>
      </c>
      <c r="J228">
        <v>1080</v>
      </c>
      <c r="K228">
        <v>1059</v>
      </c>
      <c r="L228" s="6">
        <v>44282</v>
      </c>
      <c r="M228" s="6">
        <v>44304</v>
      </c>
      <c r="N228" s="6">
        <v>44604</v>
      </c>
      <c r="O228" s="6">
        <v>44589</v>
      </c>
      <c r="P228" s="58">
        <v>44587</v>
      </c>
      <c r="Q228" s="40">
        <f t="shared" si="9"/>
        <v>55</v>
      </c>
      <c r="R228" s="2">
        <f t="shared" si="10"/>
        <v>1111</v>
      </c>
      <c r="S228" s="2">
        <f>VLOOKUP(C228,Quals!$A$25:$C$45,3,FALSE)</f>
        <v>1171</v>
      </c>
      <c r="T228" s="2" t="str">
        <f>IF(OR(AND(G228&gt;=S228,L228&gt;=Quals!$F$3,L228&lt;=Quals!$H$3), OR(AND(H228&gt;=S228,M228&gt;=Quals!$F$3,M228&lt;=Quals!$H$3), OR(AND(I228&gt;=S228,N228&gt;=Quals!$F$3,N228&lt;=Quals!$H$3), OR(AND(J228&gt;=S228,O228&gt;=Quals!$F$3,O228&lt;=Quals!$H$3), OR(AND(K228&gt;=S228,P228&gt;=Quals!$F$3,P228&lt;=Quals!$H$3)))))),"Q","")</f>
        <v/>
      </c>
      <c r="U228" s="1" t="str">
        <f>IF(AND(T228 = "Q", IF(ISNA(VLOOKUP((B228&amp;C228),Autos!C:C,1,FALSE)), "Not in Auto",)),"Check", "No need")</f>
        <v>No need</v>
      </c>
    </row>
    <row r="229" spans="1:21" x14ac:dyDescent="0.2">
      <c r="A229" t="str">
        <f t="shared" si="11"/>
        <v>Ellie SANFORD800m</v>
      </c>
      <c r="B229" t="s">
        <v>266</v>
      </c>
      <c r="C229" s="6" t="s">
        <v>27</v>
      </c>
      <c r="D229" s="6">
        <v>35747</v>
      </c>
      <c r="E229">
        <v>1132</v>
      </c>
      <c r="F229" s="2">
        <v>5</v>
      </c>
      <c r="G229">
        <v>1104</v>
      </c>
      <c r="H229">
        <v>1087</v>
      </c>
      <c r="I229">
        <v>1100</v>
      </c>
      <c r="J229">
        <v>1108</v>
      </c>
      <c r="K229">
        <v>1063</v>
      </c>
      <c r="L229" s="6">
        <v>44282</v>
      </c>
      <c r="M229" s="6">
        <v>44266</v>
      </c>
      <c r="N229" s="6">
        <v>44587</v>
      </c>
      <c r="O229" s="6">
        <v>44546</v>
      </c>
      <c r="P229" s="58">
        <v>44304</v>
      </c>
      <c r="Q229" s="40">
        <f t="shared" si="9"/>
        <v>56</v>
      </c>
      <c r="R229" s="2">
        <f t="shared" si="10"/>
        <v>1108</v>
      </c>
      <c r="S229" s="2">
        <f>VLOOKUP(C229,Quals!$A$25:$C$45,3,FALSE)</f>
        <v>1171</v>
      </c>
      <c r="T229" s="2" t="str">
        <f>IF(OR(AND(G229&gt;=S229,L229&gt;=Quals!$F$3,L229&lt;=Quals!$H$3), OR(AND(H229&gt;=S229,M229&gt;=Quals!$F$3,M229&lt;=Quals!$H$3), OR(AND(I229&gt;=S229,N229&gt;=Quals!$F$3,N229&lt;=Quals!$H$3), OR(AND(J229&gt;=S229,O229&gt;=Quals!$F$3,O229&lt;=Quals!$H$3), OR(AND(K229&gt;=S229,P229&gt;=Quals!$F$3,P229&lt;=Quals!$H$3)))))),"Q","")</f>
        <v/>
      </c>
      <c r="U229" s="1" t="str">
        <f>IF(AND(T229 = "Q", IF(ISNA(VLOOKUP((B229&amp;C229),Autos!C:C,1,FALSE)), "Not in Auto",)),"Check", "No need")</f>
        <v>No need</v>
      </c>
    </row>
    <row r="230" spans="1:21" x14ac:dyDescent="0.2">
      <c r="A230" t="str">
        <f t="shared" si="11"/>
        <v>Morgan MITCHELL800m</v>
      </c>
      <c r="B230" t="s">
        <v>267</v>
      </c>
      <c r="C230" s="7" t="s">
        <v>27</v>
      </c>
      <c r="D230" s="6">
        <v>34610</v>
      </c>
      <c r="E230">
        <v>1110</v>
      </c>
      <c r="F230" s="2">
        <v>6</v>
      </c>
      <c r="G230">
        <v>1074</v>
      </c>
      <c r="H230">
        <v>1095</v>
      </c>
      <c r="I230">
        <v>1065</v>
      </c>
      <c r="J230">
        <v>1031</v>
      </c>
      <c r="K230">
        <v>1067</v>
      </c>
      <c r="L230" s="6">
        <v>43643</v>
      </c>
      <c r="M230" s="6">
        <v>44371</v>
      </c>
      <c r="N230" s="6">
        <v>44359</v>
      </c>
      <c r="O230" s="6">
        <v>44367</v>
      </c>
      <c r="P230" s="58">
        <v>44407</v>
      </c>
      <c r="Q230" s="40">
        <f t="shared" si="9"/>
        <v>77</v>
      </c>
      <c r="R230" s="2">
        <f t="shared" si="10"/>
        <v>1095</v>
      </c>
      <c r="S230" s="2">
        <f>VLOOKUP(C230,Quals!$A$25:$C$45,3,FALSE)</f>
        <v>1171</v>
      </c>
      <c r="T230" s="2" t="str">
        <f>IF(OR(AND(G230&gt;=S230,L230&gt;=Quals!$F$3,L230&lt;=Quals!$H$3), OR(AND(H230&gt;=S230,M230&gt;=Quals!$F$3,M230&lt;=Quals!$H$3), OR(AND(I230&gt;=S230,N230&gt;=Quals!$F$3,N230&lt;=Quals!$H$3), OR(AND(J230&gt;=S230,O230&gt;=Quals!$F$3,O230&lt;=Quals!$H$3), OR(AND(K230&gt;=S230,P230&gt;=Quals!$F$3,P230&lt;=Quals!$H$3)))))),"Q","")</f>
        <v/>
      </c>
      <c r="U230" s="1" t="str">
        <f>IF(AND(T230 = "Q", IF(ISNA(VLOOKUP((B230&amp;C230),Autos!C:C,1,FALSE)), "Not in Auto",)),"Check", "No need")</f>
        <v>No need</v>
      </c>
    </row>
    <row r="231" spans="1:21" x14ac:dyDescent="0.2">
      <c r="A231" t="str">
        <f t="shared" si="11"/>
        <v>Imogen BARRETT800m</v>
      </c>
      <c r="B231" t="s">
        <v>268</v>
      </c>
      <c r="C231" s="6" t="s">
        <v>27</v>
      </c>
      <c r="D231" s="6">
        <v>36472</v>
      </c>
      <c r="E231">
        <v>1089</v>
      </c>
      <c r="F231" s="2">
        <v>7</v>
      </c>
      <c r="G231">
        <v>1095</v>
      </c>
      <c r="H231">
        <v>1105</v>
      </c>
      <c r="I231">
        <v>1084</v>
      </c>
      <c r="J231">
        <v>1072</v>
      </c>
      <c r="K231">
        <v>1062</v>
      </c>
      <c r="L231" s="6">
        <v>44576</v>
      </c>
      <c r="M231" s="6">
        <v>44303</v>
      </c>
      <c r="N231" s="6">
        <v>44590</v>
      </c>
      <c r="O231" s="6">
        <v>44345</v>
      </c>
      <c r="P231" s="58">
        <v>44343</v>
      </c>
      <c r="Q231" s="40">
        <f t="shared" si="9"/>
        <v>92</v>
      </c>
      <c r="R231" s="2">
        <f t="shared" si="10"/>
        <v>1105</v>
      </c>
      <c r="S231" s="2">
        <f>VLOOKUP(C231,Quals!$A$25:$C$45,3,FALSE)</f>
        <v>1171</v>
      </c>
      <c r="T231" s="2" t="str">
        <f>IF(OR(AND(G231&gt;=S231,L231&gt;=Quals!$F$3,L231&lt;=Quals!$H$3), OR(AND(H231&gt;=S231,M231&gt;=Quals!$F$3,M231&lt;=Quals!$H$3), OR(AND(I231&gt;=S231,N231&gt;=Quals!$F$3,N231&lt;=Quals!$H$3), OR(AND(J231&gt;=S231,O231&gt;=Quals!$F$3,O231&lt;=Quals!$H$3), OR(AND(K231&gt;=S231,P231&gt;=Quals!$F$3,P231&lt;=Quals!$H$3)))))),"Q","")</f>
        <v/>
      </c>
      <c r="U231" s="1" t="str">
        <f>IF(AND(T231 = "Q", IF(ISNA(VLOOKUP((B231&amp;C231),Autos!C:C,1,FALSE)), "Not in Auto",)),"Check", "No need")</f>
        <v>No need</v>
      </c>
    </row>
    <row r="232" spans="1:21" x14ac:dyDescent="0.2">
      <c r="A232" t="str">
        <f t="shared" si="11"/>
        <v>Matilda RYAN800m</v>
      </c>
      <c r="B232" t="s">
        <v>269</v>
      </c>
      <c r="C232" s="6" t="s">
        <v>27</v>
      </c>
      <c r="D232" s="6">
        <v>37449</v>
      </c>
      <c r="E232">
        <v>1079</v>
      </c>
      <c r="F232" s="2">
        <v>8</v>
      </c>
      <c r="G232">
        <v>1073</v>
      </c>
      <c r="H232">
        <v>1059</v>
      </c>
      <c r="I232">
        <v>1059</v>
      </c>
      <c r="J232">
        <v>1025</v>
      </c>
      <c r="K232">
        <v>1030</v>
      </c>
      <c r="L232" s="6">
        <v>44282</v>
      </c>
      <c r="M232" s="6">
        <v>44359</v>
      </c>
      <c r="N232" s="6">
        <v>44301</v>
      </c>
      <c r="O232" s="6">
        <v>44352</v>
      </c>
      <c r="P232" s="58">
        <v>44262</v>
      </c>
      <c r="Q232" s="40">
        <f t="shared" si="9"/>
        <v>104</v>
      </c>
      <c r="R232" s="2">
        <f t="shared" si="10"/>
        <v>1073</v>
      </c>
      <c r="S232" s="2">
        <f>VLOOKUP(C232,Quals!$A$25:$C$45,3,FALSE)</f>
        <v>1171</v>
      </c>
      <c r="T232" s="2" t="str">
        <f>IF(OR(AND(G232&gt;=S232,L232&gt;=Quals!$F$3,L232&lt;=Quals!$H$3), OR(AND(H232&gt;=S232,M232&gt;=Quals!$F$3,M232&lt;=Quals!$H$3), OR(AND(I232&gt;=S232,N232&gt;=Quals!$F$3,N232&lt;=Quals!$H$3), OR(AND(J232&gt;=S232,O232&gt;=Quals!$F$3,O232&lt;=Quals!$H$3), OR(AND(K232&gt;=S232,P232&gt;=Quals!$F$3,P232&lt;=Quals!$H$3)))))),"Q","")</f>
        <v/>
      </c>
      <c r="U232" s="1" t="str">
        <f>IF(AND(T232 = "Q", IF(ISNA(VLOOKUP((B232&amp;C232),Autos!C:C,1,FALSE)), "Not in Auto",)),"Check", "No need")</f>
        <v>No need</v>
      </c>
    </row>
    <row r="233" spans="1:21" x14ac:dyDescent="0.2">
      <c r="A233" t="str">
        <f t="shared" si="11"/>
        <v>Amy ROBINSON800m</v>
      </c>
      <c r="B233" t="s">
        <v>272</v>
      </c>
      <c r="C233" s="6" t="s">
        <v>27</v>
      </c>
      <c r="D233" s="6">
        <v>34494</v>
      </c>
      <c r="E233">
        <v>1067</v>
      </c>
      <c r="F233" s="2">
        <v>9</v>
      </c>
      <c r="G233">
        <v>1076</v>
      </c>
      <c r="H233">
        <v>1051</v>
      </c>
      <c r="I233">
        <v>1068</v>
      </c>
      <c r="J233">
        <v>1034</v>
      </c>
      <c r="K233">
        <v>1022</v>
      </c>
      <c r="L233" s="6">
        <v>44304</v>
      </c>
      <c r="M233" s="6">
        <v>44587</v>
      </c>
      <c r="N233" s="6">
        <v>44600</v>
      </c>
      <c r="O233" s="6">
        <v>44302</v>
      </c>
      <c r="P233" s="58">
        <v>44581</v>
      </c>
      <c r="Q233" s="40">
        <f t="shared" si="9"/>
        <v>112</v>
      </c>
      <c r="R233" s="2">
        <f t="shared" si="10"/>
        <v>1076</v>
      </c>
      <c r="S233" s="2">
        <f>VLOOKUP(C233,Quals!$A$25:$C$45,3,FALSE)</f>
        <v>1171</v>
      </c>
      <c r="T233" s="2" t="str">
        <f>IF(OR(AND(G233&gt;=S233,L233&gt;=Quals!$F$3,L233&lt;=Quals!$H$3), OR(AND(H233&gt;=S233,M233&gt;=Quals!$F$3,M233&lt;=Quals!$H$3), OR(AND(I233&gt;=S233,N233&gt;=Quals!$F$3,N233&lt;=Quals!$H$3), OR(AND(J233&gt;=S233,O233&gt;=Quals!$F$3,O233&lt;=Quals!$H$3), OR(AND(K233&gt;=S233,P233&gt;=Quals!$F$3,P233&lt;=Quals!$H$3)))))),"Q","")</f>
        <v/>
      </c>
      <c r="U233" s="1" t="str">
        <f>IF(AND(T233 = "Q", IF(ISNA(VLOOKUP((B233&amp;C233),Autos!C:C,1,FALSE)), "Not in Auto",)),"Check", "No need")</f>
        <v>No need</v>
      </c>
    </row>
    <row r="234" spans="1:21" x14ac:dyDescent="0.2">
      <c r="A234" t="str">
        <f t="shared" si="11"/>
        <v>Hannah COX800m</v>
      </c>
      <c r="B234" t="s">
        <v>270</v>
      </c>
      <c r="C234" s="6" t="s">
        <v>27</v>
      </c>
      <c r="D234" s="6">
        <v>35959</v>
      </c>
      <c r="E234">
        <v>1067</v>
      </c>
      <c r="F234" s="2">
        <v>10</v>
      </c>
      <c r="G234">
        <v>1053</v>
      </c>
      <c r="H234">
        <v>1048</v>
      </c>
      <c r="I234">
        <v>1035</v>
      </c>
      <c r="J234">
        <v>1030</v>
      </c>
      <c r="K234">
        <v>1043</v>
      </c>
      <c r="L234" s="6">
        <v>44304</v>
      </c>
      <c r="M234" s="6">
        <v>44252</v>
      </c>
      <c r="N234" s="6">
        <v>44268</v>
      </c>
      <c r="O234" s="6">
        <v>44266</v>
      </c>
      <c r="P234" s="58">
        <v>44302</v>
      </c>
      <c r="Q234" s="40">
        <f t="shared" si="9"/>
        <v>112</v>
      </c>
      <c r="R234" s="2">
        <f t="shared" si="10"/>
        <v>1053</v>
      </c>
      <c r="S234" s="2">
        <f>VLOOKUP(C234,Quals!$A$25:$C$45,3,FALSE)</f>
        <v>1171</v>
      </c>
      <c r="T234" s="2" t="str">
        <f>IF(OR(AND(G234&gt;=S234,L234&gt;=Quals!$F$3,L234&lt;=Quals!$H$3), OR(AND(H234&gt;=S234,M234&gt;=Quals!$F$3,M234&lt;=Quals!$H$3), OR(AND(I234&gt;=S234,N234&gt;=Quals!$F$3,N234&lt;=Quals!$H$3), OR(AND(J234&gt;=S234,O234&gt;=Quals!$F$3,O234&lt;=Quals!$H$3), OR(AND(K234&gt;=S234,P234&gt;=Quals!$F$3,P234&lt;=Quals!$H$3)))))),"Q","")</f>
        <v/>
      </c>
      <c r="U234" s="1" t="str">
        <f>IF(AND(T234 = "Q", IF(ISNA(VLOOKUP((B234&amp;C234),Autos!C:C,1,FALSE)), "Not in Auto",)),"Check", "No need")</f>
        <v>No need</v>
      </c>
    </row>
    <row r="235" spans="1:21" x14ac:dyDescent="0.2">
      <c r="A235" t="str">
        <f t="shared" si="11"/>
        <v>Jaylah HANCOCK-CAMERON800m</v>
      </c>
      <c r="B235" t="s">
        <v>271</v>
      </c>
      <c r="C235" s="6" t="s">
        <v>27</v>
      </c>
      <c r="D235" s="6">
        <v>37404</v>
      </c>
      <c r="E235">
        <v>1059</v>
      </c>
      <c r="F235" s="2">
        <v>11</v>
      </c>
      <c r="G235">
        <v>1058</v>
      </c>
      <c r="H235">
        <v>1043</v>
      </c>
      <c r="I235">
        <v>1049</v>
      </c>
      <c r="J235">
        <v>1018</v>
      </c>
      <c r="K235">
        <v>1035</v>
      </c>
      <c r="L235" s="6">
        <v>44269</v>
      </c>
      <c r="M235" s="6">
        <v>44262</v>
      </c>
      <c r="N235" s="6">
        <v>44301</v>
      </c>
      <c r="O235" s="6">
        <v>44352</v>
      </c>
      <c r="P235" s="58">
        <v>44581</v>
      </c>
      <c r="Q235" s="40">
        <f t="shared" si="9"/>
        <v>122</v>
      </c>
      <c r="R235" s="2">
        <f t="shared" si="10"/>
        <v>1058</v>
      </c>
      <c r="S235" s="2">
        <f>VLOOKUP(C235,Quals!$A$25:$C$45,3,FALSE)</f>
        <v>1171</v>
      </c>
      <c r="T235" s="2" t="str">
        <f>IF(OR(AND(G235&gt;=S235,L235&gt;=Quals!$F$3,L235&lt;=Quals!$H$3), OR(AND(H235&gt;=S235,M235&gt;=Quals!$F$3,M235&lt;=Quals!$H$3), OR(AND(I235&gt;=S235,N235&gt;=Quals!$F$3,N235&lt;=Quals!$H$3), OR(AND(J235&gt;=S235,O235&gt;=Quals!$F$3,O235&lt;=Quals!$H$3), OR(AND(K235&gt;=S235,P235&gt;=Quals!$F$3,P235&lt;=Quals!$H$3)))))),"Q","")</f>
        <v/>
      </c>
      <c r="U235" s="1" t="str">
        <f>IF(AND(T235 = "Q", IF(ISNA(VLOOKUP((B235&amp;C235),Autos!C:C,1,FALSE)), "Not in Auto",)),"Check", "No need")</f>
        <v>No need</v>
      </c>
    </row>
    <row r="236" spans="1:21" x14ac:dyDescent="0.2">
      <c r="A236" t="str">
        <f t="shared" si="11"/>
        <v>Carley THOMAS800m</v>
      </c>
      <c r="B236" t="s">
        <v>274</v>
      </c>
      <c r="C236" s="6" t="s">
        <v>27</v>
      </c>
      <c r="D236" s="6">
        <v>36886</v>
      </c>
      <c r="E236">
        <v>1054</v>
      </c>
      <c r="F236" s="2">
        <v>12</v>
      </c>
      <c r="G236">
        <v>1068</v>
      </c>
      <c r="H236">
        <v>1065</v>
      </c>
      <c r="I236">
        <v>1055</v>
      </c>
      <c r="J236">
        <v>1037</v>
      </c>
      <c r="K236">
        <v>1033</v>
      </c>
      <c r="L236" s="6">
        <v>44590</v>
      </c>
      <c r="M236" s="6">
        <v>44331</v>
      </c>
      <c r="N236" s="6">
        <v>44604</v>
      </c>
      <c r="O236" s="6">
        <v>44343</v>
      </c>
      <c r="P236" s="58">
        <v>44316</v>
      </c>
      <c r="Q236" s="40">
        <f t="shared" si="9"/>
        <v>128</v>
      </c>
      <c r="R236" s="2">
        <f t="shared" si="10"/>
        <v>1068</v>
      </c>
      <c r="S236" s="2">
        <f>VLOOKUP(C236,Quals!$A$25:$C$45,3,FALSE)</f>
        <v>1171</v>
      </c>
      <c r="T236" s="2" t="str">
        <f>IF(OR(AND(G236&gt;=S236,L236&gt;=Quals!$F$3,L236&lt;=Quals!$H$3), OR(AND(H236&gt;=S236,M236&gt;=Quals!$F$3,M236&lt;=Quals!$H$3), OR(AND(I236&gt;=S236,N236&gt;=Quals!$F$3,N236&lt;=Quals!$H$3), OR(AND(J236&gt;=S236,O236&gt;=Quals!$F$3,O236&lt;=Quals!$H$3), OR(AND(K236&gt;=S236,P236&gt;=Quals!$F$3,P236&lt;=Quals!$H$3)))))),"Q","")</f>
        <v/>
      </c>
      <c r="U236" s="1" t="str">
        <f>IF(AND(T236 = "Q", IF(ISNA(VLOOKUP((B236&amp;C236),Autos!C:C,1,FALSE)), "Not in Auto",)),"Check", "No need")</f>
        <v>No need</v>
      </c>
    </row>
    <row r="237" spans="1:21" x14ac:dyDescent="0.2">
      <c r="A237" t="str">
        <f t="shared" si="11"/>
        <v>Hayley KITCHING800m</v>
      </c>
      <c r="B237" t="s">
        <v>277</v>
      </c>
      <c r="C237" s="6" t="s">
        <v>27</v>
      </c>
      <c r="D237" s="6">
        <v>38256</v>
      </c>
      <c r="E237">
        <v>1051</v>
      </c>
      <c r="F237" s="2">
        <v>13</v>
      </c>
      <c r="G237">
        <v>1060</v>
      </c>
      <c r="H237">
        <v>1038</v>
      </c>
      <c r="I237">
        <v>1036</v>
      </c>
      <c r="J237">
        <v>1032</v>
      </c>
      <c r="K237">
        <v>1030</v>
      </c>
      <c r="L237" s="6">
        <v>44600</v>
      </c>
      <c r="M237" s="6">
        <v>44305</v>
      </c>
      <c r="N237" s="6">
        <v>44548</v>
      </c>
      <c r="O237" s="6">
        <v>44540</v>
      </c>
      <c r="P237" s="58">
        <v>44597</v>
      </c>
      <c r="Q237" s="40">
        <f t="shared" si="9"/>
        <v>132</v>
      </c>
      <c r="R237" s="2">
        <f t="shared" si="10"/>
        <v>1060</v>
      </c>
      <c r="S237" s="2">
        <f>VLOOKUP(C237,Quals!$A$25:$C$45,3,FALSE)</f>
        <v>1171</v>
      </c>
      <c r="T237" s="2" t="str">
        <f>IF(OR(AND(G237&gt;=S237,L237&gt;=Quals!$F$3,L237&lt;=Quals!$H$3), OR(AND(H237&gt;=S237,M237&gt;=Quals!$F$3,M237&lt;=Quals!$H$3), OR(AND(I237&gt;=S237,N237&gt;=Quals!$F$3,N237&lt;=Quals!$H$3), OR(AND(J237&gt;=S237,O237&gt;=Quals!$F$3,O237&lt;=Quals!$H$3), OR(AND(K237&gt;=S237,P237&gt;=Quals!$F$3,P237&lt;=Quals!$H$3)))))),"Q","")</f>
        <v/>
      </c>
      <c r="U237" s="1" t="str">
        <f>IF(AND(T237 = "Q", IF(ISNA(VLOOKUP((B237&amp;C237),Autos!C:C,1,FALSE)), "Not in Auto",)),"Check", "No need")</f>
        <v>No need</v>
      </c>
    </row>
    <row r="238" spans="1:21" x14ac:dyDescent="0.2">
      <c r="A238" t="str">
        <f t="shared" si="11"/>
        <v>Gigi MACCAGNINI800m</v>
      </c>
      <c r="B238" t="s">
        <v>273</v>
      </c>
      <c r="C238" s="6" t="s">
        <v>27</v>
      </c>
      <c r="D238" s="6">
        <v>37260</v>
      </c>
      <c r="E238">
        <v>1047</v>
      </c>
      <c r="F238" s="2">
        <v>14</v>
      </c>
      <c r="G238">
        <v>1078</v>
      </c>
      <c r="H238">
        <v>1049</v>
      </c>
      <c r="I238">
        <v>1046</v>
      </c>
      <c r="J238">
        <v>1004</v>
      </c>
      <c r="K238">
        <v>996</v>
      </c>
      <c r="L238" s="6">
        <v>44266</v>
      </c>
      <c r="M238" s="6">
        <v>44255</v>
      </c>
      <c r="N238" s="6">
        <v>44604</v>
      </c>
      <c r="O238" s="6">
        <v>44300</v>
      </c>
      <c r="P238" s="58">
        <v>44301</v>
      </c>
      <c r="Q238" s="40">
        <f t="shared" si="9"/>
        <v>136</v>
      </c>
      <c r="R238" s="2">
        <f t="shared" si="10"/>
        <v>1078</v>
      </c>
      <c r="S238" s="2">
        <f>VLOOKUP(C238,Quals!$A$25:$C$45,3,FALSE)</f>
        <v>1171</v>
      </c>
      <c r="T238" s="2" t="str">
        <f>IF(OR(AND(G238&gt;=S238,L238&gt;=Quals!$F$3,L238&lt;=Quals!$H$3), OR(AND(H238&gt;=S238,M238&gt;=Quals!$F$3,M238&lt;=Quals!$H$3), OR(AND(I238&gt;=S238,N238&gt;=Quals!$F$3,N238&lt;=Quals!$H$3), OR(AND(J238&gt;=S238,O238&gt;=Quals!$F$3,O238&lt;=Quals!$H$3), OR(AND(K238&gt;=S238,P238&gt;=Quals!$F$3,P238&lt;=Quals!$H$3)))))),"Q","")</f>
        <v/>
      </c>
      <c r="U238" s="1" t="str">
        <f>IF(AND(T238 = "Q", IF(ISNA(VLOOKUP((B238&amp;C238),Autos!C:C,1,FALSE)), "Not in Auto",)),"Check", "No need")</f>
        <v>No need</v>
      </c>
    </row>
    <row r="239" spans="1:21" x14ac:dyDescent="0.2">
      <c r="A239" t="str">
        <f t="shared" si="11"/>
        <v>Jemima RUSSELL800m</v>
      </c>
      <c r="B239" t="s">
        <v>275</v>
      </c>
      <c r="C239" s="6" t="s">
        <v>27</v>
      </c>
      <c r="D239" s="6">
        <v>36285</v>
      </c>
      <c r="E239">
        <v>1047</v>
      </c>
      <c r="F239" s="2">
        <v>15</v>
      </c>
      <c r="G239">
        <v>1062</v>
      </c>
      <c r="H239">
        <v>1064</v>
      </c>
      <c r="I239">
        <v>1058</v>
      </c>
      <c r="J239">
        <v>1026</v>
      </c>
      <c r="K239">
        <v>1013</v>
      </c>
      <c r="L239" s="6">
        <v>44318</v>
      </c>
      <c r="M239" s="6">
        <v>44289</v>
      </c>
      <c r="N239" s="6">
        <v>44331</v>
      </c>
      <c r="O239" s="6">
        <v>44590</v>
      </c>
      <c r="P239" s="58">
        <v>44343</v>
      </c>
      <c r="Q239" s="40">
        <f t="shared" si="9"/>
        <v>136</v>
      </c>
      <c r="R239" s="2">
        <f t="shared" si="10"/>
        <v>1064</v>
      </c>
      <c r="S239" s="2">
        <f>VLOOKUP(C239,Quals!$A$25:$C$45,3,FALSE)</f>
        <v>1171</v>
      </c>
      <c r="T239" s="2" t="str">
        <f>IF(OR(AND(G239&gt;=S239,L239&gt;=Quals!$F$3,L239&lt;=Quals!$H$3), OR(AND(H239&gt;=S239,M239&gt;=Quals!$F$3,M239&lt;=Quals!$H$3), OR(AND(I239&gt;=S239,N239&gt;=Quals!$F$3,N239&lt;=Quals!$H$3), OR(AND(J239&gt;=S239,O239&gt;=Quals!$F$3,O239&lt;=Quals!$H$3), OR(AND(K239&gt;=S239,P239&gt;=Quals!$F$3,P239&lt;=Quals!$H$3)))))),"Q","")</f>
        <v/>
      </c>
      <c r="U239" s="1" t="str">
        <f>IF(AND(T239 = "Q", IF(ISNA(VLOOKUP((B239&amp;C239),Autos!C:C,1,FALSE)), "Not in Auto",)),"Check", "No need")</f>
        <v>No need</v>
      </c>
    </row>
    <row r="240" spans="1:21" x14ac:dyDescent="0.2">
      <c r="A240" t="str">
        <f t="shared" si="11"/>
        <v>Montana MONK800m</v>
      </c>
      <c r="B240" t="s">
        <v>276</v>
      </c>
      <c r="C240" s="6" t="s">
        <v>27</v>
      </c>
      <c r="D240" s="6">
        <v>38037</v>
      </c>
      <c r="E240">
        <v>1042</v>
      </c>
      <c r="F240" s="2">
        <v>16</v>
      </c>
      <c r="G240">
        <v>1047</v>
      </c>
      <c r="H240">
        <v>1040</v>
      </c>
      <c r="I240">
        <v>1020</v>
      </c>
      <c r="J240">
        <v>1026</v>
      </c>
      <c r="K240">
        <v>1015</v>
      </c>
      <c r="L240" s="6">
        <v>44589</v>
      </c>
      <c r="M240" s="6">
        <v>44301</v>
      </c>
      <c r="N240" s="6">
        <v>44587</v>
      </c>
      <c r="O240" s="6">
        <v>44305</v>
      </c>
      <c r="P240" s="58">
        <v>44262</v>
      </c>
      <c r="Q240" s="40">
        <f t="shared" si="9"/>
        <v>144</v>
      </c>
      <c r="R240" s="2">
        <f t="shared" si="10"/>
        <v>1047</v>
      </c>
      <c r="S240" s="2">
        <f>VLOOKUP(C240,Quals!$A$25:$C$45,3,FALSE)</f>
        <v>1171</v>
      </c>
      <c r="T240" s="2" t="str">
        <f>IF(OR(AND(G240&gt;=S240,L240&gt;=Quals!$F$3,L240&lt;=Quals!$H$3), OR(AND(H240&gt;=S240,M240&gt;=Quals!$F$3,M240&lt;=Quals!$H$3), OR(AND(I240&gt;=S240,N240&gt;=Quals!$F$3,N240&lt;=Quals!$H$3), OR(AND(J240&gt;=S240,O240&gt;=Quals!$F$3,O240&lt;=Quals!$H$3), OR(AND(K240&gt;=S240,P240&gt;=Quals!$F$3,P240&lt;=Quals!$H$3)))))),"Q","")</f>
        <v/>
      </c>
      <c r="U240" s="1" t="str">
        <f>IF(AND(T240 = "Q", IF(ISNA(VLOOKUP((B240&amp;C240),Autos!C:C,1,FALSE)), "Not in Auto",)),"Check", "No need")</f>
        <v>No need</v>
      </c>
    </row>
    <row r="241" spans="1:21" x14ac:dyDescent="0.2">
      <c r="A241" t="str">
        <f t="shared" si="11"/>
        <v>Amy BENNETT800m</v>
      </c>
      <c r="B241" t="s">
        <v>278</v>
      </c>
      <c r="C241" s="6" t="s">
        <v>27</v>
      </c>
      <c r="D241" s="6">
        <v>36492</v>
      </c>
      <c r="E241">
        <v>1022</v>
      </c>
      <c r="F241" s="2">
        <v>17</v>
      </c>
      <c r="G241">
        <v>1021</v>
      </c>
      <c r="H241">
        <v>1029</v>
      </c>
      <c r="I241">
        <v>1022</v>
      </c>
      <c r="J241">
        <v>974</v>
      </c>
      <c r="K241">
        <v>994</v>
      </c>
      <c r="L241" s="6">
        <v>44262</v>
      </c>
      <c r="M241" s="6">
        <v>44302</v>
      </c>
      <c r="N241" s="6">
        <v>44260</v>
      </c>
      <c r="O241" s="6">
        <v>44304</v>
      </c>
      <c r="P241" s="58">
        <v>44589</v>
      </c>
      <c r="Q241" s="40">
        <f t="shared" si="9"/>
        <v>176</v>
      </c>
      <c r="R241" s="2">
        <f t="shared" si="10"/>
        <v>1029</v>
      </c>
      <c r="S241" s="2">
        <f>VLOOKUP(C241,Quals!$A$25:$C$45,3,FALSE)</f>
        <v>1171</v>
      </c>
      <c r="T241" s="2" t="str">
        <f>IF(OR(AND(G241&gt;=S241,L241&gt;=Quals!$F$3,L241&lt;=Quals!$H$3), OR(AND(H241&gt;=S241,M241&gt;=Quals!$F$3,M241&lt;=Quals!$H$3), OR(AND(I241&gt;=S241,N241&gt;=Quals!$F$3,N241&lt;=Quals!$H$3), OR(AND(J241&gt;=S241,O241&gt;=Quals!$F$3,O241&lt;=Quals!$H$3), OR(AND(K241&gt;=S241,P241&gt;=Quals!$F$3,P241&lt;=Quals!$H$3)))))),"Q","")</f>
        <v/>
      </c>
      <c r="U241" s="1" t="str">
        <f>IF(AND(T241 = "Q", IF(ISNA(VLOOKUP((B241&amp;C241),Autos!C:C,1,FALSE)), "Not in Auto",)),"Check", "No need")</f>
        <v>No need</v>
      </c>
    </row>
    <row r="242" spans="1:21" x14ac:dyDescent="0.2">
      <c r="A242" t="str">
        <f t="shared" si="11"/>
        <v>Ivy BOOTHROYD800m</v>
      </c>
      <c r="B242" t="s">
        <v>239</v>
      </c>
      <c r="C242" s="6" t="s">
        <v>27</v>
      </c>
      <c r="D242" s="6">
        <v>44762</v>
      </c>
      <c r="E242">
        <v>1011</v>
      </c>
      <c r="F242" s="2">
        <v>18</v>
      </c>
      <c r="G242">
        <v>1026</v>
      </c>
      <c r="H242">
        <v>1006</v>
      </c>
      <c r="I242">
        <v>999</v>
      </c>
      <c r="J242">
        <v>994</v>
      </c>
      <c r="K242">
        <v>977</v>
      </c>
      <c r="L242" s="6">
        <v>44548</v>
      </c>
      <c r="M242" s="6">
        <v>44540</v>
      </c>
      <c r="N242" s="6">
        <v>44301</v>
      </c>
      <c r="O242" s="6">
        <v>44590</v>
      </c>
      <c r="P242" s="58">
        <v>44260</v>
      </c>
      <c r="Q242" s="40">
        <f t="shared" si="9"/>
        <v>197</v>
      </c>
      <c r="R242" s="2">
        <f t="shared" si="10"/>
        <v>1026</v>
      </c>
      <c r="S242" s="2">
        <f>VLOOKUP(C242,Quals!$A$25:$C$45,3,FALSE)</f>
        <v>1171</v>
      </c>
      <c r="T242" s="2" t="str">
        <f>IF(OR(AND(G242&gt;=S242,L242&gt;=Quals!$F$3,L242&lt;=Quals!$H$3), OR(AND(H242&gt;=S242,M242&gt;=Quals!$F$3,M242&lt;=Quals!$H$3), OR(AND(I242&gt;=S242,N242&gt;=Quals!$F$3,N242&lt;=Quals!$H$3), OR(AND(J242&gt;=S242,O242&gt;=Quals!$F$3,O242&lt;=Quals!$H$3), OR(AND(K242&gt;=S242,P242&gt;=Quals!$F$3,P242&lt;=Quals!$H$3)))))),"Q","")</f>
        <v/>
      </c>
      <c r="U242" s="1" t="str">
        <f>IF(AND(T242 = "Q", IF(ISNA(VLOOKUP((B242&amp;C242),Autos!C:C,1,FALSE)), "Not in Auto",)),"Check", "No need")</f>
        <v>No need</v>
      </c>
    </row>
    <row r="243" spans="1:21" x14ac:dyDescent="0.2">
      <c r="A243" t="str">
        <f t="shared" si="11"/>
        <v>Nicola HOGG800m</v>
      </c>
      <c r="B243" t="s">
        <v>279</v>
      </c>
      <c r="C243" s="6" t="s">
        <v>27</v>
      </c>
      <c r="D243" s="6">
        <v>37944</v>
      </c>
      <c r="E243">
        <v>1007</v>
      </c>
      <c r="F243" s="2">
        <v>19</v>
      </c>
      <c r="G243">
        <v>1044</v>
      </c>
      <c r="H243">
        <v>988</v>
      </c>
      <c r="I243">
        <v>1006</v>
      </c>
      <c r="J243">
        <v>979</v>
      </c>
      <c r="K243">
        <v>976</v>
      </c>
      <c r="L243" s="6">
        <v>44301</v>
      </c>
      <c r="M243" s="6">
        <v>44352</v>
      </c>
      <c r="N243" s="6">
        <v>44300</v>
      </c>
      <c r="O243" s="6">
        <v>44604</v>
      </c>
      <c r="P243" s="58">
        <v>44268</v>
      </c>
      <c r="Q243" s="40">
        <f t="shared" si="9"/>
        <v>205</v>
      </c>
      <c r="R243" s="2">
        <f t="shared" si="10"/>
        <v>1044</v>
      </c>
      <c r="S243" s="2">
        <f>VLOOKUP(C243,Quals!$A$25:$C$45,3,FALSE)</f>
        <v>1171</v>
      </c>
      <c r="T243" s="2" t="str">
        <f>IF(OR(AND(G243&gt;=S243,L243&gt;=Quals!$F$3,L243&lt;=Quals!$H$3), OR(AND(H243&gt;=S243,M243&gt;=Quals!$F$3,M243&lt;=Quals!$H$3), OR(AND(I243&gt;=S243,N243&gt;=Quals!$F$3,N243&lt;=Quals!$H$3), OR(AND(J243&gt;=S243,O243&gt;=Quals!$F$3,O243&lt;=Quals!$H$3), OR(AND(K243&gt;=S243,P243&gt;=Quals!$F$3,P243&lt;=Quals!$H$3)))))),"Q","")</f>
        <v/>
      </c>
      <c r="U243" s="1" t="str">
        <f>IF(AND(T243 = "Q", IF(ISNA(VLOOKUP((B243&amp;C243),Autos!C:C,1,FALSE)), "Not in Auto",)),"Check", "No need")</f>
        <v>No need</v>
      </c>
    </row>
    <row r="244" spans="1:21" x14ac:dyDescent="0.2">
      <c r="A244" t="str">
        <f t="shared" si="11"/>
        <v>Leah SIMPSON800m</v>
      </c>
      <c r="B244" t="s">
        <v>281</v>
      </c>
      <c r="C244" s="6" t="s">
        <v>27</v>
      </c>
      <c r="D244" s="6">
        <v>36929</v>
      </c>
      <c r="E244">
        <v>993</v>
      </c>
      <c r="F244" s="2">
        <v>20</v>
      </c>
      <c r="G244">
        <v>993</v>
      </c>
      <c r="H244">
        <v>990</v>
      </c>
      <c r="I244">
        <v>982</v>
      </c>
      <c r="J244">
        <v>991</v>
      </c>
      <c r="K244">
        <v>970</v>
      </c>
      <c r="L244" s="6">
        <v>44267</v>
      </c>
      <c r="M244" s="6">
        <v>44569</v>
      </c>
      <c r="N244" s="6">
        <v>44258</v>
      </c>
      <c r="O244" s="6">
        <v>44302</v>
      </c>
      <c r="P244" s="58">
        <v>44589</v>
      </c>
      <c r="Q244" s="40">
        <f t="shared" si="9"/>
        <v>248</v>
      </c>
      <c r="R244" s="2">
        <f t="shared" si="10"/>
        <v>993</v>
      </c>
      <c r="S244" s="2">
        <f>VLOOKUP(C244,Quals!$A$25:$C$45,3,FALSE)</f>
        <v>1171</v>
      </c>
      <c r="T244" s="2" t="str">
        <f>IF(OR(AND(G244&gt;=S244,L244&gt;=Quals!$F$3,L244&lt;=Quals!$H$3), OR(AND(H244&gt;=S244,M244&gt;=Quals!$F$3,M244&lt;=Quals!$H$3), OR(AND(I244&gt;=S244,N244&gt;=Quals!$F$3,N244&lt;=Quals!$H$3), OR(AND(J244&gt;=S244,O244&gt;=Quals!$F$3,O244&lt;=Quals!$H$3), OR(AND(K244&gt;=S244,P244&gt;=Quals!$F$3,P244&lt;=Quals!$H$3)))))),"Q","")</f>
        <v/>
      </c>
      <c r="U244" s="1" t="str">
        <f>IF(AND(T244 = "Q", IF(ISNA(VLOOKUP((B244&amp;C244),Autos!C:C,1,FALSE)), "Not in Auto",)),"Check", "No need")</f>
        <v>No need</v>
      </c>
    </row>
    <row r="245" spans="1:21" x14ac:dyDescent="0.2">
      <c r="A245" t="str">
        <f t="shared" si="11"/>
        <v>Cara JARDINE800m</v>
      </c>
      <c r="B245" t="s">
        <v>242</v>
      </c>
      <c r="C245" s="6" t="s">
        <v>27</v>
      </c>
      <c r="D245" s="6">
        <v>36816</v>
      </c>
      <c r="E245">
        <v>992</v>
      </c>
      <c r="F245" s="2">
        <v>21</v>
      </c>
      <c r="G245">
        <v>1032</v>
      </c>
      <c r="H245">
        <v>1002</v>
      </c>
      <c r="I245">
        <v>1019</v>
      </c>
      <c r="J245">
        <v>950</v>
      </c>
      <c r="K245">
        <v>922</v>
      </c>
      <c r="L245" s="6">
        <v>44309</v>
      </c>
      <c r="M245" s="6">
        <v>44267</v>
      </c>
      <c r="N245" s="6">
        <v>44302</v>
      </c>
      <c r="O245" s="6">
        <v>44247</v>
      </c>
      <c r="P245" s="58">
        <v>44258</v>
      </c>
      <c r="Q245" s="40">
        <f t="shared" si="9"/>
        <v>250</v>
      </c>
      <c r="R245" s="2">
        <f t="shared" si="10"/>
        <v>1032</v>
      </c>
      <c r="S245" s="2">
        <f>VLOOKUP(C245,Quals!$A$25:$C$45,3,FALSE)</f>
        <v>1171</v>
      </c>
      <c r="T245" s="2" t="str">
        <f>IF(OR(AND(G245&gt;=S245,L245&gt;=Quals!$F$3,L245&lt;=Quals!$H$3), OR(AND(H245&gt;=S245,M245&gt;=Quals!$F$3,M245&lt;=Quals!$H$3), OR(AND(I245&gt;=S245,N245&gt;=Quals!$F$3,N245&lt;=Quals!$H$3), OR(AND(J245&gt;=S245,O245&gt;=Quals!$F$3,O245&lt;=Quals!$H$3), OR(AND(K245&gt;=S245,P245&gt;=Quals!$F$3,P245&lt;=Quals!$H$3)))))),"Q","")</f>
        <v/>
      </c>
      <c r="U245" s="1" t="str">
        <f>IF(AND(T245 = "Q", IF(ISNA(VLOOKUP((B245&amp;C245),Autos!C:C,1,FALSE)), "Not in Auto",)),"Check", "No need")</f>
        <v>No need</v>
      </c>
    </row>
    <row r="246" spans="1:21" x14ac:dyDescent="0.2">
      <c r="A246" t="str">
        <f t="shared" si="11"/>
        <v>Sarah PICKERING800m</v>
      </c>
      <c r="B246" t="s">
        <v>280</v>
      </c>
      <c r="C246" s="6" t="s">
        <v>27</v>
      </c>
      <c r="D246" s="6">
        <v>37765</v>
      </c>
      <c r="E246">
        <v>989</v>
      </c>
      <c r="F246" s="2">
        <v>22</v>
      </c>
      <c r="G246">
        <v>1012</v>
      </c>
      <c r="H246">
        <v>991</v>
      </c>
      <c r="I246">
        <v>978</v>
      </c>
      <c r="J246">
        <v>981</v>
      </c>
      <c r="K246">
        <v>968</v>
      </c>
      <c r="L246" s="6">
        <v>44262</v>
      </c>
      <c r="M246" s="6">
        <v>44260</v>
      </c>
      <c r="N246" s="6">
        <v>44269</v>
      </c>
      <c r="O246" s="6">
        <v>44301</v>
      </c>
      <c r="P246" s="58">
        <v>44300</v>
      </c>
      <c r="Q246" s="40">
        <f t="shared" si="9"/>
        <v>257</v>
      </c>
      <c r="R246" s="2">
        <f t="shared" si="10"/>
        <v>1012</v>
      </c>
      <c r="S246" s="2">
        <f>VLOOKUP(C246,Quals!$A$25:$C$45,3,FALSE)</f>
        <v>1171</v>
      </c>
      <c r="T246" s="2" t="str">
        <f>IF(OR(AND(G246&gt;=S246,L246&gt;=Quals!$F$3,L246&lt;=Quals!$H$3), OR(AND(H246&gt;=S246,M246&gt;=Quals!$F$3,M246&lt;=Quals!$H$3), OR(AND(I246&gt;=S246,N246&gt;=Quals!$F$3,N246&lt;=Quals!$H$3), OR(AND(J246&gt;=S246,O246&gt;=Quals!$F$3,O246&lt;=Quals!$H$3), OR(AND(K246&gt;=S246,P246&gt;=Quals!$F$3,P246&lt;=Quals!$H$3)))))),"Q","")</f>
        <v/>
      </c>
      <c r="U246" s="1" t="str">
        <f>IF(AND(T246 = "Q", IF(ISNA(VLOOKUP((B246&amp;C246),Autos!C:C,1,FALSE)), "Not in Auto",)),"Check", "No need")</f>
        <v>No need</v>
      </c>
    </row>
    <row r="247" spans="1:21" x14ac:dyDescent="0.2">
      <c r="A247" t="str">
        <f t="shared" si="11"/>
        <v>Jazelle CARTER800m</v>
      </c>
      <c r="B247" t="s">
        <v>254</v>
      </c>
      <c r="C247" t="s">
        <v>27</v>
      </c>
      <c r="D247" s="6">
        <v>44732</v>
      </c>
      <c r="E247">
        <v>986</v>
      </c>
      <c r="F247" s="2">
        <v>23</v>
      </c>
      <c r="G247">
        <v>980</v>
      </c>
      <c r="H247">
        <v>974</v>
      </c>
      <c r="I247">
        <v>986</v>
      </c>
      <c r="J247">
        <v>967</v>
      </c>
      <c r="K247">
        <v>966</v>
      </c>
      <c r="L247" s="6">
        <v>44485</v>
      </c>
      <c r="M247" s="6">
        <v>44267</v>
      </c>
      <c r="N247" s="6">
        <v>44247</v>
      </c>
      <c r="O247" s="6">
        <v>44301</v>
      </c>
      <c r="P247" s="58">
        <v>44583</v>
      </c>
      <c r="Q247" s="40">
        <f t="shared" si="9"/>
        <v>267</v>
      </c>
      <c r="R247" s="2">
        <f t="shared" si="10"/>
        <v>986</v>
      </c>
      <c r="S247" s="2">
        <f>VLOOKUP(C247,Quals!$A$25:$C$45,3,FALSE)</f>
        <v>1171</v>
      </c>
      <c r="T247" s="2" t="str">
        <f>IF(OR(AND(G247&gt;=S247,L247&gt;=Quals!$F$3,L247&lt;=Quals!$H$3), OR(AND(H247&gt;=S247,M247&gt;=Quals!$F$3,M247&lt;=Quals!$H$3), OR(AND(I247&gt;=S247,N247&gt;=Quals!$F$3,N247&lt;=Quals!$H$3), OR(AND(J247&gt;=S247,O247&gt;=Quals!$F$3,O247&lt;=Quals!$H$3), OR(AND(K247&gt;=S247,P247&gt;=Quals!$F$3,P247&lt;=Quals!$H$3)))))),"Q","")</f>
        <v/>
      </c>
      <c r="U247" s="1" t="str">
        <f>IF(AND(T247 = "Q", IF(ISNA(VLOOKUP((B247&amp;C247),Autos!C:C,1,FALSE)), "Not in Auto",)),"Check", "No need")</f>
        <v>No need</v>
      </c>
    </row>
    <row r="248" spans="1:21" x14ac:dyDescent="0.2">
      <c r="A248" t="str">
        <f t="shared" si="11"/>
        <v>Sayla DONNELLEY800m</v>
      </c>
      <c r="B248" t="s">
        <v>282</v>
      </c>
      <c r="C248" s="6" t="s">
        <v>27</v>
      </c>
      <c r="D248" s="6">
        <v>44671</v>
      </c>
      <c r="E248">
        <v>980</v>
      </c>
      <c r="F248" s="2">
        <v>24</v>
      </c>
      <c r="G248">
        <v>1017</v>
      </c>
      <c r="H248">
        <v>1013</v>
      </c>
      <c r="I248">
        <v>964</v>
      </c>
      <c r="J248">
        <v>933</v>
      </c>
      <c r="K248">
        <v>927</v>
      </c>
      <c r="L248" s="6">
        <v>44485</v>
      </c>
      <c r="M248" s="6">
        <v>44305</v>
      </c>
      <c r="N248" s="6">
        <v>44471</v>
      </c>
      <c r="O248" s="6">
        <v>44266</v>
      </c>
      <c r="P248" s="58">
        <v>44304</v>
      </c>
      <c r="Q248" s="40">
        <f t="shared" si="9"/>
        <v>284</v>
      </c>
      <c r="R248" s="2">
        <f t="shared" si="10"/>
        <v>1017</v>
      </c>
      <c r="S248" s="2">
        <f>VLOOKUP(C248,Quals!$A$25:$C$45,3,FALSE)</f>
        <v>1171</v>
      </c>
      <c r="T248" s="2" t="str">
        <f>IF(OR(AND(G248&gt;=S248,L248&gt;=Quals!$F$3,L248&lt;=Quals!$H$3), OR(AND(H248&gt;=S248,M248&gt;=Quals!$F$3,M248&lt;=Quals!$H$3), OR(AND(I248&gt;=S248,N248&gt;=Quals!$F$3,N248&lt;=Quals!$H$3), OR(AND(J248&gt;=S248,O248&gt;=Quals!$F$3,O248&lt;=Quals!$H$3), OR(AND(K248&gt;=S248,P248&gt;=Quals!$F$3,P248&lt;=Quals!$H$3)))))),"Q","")</f>
        <v/>
      </c>
      <c r="U248" s="1" t="str">
        <f>IF(AND(T248 = "Q", IF(ISNA(VLOOKUP((B248&amp;C248),Autos!C:C,1,FALSE)), "Not in Auto",)),"Check", "No need")</f>
        <v>No need</v>
      </c>
    </row>
    <row r="249" spans="1:21" x14ac:dyDescent="0.2">
      <c r="A249" t="str">
        <f t="shared" si="11"/>
        <v>Davina SMITH800m</v>
      </c>
      <c r="B249" t="s">
        <v>286</v>
      </c>
      <c r="C249" s="6" t="s">
        <v>27</v>
      </c>
      <c r="D249" s="6">
        <v>33563</v>
      </c>
      <c r="E249">
        <v>979</v>
      </c>
      <c r="F249" s="2">
        <v>25</v>
      </c>
      <c r="G249">
        <v>1026</v>
      </c>
      <c r="H249">
        <v>1003</v>
      </c>
      <c r="I249">
        <v>974</v>
      </c>
      <c r="J249">
        <v>945</v>
      </c>
      <c r="K249">
        <v>923</v>
      </c>
      <c r="L249" s="6">
        <v>44589</v>
      </c>
      <c r="M249" s="6">
        <v>44597</v>
      </c>
      <c r="N249" s="6">
        <v>44548</v>
      </c>
      <c r="O249" s="6">
        <v>44260</v>
      </c>
      <c r="P249" s="58">
        <v>44252</v>
      </c>
      <c r="Q249" s="40">
        <f t="shared" si="9"/>
        <v>288</v>
      </c>
      <c r="R249" s="2">
        <f t="shared" si="10"/>
        <v>1026</v>
      </c>
      <c r="S249" s="2">
        <f>VLOOKUP(C249,Quals!$A$25:$C$45,3,FALSE)</f>
        <v>1171</v>
      </c>
      <c r="T249" s="2" t="str">
        <f>IF(OR(AND(G249&gt;=S249,L249&gt;=Quals!$F$3,L249&lt;=Quals!$H$3), OR(AND(H249&gt;=S249,M249&gt;=Quals!$F$3,M249&lt;=Quals!$H$3), OR(AND(I249&gt;=S249,N249&gt;=Quals!$F$3,N249&lt;=Quals!$H$3), OR(AND(J249&gt;=S249,O249&gt;=Quals!$F$3,O249&lt;=Quals!$H$3), OR(AND(K249&gt;=S249,P249&gt;=Quals!$F$3,P249&lt;=Quals!$H$3)))))),"Q","")</f>
        <v/>
      </c>
      <c r="U249" s="1" t="str">
        <f>IF(AND(T249 = "Q", IF(ISNA(VLOOKUP((B249&amp;C249),Autos!C:C,1,FALSE)), "Not in Auto",)),"Check", "No need")</f>
        <v>No need</v>
      </c>
    </row>
    <row r="250" spans="1:21" x14ac:dyDescent="0.2">
      <c r="A250" t="str">
        <f t="shared" si="11"/>
        <v>Caitlin MCQUILKIN-BELL800m</v>
      </c>
      <c r="B250" t="s">
        <v>960</v>
      </c>
      <c r="C250" s="6" t="s">
        <v>27</v>
      </c>
      <c r="D250" s="6">
        <v>35654</v>
      </c>
      <c r="E250">
        <v>978</v>
      </c>
      <c r="F250" s="2">
        <v>26</v>
      </c>
      <c r="G250">
        <v>1030</v>
      </c>
      <c r="H250">
        <v>1001</v>
      </c>
      <c r="I250">
        <v>998</v>
      </c>
      <c r="J250">
        <v>970</v>
      </c>
      <c r="K250">
        <v>826</v>
      </c>
      <c r="L250" s="6">
        <v>44267</v>
      </c>
      <c r="M250" s="6">
        <v>44258</v>
      </c>
      <c r="N250" s="6">
        <v>44247</v>
      </c>
      <c r="O250" s="6">
        <v>44302</v>
      </c>
      <c r="P250" s="58">
        <v>44601</v>
      </c>
      <c r="Q250" s="40">
        <f t="shared" si="9"/>
        <v>290</v>
      </c>
      <c r="R250" s="2">
        <f t="shared" si="10"/>
        <v>1030</v>
      </c>
      <c r="S250" s="2">
        <f>VLOOKUP(C250,Quals!$A$25:$C$45,3,FALSE)</f>
        <v>1171</v>
      </c>
      <c r="T250" s="2" t="str">
        <f>IF(OR(AND(G250&gt;=S250,L250&gt;=Quals!$F$3,L250&lt;=Quals!$H$3), OR(AND(H250&gt;=S250,M250&gt;=Quals!$F$3,M250&lt;=Quals!$H$3), OR(AND(I250&gt;=S250,N250&gt;=Quals!$F$3,N250&lt;=Quals!$H$3), OR(AND(J250&gt;=S250,O250&gt;=Quals!$F$3,O250&lt;=Quals!$H$3), OR(AND(K250&gt;=S250,P250&gt;=Quals!$F$3,P250&lt;=Quals!$H$3)))))),"Q","")</f>
        <v/>
      </c>
      <c r="U250" s="1" t="str">
        <f>IF(AND(T250 = "Q", IF(ISNA(VLOOKUP((B250&amp;C250),Autos!C:C,1,FALSE)), "Not in Auto",)),"Check", "No need")</f>
        <v>No need</v>
      </c>
    </row>
    <row r="251" spans="1:21" x14ac:dyDescent="0.2">
      <c r="A251" t="str">
        <f t="shared" si="11"/>
        <v>Rochelle KENNEDY800m</v>
      </c>
      <c r="B251" t="s">
        <v>283</v>
      </c>
      <c r="C251" s="6" t="s">
        <v>27</v>
      </c>
      <c r="D251" s="6">
        <v>34890</v>
      </c>
      <c r="E251">
        <v>977</v>
      </c>
      <c r="F251" s="2">
        <v>27</v>
      </c>
      <c r="G251">
        <v>1020</v>
      </c>
      <c r="H251">
        <v>977</v>
      </c>
      <c r="I251">
        <v>966</v>
      </c>
      <c r="J251">
        <v>956</v>
      </c>
      <c r="K251">
        <v>954</v>
      </c>
      <c r="L251" s="6">
        <v>44302</v>
      </c>
      <c r="M251" s="6">
        <v>44255</v>
      </c>
      <c r="N251" s="6">
        <v>44260</v>
      </c>
      <c r="O251" s="6">
        <v>44262</v>
      </c>
      <c r="P251" s="58">
        <v>44254</v>
      </c>
      <c r="Q251" s="40">
        <f t="shared" si="9"/>
        <v>293</v>
      </c>
      <c r="R251" s="2">
        <f t="shared" si="10"/>
        <v>1020</v>
      </c>
      <c r="S251" s="2">
        <f>VLOOKUP(C251,Quals!$A$25:$C$45,3,FALSE)</f>
        <v>1171</v>
      </c>
      <c r="T251" s="2" t="str">
        <f>IF(OR(AND(G251&gt;=S251,L251&gt;=Quals!$F$3,L251&lt;=Quals!$H$3), OR(AND(H251&gt;=S251,M251&gt;=Quals!$F$3,M251&lt;=Quals!$H$3), OR(AND(I251&gt;=S251,N251&gt;=Quals!$F$3,N251&lt;=Quals!$H$3), OR(AND(J251&gt;=S251,O251&gt;=Quals!$F$3,O251&lt;=Quals!$H$3), OR(AND(K251&gt;=S251,P251&gt;=Quals!$F$3,P251&lt;=Quals!$H$3)))))),"Q","")</f>
        <v/>
      </c>
      <c r="U251" s="1" t="str">
        <f>IF(AND(T251 = "Q", IF(ISNA(VLOOKUP((B251&amp;C251),Autos!C:C,1,FALSE)), "Not in Auto",)),"Check", "No need")</f>
        <v>No need</v>
      </c>
    </row>
    <row r="252" spans="1:21" x14ac:dyDescent="0.2">
      <c r="A252" t="str">
        <f t="shared" si="11"/>
        <v>Ella WILSON800m</v>
      </c>
      <c r="B252" t="s">
        <v>284</v>
      </c>
      <c r="C252" t="s">
        <v>27</v>
      </c>
      <c r="D252" s="6">
        <v>44732</v>
      </c>
      <c r="E252">
        <v>969</v>
      </c>
      <c r="F252" s="2">
        <v>28</v>
      </c>
      <c r="G252">
        <v>1010</v>
      </c>
      <c r="H252">
        <v>983</v>
      </c>
      <c r="I252">
        <v>966</v>
      </c>
      <c r="J252">
        <v>966</v>
      </c>
      <c r="K252">
        <v>879</v>
      </c>
      <c r="L252" s="6">
        <v>44267</v>
      </c>
      <c r="M252" s="6">
        <v>44247</v>
      </c>
      <c r="N252" s="6">
        <v>44301</v>
      </c>
      <c r="O252" s="6">
        <v>44485</v>
      </c>
      <c r="P252" s="58">
        <v>44300</v>
      </c>
      <c r="Q252" s="40">
        <f t="shared" si="9"/>
        <v>322</v>
      </c>
      <c r="R252" s="2">
        <f t="shared" si="10"/>
        <v>1010</v>
      </c>
      <c r="S252" s="2">
        <f>VLOOKUP(C252,Quals!$A$25:$C$45,3,FALSE)</f>
        <v>1171</v>
      </c>
      <c r="T252" s="2" t="str">
        <f>IF(OR(AND(G252&gt;=S252,L252&gt;=Quals!$F$3,L252&lt;=Quals!$H$3), OR(AND(H252&gt;=S252,M252&gt;=Quals!$F$3,M252&lt;=Quals!$H$3), OR(AND(I252&gt;=S252,N252&gt;=Quals!$F$3,N252&lt;=Quals!$H$3), OR(AND(J252&gt;=S252,O252&gt;=Quals!$F$3,O252&lt;=Quals!$H$3), OR(AND(K252&gt;=S252,P252&gt;=Quals!$F$3,P252&lt;=Quals!$H$3)))))),"Q","")</f>
        <v/>
      </c>
      <c r="U252" s="1" t="str">
        <f>IF(AND(T252 = "Q", IF(ISNA(VLOOKUP((B252&amp;C252),Autos!C:C,1,FALSE)), "Not in Auto",)),"Check", "No need")</f>
        <v>No need</v>
      </c>
    </row>
    <row r="253" spans="1:21" x14ac:dyDescent="0.2">
      <c r="A253" t="str">
        <f t="shared" si="11"/>
        <v>Tia BRADY800m</v>
      </c>
      <c r="B253" t="s">
        <v>285</v>
      </c>
      <c r="C253" s="6" t="s">
        <v>27</v>
      </c>
      <c r="D253" s="6">
        <v>33621</v>
      </c>
      <c r="E253">
        <v>957</v>
      </c>
      <c r="F253" s="2">
        <v>29</v>
      </c>
      <c r="G253">
        <v>972</v>
      </c>
      <c r="H253">
        <v>959</v>
      </c>
      <c r="I253">
        <v>962</v>
      </c>
      <c r="J253">
        <v>946</v>
      </c>
      <c r="K253">
        <v>928</v>
      </c>
      <c r="L253" s="6">
        <v>44589</v>
      </c>
      <c r="M253" s="6">
        <v>44252</v>
      </c>
      <c r="N253" s="6">
        <v>44260</v>
      </c>
      <c r="O253" s="6">
        <v>44548</v>
      </c>
      <c r="P253" s="58">
        <v>44597</v>
      </c>
      <c r="Q253" s="40">
        <f t="shared" si="9"/>
        <v>352</v>
      </c>
      <c r="R253" s="2">
        <f t="shared" si="10"/>
        <v>972</v>
      </c>
      <c r="S253" s="2">
        <f>VLOOKUP(C253,Quals!$A$25:$C$45,3,FALSE)</f>
        <v>1171</v>
      </c>
      <c r="T253" s="2" t="str">
        <f>IF(OR(AND(G253&gt;=S253,L253&gt;=Quals!$F$3,L253&lt;=Quals!$H$3), OR(AND(H253&gt;=S253,M253&gt;=Quals!$F$3,M253&lt;=Quals!$H$3), OR(AND(I253&gt;=S253,N253&gt;=Quals!$F$3,N253&lt;=Quals!$H$3), OR(AND(J253&gt;=S253,O253&gt;=Quals!$F$3,O253&lt;=Quals!$H$3), OR(AND(K253&gt;=S253,P253&gt;=Quals!$F$3,P253&lt;=Quals!$H$3)))))),"Q","")</f>
        <v/>
      </c>
      <c r="U253" s="1" t="str">
        <f>IF(AND(T253 = "Q", IF(ISNA(VLOOKUP((B253&amp;C253),Autos!C:C,1,FALSE)), "Not in Auto",)),"Check", "No need")</f>
        <v>No need</v>
      </c>
    </row>
    <row r="254" spans="1:21" x14ac:dyDescent="0.2">
      <c r="A254" t="str">
        <f t="shared" si="11"/>
        <v>Bridget MCCORMACK800m</v>
      </c>
      <c r="B254" t="s">
        <v>293</v>
      </c>
      <c r="C254" s="6" t="s">
        <v>27</v>
      </c>
      <c r="D254" s="6">
        <v>44671</v>
      </c>
      <c r="E254">
        <v>952</v>
      </c>
      <c r="F254" s="2">
        <v>30</v>
      </c>
      <c r="G254">
        <v>1014</v>
      </c>
      <c r="H254">
        <v>968</v>
      </c>
      <c r="I254">
        <v>929</v>
      </c>
      <c r="J254">
        <v>911</v>
      </c>
      <c r="K254">
        <v>893</v>
      </c>
      <c r="L254" s="6">
        <v>44247</v>
      </c>
      <c r="M254" s="6">
        <v>44597</v>
      </c>
      <c r="N254" s="6">
        <v>44304</v>
      </c>
      <c r="O254" s="6">
        <v>44266</v>
      </c>
      <c r="P254" s="58">
        <v>44485</v>
      </c>
      <c r="Q254" s="40">
        <f t="shared" si="9"/>
        <v>369</v>
      </c>
      <c r="R254" s="2">
        <f t="shared" si="10"/>
        <v>1014</v>
      </c>
      <c r="S254" s="2">
        <f>VLOOKUP(C254,Quals!$A$25:$C$45,3,FALSE)</f>
        <v>1171</v>
      </c>
      <c r="T254" s="2" t="str">
        <f>IF(OR(AND(G254&gt;=S254,L254&gt;=Quals!$F$3,L254&lt;=Quals!$H$3), OR(AND(H254&gt;=S254,M254&gt;=Quals!$F$3,M254&lt;=Quals!$H$3), OR(AND(I254&gt;=S254,N254&gt;=Quals!$F$3,N254&lt;=Quals!$H$3), OR(AND(J254&gt;=S254,O254&gt;=Quals!$F$3,O254&lt;=Quals!$H$3), OR(AND(K254&gt;=S254,P254&gt;=Quals!$F$3,P254&lt;=Quals!$H$3)))))),"Q","")</f>
        <v/>
      </c>
      <c r="U254" s="1" t="str">
        <f>IF(AND(T254 = "Q", IF(ISNA(VLOOKUP((B254&amp;C254),Autos!C:C,1,FALSE)), "Not in Auto",)),"Check", "No need")</f>
        <v>No need</v>
      </c>
    </row>
    <row r="255" spans="1:21" x14ac:dyDescent="0.2">
      <c r="A255" t="str">
        <f t="shared" si="11"/>
        <v>Nyree HAMILTON800m</v>
      </c>
      <c r="B255" t="s">
        <v>257</v>
      </c>
      <c r="C255" s="6" t="s">
        <v>27</v>
      </c>
      <c r="D255" s="6">
        <v>44640</v>
      </c>
      <c r="E255">
        <v>952</v>
      </c>
      <c r="F255" s="2">
        <v>31</v>
      </c>
      <c r="G255">
        <v>961</v>
      </c>
      <c r="H255">
        <v>945</v>
      </c>
      <c r="I255">
        <v>956</v>
      </c>
      <c r="J255">
        <v>929</v>
      </c>
      <c r="K255">
        <v>939</v>
      </c>
      <c r="L255" s="6">
        <v>44247</v>
      </c>
      <c r="M255" s="6">
        <v>44267</v>
      </c>
      <c r="N255" s="6">
        <v>44300</v>
      </c>
      <c r="O255" s="6">
        <v>44506</v>
      </c>
      <c r="P255" s="58">
        <v>44301</v>
      </c>
      <c r="Q255" s="40">
        <f t="shared" si="9"/>
        <v>369</v>
      </c>
      <c r="R255" s="2">
        <f t="shared" si="10"/>
        <v>961</v>
      </c>
      <c r="S255" s="2">
        <f>VLOOKUP(C255,Quals!$A$25:$C$45,3,FALSE)</f>
        <v>1171</v>
      </c>
      <c r="T255" s="2" t="str">
        <f>IF(OR(AND(G255&gt;=S255,L255&gt;=Quals!$F$3,L255&lt;=Quals!$H$3), OR(AND(H255&gt;=S255,M255&gt;=Quals!$F$3,M255&lt;=Quals!$H$3), OR(AND(I255&gt;=S255,N255&gt;=Quals!$F$3,N255&lt;=Quals!$H$3), OR(AND(J255&gt;=S255,O255&gt;=Quals!$F$3,O255&lt;=Quals!$H$3), OR(AND(K255&gt;=S255,P255&gt;=Quals!$F$3,P255&lt;=Quals!$H$3)))))),"Q","")</f>
        <v/>
      </c>
      <c r="U255" s="1" t="str">
        <f>IF(AND(T255 = "Q", IF(ISNA(VLOOKUP((B255&amp;C255),Autos!C:C,1,FALSE)), "Not in Auto",)),"Check", "No need")</f>
        <v>No need</v>
      </c>
    </row>
    <row r="256" spans="1:21" x14ac:dyDescent="0.2">
      <c r="A256" t="str">
        <f t="shared" si="11"/>
        <v>Nieve WALSH800m</v>
      </c>
      <c r="B256" t="s">
        <v>288</v>
      </c>
      <c r="C256" s="6" t="s">
        <v>27</v>
      </c>
      <c r="D256" s="6">
        <v>37171</v>
      </c>
      <c r="E256">
        <v>951</v>
      </c>
      <c r="F256" s="2">
        <v>32</v>
      </c>
      <c r="G256">
        <v>988</v>
      </c>
      <c r="H256">
        <v>944</v>
      </c>
      <c r="I256">
        <v>912</v>
      </c>
      <c r="J256">
        <v>934</v>
      </c>
      <c r="K256">
        <v>922</v>
      </c>
      <c r="L256" s="6">
        <v>44287</v>
      </c>
      <c r="M256" s="6">
        <v>44251</v>
      </c>
      <c r="N256" s="6">
        <v>44248</v>
      </c>
      <c r="O256" s="6">
        <v>44302</v>
      </c>
      <c r="P256" s="58">
        <v>44309</v>
      </c>
      <c r="Q256" s="40">
        <f t="shared" si="9"/>
        <v>375</v>
      </c>
      <c r="R256" s="2">
        <f t="shared" si="10"/>
        <v>988</v>
      </c>
      <c r="S256" s="2">
        <f>VLOOKUP(C256,Quals!$A$25:$C$45,3,FALSE)</f>
        <v>1171</v>
      </c>
      <c r="T256" s="2" t="str">
        <f>IF(OR(AND(G256&gt;=S256,L256&gt;=Quals!$F$3,L256&lt;=Quals!$H$3), OR(AND(H256&gt;=S256,M256&gt;=Quals!$F$3,M256&lt;=Quals!$H$3), OR(AND(I256&gt;=S256,N256&gt;=Quals!$F$3,N256&lt;=Quals!$H$3), OR(AND(J256&gt;=S256,O256&gt;=Quals!$F$3,O256&lt;=Quals!$H$3), OR(AND(K256&gt;=S256,P256&gt;=Quals!$F$3,P256&lt;=Quals!$H$3)))))),"Q","")</f>
        <v/>
      </c>
      <c r="U256" s="1" t="str">
        <f>IF(AND(T256 = "Q", IF(ISNA(VLOOKUP((B256&amp;C256),Autos!C:C,1,FALSE)), "Not in Auto",)),"Check", "No need")</f>
        <v>No need</v>
      </c>
    </row>
    <row r="257" spans="1:21" x14ac:dyDescent="0.2">
      <c r="A257" t="str">
        <f t="shared" si="11"/>
        <v>Rachel O'BRIEN800m</v>
      </c>
      <c r="B257" t="s">
        <v>289</v>
      </c>
      <c r="C257" s="6" t="s">
        <v>27</v>
      </c>
      <c r="D257" s="6">
        <v>2000</v>
      </c>
      <c r="E257">
        <v>949</v>
      </c>
      <c r="F257" s="2">
        <v>33</v>
      </c>
      <c r="G257">
        <v>965</v>
      </c>
      <c r="H257">
        <v>955</v>
      </c>
      <c r="I257">
        <v>946</v>
      </c>
      <c r="J257">
        <v>944</v>
      </c>
      <c r="K257">
        <v>930</v>
      </c>
      <c r="L257" s="6">
        <v>44309</v>
      </c>
      <c r="M257" s="6">
        <v>44546</v>
      </c>
      <c r="N257" s="6">
        <v>44254</v>
      </c>
      <c r="O257" s="6">
        <v>44589</v>
      </c>
      <c r="P257" s="58">
        <v>44302</v>
      </c>
      <c r="Q257" s="40">
        <f t="shared" si="9"/>
        <v>387</v>
      </c>
      <c r="R257" s="2">
        <f t="shared" si="10"/>
        <v>965</v>
      </c>
      <c r="S257" s="2">
        <f>VLOOKUP(C257,Quals!$A$25:$C$45,3,FALSE)</f>
        <v>1171</v>
      </c>
      <c r="T257" s="2" t="str">
        <f>IF(OR(AND(G257&gt;=S257,L257&gt;=Quals!$F$3,L257&lt;=Quals!$H$3), OR(AND(H257&gt;=S257,M257&gt;=Quals!$F$3,M257&lt;=Quals!$H$3), OR(AND(I257&gt;=S257,N257&gt;=Quals!$F$3,N257&lt;=Quals!$H$3), OR(AND(J257&gt;=S257,O257&gt;=Quals!$F$3,O257&lt;=Quals!$H$3), OR(AND(K257&gt;=S257,P257&gt;=Quals!$F$3,P257&lt;=Quals!$H$3)))))),"Q","")</f>
        <v/>
      </c>
      <c r="U257" s="1" t="str">
        <f>IF(AND(T257 = "Q", IF(ISNA(VLOOKUP((B257&amp;C257),Autos!C:C,1,FALSE)), "Not in Auto",)),"Check", "No need")</f>
        <v>No need</v>
      </c>
    </row>
    <row r="258" spans="1:21" x14ac:dyDescent="0.2">
      <c r="A258" t="str">
        <f t="shared" si="11"/>
        <v>Angie ROSS800m</v>
      </c>
      <c r="B258" t="s">
        <v>326</v>
      </c>
      <c r="C258" s="6" t="s">
        <v>27</v>
      </c>
      <c r="D258" s="6">
        <v>1981</v>
      </c>
      <c r="E258">
        <v>948</v>
      </c>
      <c r="F258" s="2">
        <v>34</v>
      </c>
      <c r="G258">
        <v>969</v>
      </c>
      <c r="H258">
        <v>971</v>
      </c>
      <c r="I258">
        <v>919</v>
      </c>
      <c r="J258">
        <v>920</v>
      </c>
      <c r="K258">
        <v>902</v>
      </c>
      <c r="L258" s="6">
        <v>44267</v>
      </c>
      <c r="M258" s="6">
        <v>44287</v>
      </c>
      <c r="N258" s="6">
        <v>44547</v>
      </c>
      <c r="O258" s="6">
        <v>44596</v>
      </c>
      <c r="P258" s="58">
        <v>44248</v>
      </c>
      <c r="Q258" s="40">
        <f t="shared" ref="Q258:Q321" si="12">RANK(E258,$E$2:$E$1048576)</f>
        <v>393</v>
      </c>
      <c r="R258" s="2">
        <f t="shared" ref="R258:R321" si="13">LARGE(G258:K258,1)</f>
        <v>971</v>
      </c>
      <c r="S258" s="2">
        <f>VLOOKUP(C258,Quals!$A$25:$C$45,3,FALSE)</f>
        <v>1171</v>
      </c>
      <c r="T258" s="2" t="str">
        <f>IF(OR(AND(G258&gt;=S258,L258&gt;=Quals!$F$3,L258&lt;=Quals!$H$3), OR(AND(H258&gt;=S258,M258&gt;=Quals!$F$3,M258&lt;=Quals!$H$3), OR(AND(I258&gt;=S258,N258&gt;=Quals!$F$3,N258&lt;=Quals!$H$3), OR(AND(J258&gt;=S258,O258&gt;=Quals!$F$3,O258&lt;=Quals!$H$3), OR(AND(K258&gt;=S258,P258&gt;=Quals!$F$3,P258&lt;=Quals!$H$3)))))),"Q","")</f>
        <v/>
      </c>
      <c r="U258" s="1" t="str">
        <f>IF(AND(T258 = "Q", IF(ISNA(VLOOKUP((B258&amp;C258),Autos!C:C,1,FALSE)), "Not in Auto",)),"Check", "No need")</f>
        <v>No need</v>
      </c>
    </row>
    <row r="259" spans="1:21" x14ac:dyDescent="0.2">
      <c r="A259" t="str">
        <f t="shared" ref="A259:A322" si="14">B259&amp;C259</f>
        <v>Ava HONORE800m</v>
      </c>
      <c r="B259" t="s">
        <v>292</v>
      </c>
      <c r="C259" s="6" t="s">
        <v>27</v>
      </c>
      <c r="D259" s="6">
        <v>37996</v>
      </c>
      <c r="E259">
        <v>948</v>
      </c>
      <c r="F259" s="2">
        <v>35</v>
      </c>
      <c r="G259">
        <v>964</v>
      </c>
      <c r="H259">
        <v>953</v>
      </c>
      <c r="I259">
        <v>948</v>
      </c>
      <c r="J259">
        <v>936</v>
      </c>
      <c r="K259">
        <v>931</v>
      </c>
      <c r="L259" s="6">
        <v>44604</v>
      </c>
      <c r="M259" s="6">
        <v>44260</v>
      </c>
      <c r="N259" s="6">
        <v>44540</v>
      </c>
      <c r="O259" s="6">
        <v>44305</v>
      </c>
      <c r="P259" s="58">
        <v>44304</v>
      </c>
      <c r="Q259" s="40">
        <f t="shared" si="12"/>
        <v>393</v>
      </c>
      <c r="R259" s="2">
        <f t="shared" si="13"/>
        <v>964</v>
      </c>
      <c r="S259" s="2">
        <f>VLOOKUP(C259,Quals!$A$25:$C$45,3,FALSE)</f>
        <v>1171</v>
      </c>
      <c r="T259" s="2" t="str">
        <f>IF(OR(AND(G259&gt;=S259,L259&gt;=Quals!$F$3,L259&lt;=Quals!$H$3), OR(AND(H259&gt;=S259,M259&gt;=Quals!$F$3,M259&lt;=Quals!$H$3), OR(AND(I259&gt;=S259,N259&gt;=Quals!$F$3,N259&lt;=Quals!$H$3), OR(AND(J259&gt;=S259,O259&gt;=Quals!$F$3,O259&lt;=Quals!$H$3), OR(AND(K259&gt;=S259,P259&gt;=Quals!$F$3,P259&lt;=Quals!$H$3)))))),"Q","")</f>
        <v/>
      </c>
      <c r="U259" s="1" t="str">
        <f>IF(AND(T259 = "Q", IF(ISNA(VLOOKUP((B259&amp;C259),Autos!C:C,1,FALSE)), "Not in Auto",)),"Check", "No need")</f>
        <v>No need</v>
      </c>
    </row>
    <row r="260" spans="1:21" x14ac:dyDescent="0.2">
      <c r="A260" t="str">
        <f t="shared" si="14"/>
        <v>Jessica MCMANUS800m</v>
      </c>
      <c r="B260" t="s">
        <v>303</v>
      </c>
      <c r="C260" s="6" t="s">
        <v>27</v>
      </c>
      <c r="D260" s="6">
        <v>44701</v>
      </c>
      <c r="E260">
        <v>941</v>
      </c>
      <c r="F260" s="2">
        <v>36</v>
      </c>
      <c r="G260">
        <v>967</v>
      </c>
      <c r="H260">
        <v>951</v>
      </c>
      <c r="I260">
        <v>936</v>
      </c>
      <c r="J260">
        <v>893</v>
      </c>
      <c r="K260">
        <v>894</v>
      </c>
      <c r="L260" s="6">
        <v>44604</v>
      </c>
      <c r="M260" s="6">
        <v>44597</v>
      </c>
      <c r="N260" s="6">
        <v>44286</v>
      </c>
      <c r="O260" s="6">
        <v>44255</v>
      </c>
      <c r="P260" s="58">
        <v>44305</v>
      </c>
      <c r="Q260" s="40">
        <f t="shared" si="12"/>
        <v>409</v>
      </c>
      <c r="R260" s="2">
        <f t="shared" si="13"/>
        <v>967</v>
      </c>
      <c r="S260" s="2">
        <f>VLOOKUP(C260,Quals!$A$25:$C$45,3,FALSE)</f>
        <v>1171</v>
      </c>
      <c r="T260" s="2" t="str">
        <f>IF(OR(AND(G260&gt;=S260,L260&gt;=Quals!$F$3,L260&lt;=Quals!$H$3), OR(AND(H260&gt;=S260,M260&gt;=Quals!$F$3,M260&lt;=Quals!$H$3), OR(AND(I260&gt;=S260,N260&gt;=Quals!$F$3,N260&lt;=Quals!$H$3), OR(AND(J260&gt;=S260,O260&gt;=Quals!$F$3,O260&lt;=Quals!$H$3), OR(AND(K260&gt;=S260,P260&gt;=Quals!$F$3,P260&lt;=Quals!$H$3)))))),"Q","")</f>
        <v/>
      </c>
      <c r="U260" s="1" t="str">
        <f>IF(AND(T260 = "Q", IF(ISNA(VLOOKUP((B260&amp;C260),Autos!C:C,1,FALSE)), "Not in Auto",)),"Check", "No need")</f>
        <v>No need</v>
      </c>
    </row>
    <row r="261" spans="1:21" x14ac:dyDescent="0.2">
      <c r="A261" t="str">
        <f t="shared" si="14"/>
        <v>Briony NORTON800m</v>
      </c>
      <c r="B261" t="s">
        <v>287</v>
      </c>
      <c r="C261" s="6" t="s">
        <v>27</v>
      </c>
      <c r="D261" s="6">
        <v>36261</v>
      </c>
      <c r="E261">
        <v>941</v>
      </c>
      <c r="F261" s="2">
        <v>37</v>
      </c>
      <c r="G261">
        <v>974</v>
      </c>
      <c r="H261">
        <v>946</v>
      </c>
      <c r="I261">
        <v>950</v>
      </c>
      <c r="J261">
        <v>932</v>
      </c>
      <c r="K261">
        <v>899</v>
      </c>
      <c r="L261" s="6">
        <v>44260</v>
      </c>
      <c r="M261" s="6">
        <v>44252</v>
      </c>
      <c r="N261" s="6">
        <v>44309</v>
      </c>
      <c r="O261" s="6">
        <v>44282</v>
      </c>
      <c r="P261" s="58">
        <v>44262</v>
      </c>
      <c r="Q261" s="40">
        <f t="shared" si="12"/>
        <v>409</v>
      </c>
      <c r="R261" s="2">
        <f t="shared" si="13"/>
        <v>974</v>
      </c>
      <c r="S261" s="2">
        <f>VLOOKUP(C261,Quals!$A$25:$C$45,3,FALSE)</f>
        <v>1171</v>
      </c>
      <c r="T261" s="2" t="str">
        <f>IF(OR(AND(G261&gt;=S261,L261&gt;=Quals!$F$3,L261&lt;=Quals!$H$3), OR(AND(H261&gt;=S261,M261&gt;=Quals!$F$3,M261&lt;=Quals!$H$3), OR(AND(I261&gt;=S261,N261&gt;=Quals!$F$3,N261&lt;=Quals!$H$3), OR(AND(J261&gt;=S261,O261&gt;=Quals!$F$3,O261&lt;=Quals!$H$3), OR(AND(K261&gt;=S261,P261&gt;=Quals!$F$3,P261&lt;=Quals!$H$3)))))),"Q","")</f>
        <v/>
      </c>
      <c r="U261" s="1" t="str">
        <f>IF(AND(T261 = "Q", IF(ISNA(VLOOKUP((B261&amp;C261),Autos!C:C,1,FALSE)), "Not in Auto",)),"Check", "No need")</f>
        <v>No need</v>
      </c>
    </row>
    <row r="262" spans="1:21" x14ac:dyDescent="0.2">
      <c r="A262" t="str">
        <f t="shared" si="14"/>
        <v>Victoria CHOLSH800m</v>
      </c>
      <c r="B262" t="s">
        <v>296</v>
      </c>
      <c r="C262" s="6" t="s">
        <v>27</v>
      </c>
      <c r="D262" s="6">
        <v>44671</v>
      </c>
      <c r="E262">
        <v>940</v>
      </c>
      <c r="F262" s="2">
        <v>38</v>
      </c>
      <c r="G262">
        <v>928</v>
      </c>
      <c r="H262">
        <v>929</v>
      </c>
      <c r="I262">
        <v>930</v>
      </c>
      <c r="J262">
        <v>937</v>
      </c>
      <c r="K262">
        <v>930</v>
      </c>
      <c r="L262" s="6">
        <v>44604</v>
      </c>
      <c r="M262" s="6">
        <v>44493</v>
      </c>
      <c r="N262" s="6">
        <v>44527</v>
      </c>
      <c r="O262" s="6">
        <v>44304</v>
      </c>
      <c r="P262" s="58">
        <v>44597</v>
      </c>
      <c r="Q262" s="40">
        <f t="shared" si="12"/>
        <v>415</v>
      </c>
      <c r="R262" s="2">
        <f t="shared" si="13"/>
        <v>937</v>
      </c>
      <c r="S262" s="2">
        <f>VLOOKUP(C262,Quals!$A$25:$C$45,3,FALSE)</f>
        <v>1171</v>
      </c>
      <c r="T262" s="2" t="str">
        <f>IF(OR(AND(G262&gt;=S262,L262&gt;=Quals!$F$3,L262&lt;=Quals!$H$3), OR(AND(H262&gt;=S262,M262&gt;=Quals!$F$3,M262&lt;=Quals!$H$3), OR(AND(I262&gt;=S262,N262&gt;=Quals!$F$3,N262&lt;=Quals!$H$3), OR(AND(J262&gt;=S262,O262&gt;=Quals!$F$3,O262&lt;=Quals!$H$3), OR(AND(K262&gt;=S262,P262&gt;=Quals!$F$3,P262&lt;=Quals!$H$3)))))),"Q","")</f>
        <v/>
      </c>
      <c r="U262" s="1" t="str">
        <f>IF(AND(T262 = "Q", IF(ISNA(VLOOKUP((B262&amp;C262),Autos!C:C,1,FALSE)), "Not in Auto",)),"Check", "No need")</f>
        <v>No need</v>
      </c>
    </row>
    <row r="263" spans="1:21" x14ac:dyDescent="0.2">
      <c r="A263" t="str">
        <f t="shared" si="14"/>
        <v>Kiara FLAVEL800m</v>
      </c>
      <c r="B263" t="s">
        <v>294</v>
      </c>
      <c r="C263" s="6" t="s">
        <v>27</v>
      </c>
      <c r="D263" s="6">
        <v>44701</v>
      </c>
      <c r="E263">
        <v>932</v>
      </c>
      <c r="F263" s="2">
        <v>39</v>
      </c>
      <c r="G263">
        <v>983</v>
      </c>
      <c r="H263">
        <v>973</v>
      </c>
      <c r="I263">
        <v>934</v>
      </c>
      <c r="J263">
        <v>889</v>
      </c>
      <c r="K263">
        <v>860</v>
      </c>
      <c r="L263" s="6">
        <v>44305</v>
      </c>
      <c r="M263" s="6">
        <v>44600</v>
      </c>
      <c r="N263" s="6">
        <v>44255</v>
      </c>
      <c r="O263" s="6">
        <v>44304</v>
      </c>
      <c r="P263" s="58">
        <v>44581</v>
      </c>
      <c r="Q263" s="40">
        <f t="shared" si="12"/>
        <v>448</v>
      </c>
      <c r="R263" s="2">
        <f t="shared" si="13"/>
        <v>983</v>
      </c>
      <c r="S263" s="2">
        <f>VLOOKUP(C263,Quals!$A$25:$C$45,3,FALSE)</f>
        <v>1171</v>
      </c>
      <c r="T263" s="2" t="str">
        <f>IF(OR(AND(G263&gt;=S263,L263&gt;=Quals!$F$3,L263&lt;=Quals!$H$3), OR(AND(H263&gt;=S263,M263&gt;=Quals!$F$3,M263&lt;=Quals!$H$3), OR(AND(I263&gt;=S263,N263&gt;=Quals!$F$3,N263&lt;=Quals!$H$3), OR(AND(J263&gt;=S263,O263&gt;=Quals!$F$3,O263&lt;=Quals!$H$3), OR(AND(K263&gt;=S263,P263&gt;=Quals!$F$3,P263&lt;=Quals!$H$3)))))),"Q","")</f>
        <v/>
      </c>
      <c r="U263" s="1" t="str">
        <f>IF(AND(T263 = "Q", IF(ISNA(VLOOKUP((B263&amp;C263),Autos!C:C,1,FALSE)), "Not in Auto",)),"Check", "No need")</f>
        <v>No need</v>
      </c>
    </row>
    <row r="264" spans="1:21" x14ac:dyDescent="0.2">
      <c r="A264" t="str">
        <f t="shared" si="14"/>
        <v>Malaika MCLEOD800m</v>
      </c>
      <c r="B264" t="s">
        <v>300</v>
      </c>
      <c r="C264" s="7" t="s">
        <v>27</v>
      </c>
      <c r="D264" s="6">
        <v>44762</v>
      </c>
      <c r="E264">
        <v>928</v>
      </c>
      <c r="F264" s="2">
        <v>40</v>
      </c>
      <c r="G264">
        <v>960</v>
      </c>
      <c r="H264">
        <v>935</v>
      </c>
      <c r="I264">
        <v>916</v>
      </c>
      <c r="J264">
        <v>893</v>
      </c>
      <c r="K264">
        <v>869</v>
      </c>
      <c r="L264" s="6">
        <v>44527</v>
      </c>
      <c r="M264" s="6">
        <v>44576</v>
      </c>
      <c r="N264" s="6">
        <v>44493</v>
      </c>
      <c r="O264" s="6">
        <v>44604</v>
      </c>
      <c r="P264" s="58">
        <v>44478</v>
      </c>
      <c r="Q264" s="40">
        <f t="shared" si="12"/>
        <v>461</v>
      </c>
      <c r="R264" s="2">
        <f t="shared" si="13"/>
        <v>960</v>
      </c>
      <c r="S264" s="2">
        <f>VLOOKUP(C264,Quals!$A$25:$C$45,3,FALSE)</f>
        <v>1171</v>
      </c>
      <c r="T264" s="2" t="str">
        <f>IF(OR(AND(G264&gt;=S264,L264&gt;=Quals!$F$3,L264&lt;=Quals!$H$3), OR(AND(H264&gt;=S264,M264&gt;=Quals!$F$3,M264&lt;=Quals!$H$3), OR(AND(I264&gt;=S264,N264&gt;=Quals!$F$3,N264&lt;=Quals!$H$3), OR(AND(J264&gt;=S264,O264&gt;=Quals!$F$3,O264&lt;=Quals!$H$3), OR(AND(K264&gt;=S264,P264&gt;=Quals!$F$3,P264&lt;=Quals!$H$3)))))),"Q","")</f>
        <v/>
      </c>
      <c r="U264" s="1" t="str">
        <f>IF(AND(T264 = "Q", IF(ISNA(VLOOKUP((B264&amp;C264),Autos!C:C,1,FALSE)), "Not in Auto",)),"Check", "No need")</f>
        <v>No need</v>
      </c>
    </row>
    <row r="265" spans="1:21" x14ac:dyDescent="0.2">
      <c r="A265" t="str">
        <f t="shared" si="14"/>
        <v>Nina YEATS800m</v>
      </c>
      <c r="B265" t="s">
        <v>295</v>
      </c>
      <c r="C265" s="6" t="s">
        <v>27</v>
      </c>
      <c r="D265" s="6">
        <v>44640</v>
      </c>
      <c r="E265">
        <v>926</v>
      </c>
      <c r="F265" s="2">
        <v>41</v>
      </c>
      <c r="G265">
        <v>957</v>
      </c>
      <c r="H265">
        <v>913</v>
      </c>
      <c r="I265">
        <v>906</v>
      </c>
      <c r="J265">
        <v>918</v>
      </c>
      <c r="K265">
        <v>898</v>
      </c>
      <c r="L265" s="6">
        <v>44267</v>
      </c>
      <c r="M265" s="6">
        <v>44248</v>
      </c>
      <c r="N265" s="6">
        <v>44512</v>
      </c>
      <c r="O265" s="6">
        <v>44596</v>
      </c>
      <c r="P265" s="58">
        <v>44575</v>
      </c>
      <c r="Q265" s="40">
        <f t="shared" si="12"/>
        <v>470</v>
      </c>
      <c r="R265" s="2">
        <f t="shared" si="13"/>
        <v>957</v>
      </c>
      <c r="S265" s="2">
        <f>VLOOKUP(C265,Quals!$A$25:$C$45,3,FALSE)</f>
        <v>1171</v>
      </c>
      <c r="T265" s="2" t="str">
        <f>IF(OR(AND(G265&gt;=S265,L265&gt;=Quals!$F$3,L265&lt;=Quals!$H$3), OR(AND(H265&gt;=S265,M265&gt;=Quals!$F$3,M265&lt;=Quals!$H$3), OR(AND(I265&gt;=S265,N265&gt;=Quals!$F$3,N265&lt;=Quals!$H$3), OR(AND(J265&gt;=S265,O265&gt;=Quals!$F$3,O265&lt;=Quals!$H$3), OR(AND(K265&gt;=S265,P265&gt;=Quals!$F$3,P265&lt;=Quals!$H$3)))))),"Q","")</f>
        <v/>
      </c>
      <c r="U265" s="1" t="str">
        <f>IF(AND(T265 = "Q", IF(ISNA(VLOOKUP((B265&amp;C265),Autos!C:C,1,FALSE)), "Not in Auto",)),"Check", "No need")</f>
        <v>No need</v>
      </c>
    </row>
    <row r="266" spans="1:21" x14ac:dyDescent="0.2">
      <c r="A266" t="str">
        <f t="shared" si="14"/>
        <v>Ada RAND800m</v>
      </c>
      <c r="B266" t="s">
        <v>291</v>
      </c>
      <c r="C266" s="6" t="s">
        <v>27</v>
      </c>
      <c r="D266" s="6">
        <v>38555</v>
      </c>
      <c r="E266">
        <v>923</v>
      </c>
      <c r="F266" s="2">
        <v>42</v>
      </c>
      <c r="G266">
        <v>1000</v>
      </c>
      <c r="H266">
        <v>945</v>
      </c>
      <c r="I266">
        <v>896</v>
      </c>
      <c r="J266">
        <v>874</v>
      </c>
      <c r="K266">
        <v>863</v>
      </c>
      <c r="L266" s="6">
        <v>44269</v>
      </c>
      <c r="M266" s="6">
        <v>44604</v>
      </c>
      <c r="N266" s="6">
        <v>44506</v>
      </c>
      <c r="O266" s="6">
        <v>44539</v>
      </c>
      <c r="P266" s="58">
        <v>44304</v>
      </c>
      <c r="Q266" s="40">
        <f t="shared" si="12"/>
        <v>485</v>
      </c>
      <c r="R266" s="2">
        <f t="shared" si="13"/>
        <v>1000</v>
      </c>
      <c r="S266" s="2">
        <f>VLOOKUP(C266,Quals!$A$25:$C$45,3,FALSE)</f>
        <v>1171</v>
      </c>
      <c r="T266" s="2" t="str">
        <f>IF(OR(AND(G266&gt;=S266,L266&gt;=Quals!$F$3,L266&lt;=Quals!$H$3), OR(AND(H266&gt;=S266,M266&gt;=Quals!$F$3,M266&lt;=Quals!$H$3), OR(AND(I266&gt;=S266,N266&gt;=Quals!$F$3,N266&lt;=Quals!$H$3), OR(AND(J266&gt;=S266,O266&gt;=Quals!$F$3,O266&lt;=Quals!$H$3), OR(AND(K266&gt;=S266,P266&gt;=Quals!$F$3,P266&lt;=Quals!$H$3)))))),"Q","")</f>
        <v/>
      </c>
      <c r="U266" s="1" t="str">
        <f>IF(AND(T266 = "Q", IF(ISNA(VLOOKUP((B266&amp;C266),Autos!C:C,1,FALSE)), "Not in Auto",)),"Check", "No need")</f>
        <v>No need</v>
      </c>
    </row>
    <row r="267" spans="1:21" x14ac:dyDescent="0.2">
      <c r="A267" t="str">
        <f t="shared" si="14"/>
        <v>Fleur COOPER800m</v>
      </c>
      <c r="B267" t="s">
        <v>302</v>
      </c>
      <c r="C267" s="6" t="s">
        <v>27</v>
      </c>
      <c r="D267" s="6">
        <v>44762</v>
      </c>
      <c r="E267">
        <v>920</v>
      </c>
      <c r="F267" s="2">
        <v>43</v>
      </c>
      <c r="G267">
        <v>972</v>
      </c>
      <c r="H267">
        <v>950</v>
      </c>
      <c r="I267">
        <v>928</v>
      </c>
      <c r="J267">
        <v>868</v>
      </c>
      <c r="K267">
        <v>846</v>
      </c>
      <c r="L267" s="6">
        <v>44604</v>
      </c>
      <c r="M267" s="6">
        <v>44540</v>
      </c>
      <c r="N267" s="6">
        <v>44301</v>
      </c>
      <c r="O267" s="6">
        <v>44269</v>
      </c>
      <c r="P267" s="58">
        <v>44539</v>
      </c>
      <c r="Q267" s="40">
        <f t="shared" si="12"/>
        <v>497</v>
      </c>
      <c r="R267" s="2">
        <f t="shared" si="13"/>
        <v>972</v>
      </c>
      <c r="S267" s="2">
        <f>VLOOKUP(C267,Quals!$A$25:$C$45,3,FALSE)</f>
        <v>1171</v>
      </c>
      <c r="T267" s="2" t="str">
        <f>IF(OR(AND(G267&gt;=S267,L267&gt;=Quals!$F$3,L267&lt;=Quals!$H$3), OR(AND(H267&gt;=S267,M267&gt;=Quals!$F$3,M267&lt;=Quals!$H$3), OR(AND(I267&gt;=S267,N267&gt;=Quals!$F$3,N267&lt;=Quals!$H$3), OR(AND(J267&gt;=S267,O267&gt;=Quals!$F$3,O267&lt;=Quals!$H$3), OR(AND(K267&gt;=S267,P267&gt;=Quals!$F$3,P267&lt;=Quals!$H$3)))))),"Q","")</f>
        <v/>
      </c>
      <c r="U267" s="1" t="str">
        <f>IF(AND(T267 = "Q", IF(ISNA(VLOOKUP((B267&amp;C267),Autos!C:C,1,FALSE)), "Not in Auto",)),"Check", "No need")</f>
        <v>No need</v>
      </c>
    </row>
    <row r="268" spans="1:21" x14ac:dyDescent="0.2">
      <c r="A268" t="str">
        <f t="shared" si="14"/>
        <v>Daisy SUDHOLZ800m</v>
      </c>
      <c r="B268" t="s">
        <v>301</v>
      </c>
      <c r="C268" s="7" t="s">
        <v>27</v>
      </c>
      <c r="D268" s="6">
        <v>44732</v>
      </c>
      <c r="E268">
        <v>920</v>
      </c>
      <c r="F268" s="2">
        <v>44</v>
      </c>
      <c r="G268">
        <v>937</v>
      </c>
      <c r="H268">
        <v>911</v>
      </c>
      <c r="I268">
        <v>899</v>
      </c>
      <c r="J268">
        <v>894</v>
      </c>
      <c r="K268">
        <v>903</v>
      </c>
      <c r="L268" s="6">
        <v>44597</v>
      </c>
      <c r="M268" s="6">
        <v>44541</v>
      </c>
      <c r="N268" s="6">
        <v>44513</v>
      </c>
      <c r="O268" s="6">
        <v>44527</v>
      </c>
      <c r="P268" s="58">
        <v>44301</v>
      </c>
      <c r="Q268" s="40">
        <f t="shared" si="12"/>
        <v>497</v>
      </c>
      <c r="R268" s="2">
        <f t="shared" si="13"/>
        <v>937</v>
      </c>
      <c r="S268" s="2">
        <f>VLOOKUP(C268,Quals!$A$25:$C$45,3,FALSE)</f>
        <v>1171</v>
      </c>
      <c r="T268" s="2" t="str">
        <f>IF(OR(AND(G268&gt;=S268,L268&gt;=Quals!$F$3,L268&lt;=Quals!$H$3), OR(AND(H268&gt;=S268,M268&gt;=Quals!$F$3,M268&lt;=Quals!$H$3), OR(AND(I268&gt;=S268,N268&gt;=Quals!$F$3,N268&lt;=Quals!$H$3), OR(AND(J268&gt;=S268,O268&gt;=Quals!$F$3,O268&lt;=Quals!$H$3), OR(AND(K268&gt;=S268,P268&gt;=Quals!$F$3,P268&lt;=Quals!$H$3)))))),"Q","")</f>
        <v/>
      </c>
      <c r="U268" s="1" t="str">
        <f>IF(AND(T268 = "Q", IF(ISNA(VLOOKUP((B268&amp;C268),Autos!C:C,1,FALSE)), "Not in Auto",)),"Check", "No need")</f>
        <v>No need</v>
      </c>
    </row>
    <row r="269" spans="1:21" x14ac:dyDescent="0.2">
      <c r="A269" t="str">
        <f t="shared" si="14"/>
        <v>Tayissa BUCHANAN800m</v>
      </c>
      <c r="B269" t="s">
        <v>290</v>
      </c>
      <c r="C269" s="6" t="s">
        <v>27</v>
      </c>
      <c r="D269" s="6">
        <v>44732</v>
      </c>
      <c r="E269">
        <v>920</v>
      </c>
      <c r="F269" s="2">
        <v>45</v>
      </c>
      <c r="G269">
        <v>940</v>
      </c>
      <c r="H269">
        <v>933</v>
      </c>
      <c r="I269">
        <v>912</v>
      </c>
      <c r="J269">
        <v>906</v>
      </c>
      <c r="K269">
        <v>885</v>
      </c>
      <c r="L269" s="6">
        <v>44589</v>
      </c>
      <c r="M269" s="6">
        <v>44301</v>
      </c>
      <c r="N269" s="6">
        <v>44540</v>
      </c>
      <c r="O269" s="6">
        <v>44269</v>
      </c>
      <c r="P269" s="58">
        <v>44300</v>
      </c>
      <c r="Q269" s="40">
        <f t="shared" si="12"/>
        <v>497</v>
      </c>
      <c r="R269" s="2">
        <f t="shared" si="13"/>
        <v>940</v>
      </c>
      <c r="S269" s="2">
        <f>VLOOKUP(C269,Quals!$A$25:$C$45,3,FALSE)</f>
        <v>1171</v>
      </c>
      <c r="T269" s="2" t="str">
        <f>IF(OR(AND(G269&gt;=S269,L269&gt;=Quals!$F$3,L269&lt;=Quals!$H$3), OR(AND(H269&gt;=S269,M269&gt;=Quals!$F$3,M269&lt;=Quals!$H$3), OR(AND(I269&gt;=S269,N269&gt;=Quals!$F$3,N269&lt;=Quals!$H$3), OR(AND(J269&gt;=S269,O269&gt;=Quals!$F$3,O269&lt;=Quals!$H$3), OR(AND(K269&gt;=S269,P269&gt;=Quals!$F$3,P269&lt;=Quals!$H$3)))))),"Q","")</f>
        <v/>
      </c>
      <c r="U269" s="1" t="str">
        <f>IF(AND(T269 = "Q", IF(ISNA(VLOOKUP((B269&amp;C269),Autos!C:C,1,FALSE)), "Not in Auto",)),"Check", "No need")</f>
        <v>No need</v>
      </c>
    </row>
    <row r="270" spans="1:21" x14ac:dyDescent="0.2">
      <c r="A270" t="str">
        <f t="shared" si="14"/>
        <v>Sophia HANLON800m</v>
      </c>
      <c r="B270" t="s">
        <v>244</v>
      </c>
      <c r="C270" s="6" t="s">
        <v>27</v>
      </c>
      <c r="D270" s="6">
        <v>44671</v>
      </c>
      <c r="E270">
        <v>916</v>
      </c>
      <c r="F270" s="2">
        <v>46</v>
      </c>
      <c r="G270">
        <v>952</v>
      </c>
      <c r="H270">
        <v>920</v>
      </c>
      <c r="I270">
        <v>916</v>
      </c>
      <c r="J270">
        <v>882</v>
      </c>
      <c r="K270">
        <v>897</v>
      </c>
      <c r="L270" s="6">
        <v>44546</v>
      </c>
      <c r="M270" s="6">
        <v>44525</v>
      </c>
      <c r="N270" s="6">
        <v>44304</v>
      </c>
      <c r="O270" s="6">
        <v>44255</v>
      </c>
      <c r="P270" s="58">
        <v>44600</v>
      </c>
      <c r="Q270" s="40">
        <f t="shared" si="12"/>
        <v>516</v>
      </c>
      <c r="R270" s="2">
        <f t="shared" si="13"/>
        <v>952</v>
      </c>
      <c r="S270" s="2">
        <f>VLOOKUP(C270,Quals!$A$25:$C$45,3,FALSE)</f>
        <v>1171</v>
      </c>
      <c r="T270" s="2" t="str">
        <f>IF(OR(AND(G270&gt;=S270,L270&gt;=Quals!$F$3,L270&lt;=Quals!$H$3), OR(AND(H270&gt;=S270,M270&gt;=Quals!$F$3,M270&lt;=Quals!$H$3), OR(AND(I270&gt;=S270,N270&gt;=Quals!$F$3,N270&lt;=Quals!$H$3), OR(AND(J270&gt;=S270,O270&gt;=Quals!$F$3,O270&lt;=Quals!$H$3), OR(AND(K270&gt;=S270,P270&gt;=Quals!$F$3,P270&lt;=Quals!$H$3)))))),"Q","")</f>
        <v/>
      </c>
      <c r="U270" s="1" t="str">
        <f>IF(AND(T270 = "Q", IF(ISNA(VLOOKUP((B270&amp;C270),Autos!C:C,1,FALSE)), "Not in Auto",)),"Check", "No need")</f>
        <v>No need</v>
      </c>
    </row>
    <row r="271" spans="1:21" x14ac:dyDescent="0.2">
      <c r="A271" t="str">
        <f t="shared" si="14"/>
        <v>Cleo RICHARDSON800m</v>
      </c>
      <c r="B271" t="s">
        <v>298</v>
      </c>
      <c r="C271" s="6" t="s">
        <v>27</v>
      </c>
      <c r="D271" s="6">
        <v>44732</v>
      </c>
      <c r="E271">
        <v>914</v>
      </c>
      <c r="F271" s="2">
        <v>47</v>
      </c>
      <c r="G271">
        <v>939</v>
      </c>
      <c r="H271">
        <v>934</v>
      </c>
      <c r="I271">
        <v>912</v>
      </c>
      <c r="J271">
        <v>891</v>
      </c>
      <c r="K271">
        <v>874</v>
      </c>
      <c r="L271" s="6">
        <v>44301</v>
      </c>
      <c r="M271" s="6">
        <v>44581</v>
      </c>
      <c r="N271" s="6">
        <v>44525</v>
      </c>
      <c r="O271" s="6">
        <v>44255</v>
      </c>
      <c r="P271" s="58">
        <v>44300</v>
      </c>
      <c r="Q271" s="40">
        <f t="shared" si="12"/>
        <v>523</v>
      </c>
      <c r="R271" s="2">
        <f t="shared" si="13"/>
        <v>939</v>
      </c>
      <c r="S271" s="2">
        <f>VLOOKUP(C271,Quals!$A$25:$C$45,3,FALSE)</f>
        <v>1171</v>
      </c>
      <c r="T271" s="2" t="str">
        <f>IF(OR(AND(G271&gt;=S271,L271&gt;=Quals!$F$3,L271&lt;=Quals!$H$3), OR(AND(H271&gt;=S271,M271&gt;=Quals!$F$3,M271&lt;=Quals!$H$3), OR(AND(I271&gt;=S271,N271&gt;=Quals!$F$3,N271&lt;=Quals!$H$3), OR(AND(J271&gt;=S271,O271&gt;=Quals!$F$3,O271&lt;=Quals!$H$3), OR(AND(K271&gt;=S271,P271&gt;=Quals!$F$3,P271&lt;=Quals!$H$3)))))),"Q","")</f>
        <v/>
      </c>
      <c r="U271" s="1" t="str">
        <f>IF(AND(T271 = "Q", IF(ISNA(VLOOKUP((B271&amp;C271),Autos!C:C,1,FALSE)), "Not in Auto",)),"Check", "No need")</f>
        <v>No need</v>
      </c>
    </row>
    <row r="272" spans="1:21" x14ac:dyDescent="0.2">
      <c r="A272" t="str">
        <f t="shared" si="14"/>
        <v>Ellis SKYE800m</v>
      </c>
      <c r="B272" t="s">
        <v>304</v>
      </c>
      <c r="C272" s="7" t="s">
        <v>27</v>
      </c>
      <c r="D272" s="6">
        <v>44640</v>
      </c>
      <c r="E272">
        <v>913</v>
      </c>
      <c r="F272" s="2">
        <v>48</v>
      </c>
      <c r="G272">
        <v>940</v>
      </c>
      <c r="H272">
        <v>913</v>
      </c>
      <c r="I272">
        <v>893</v>
      </c>
      <c r="J272">
        <v>906</v>
      </c>
      <c r="K272">
        <v>881</v>
      </c>
      <c r="L272" s="6">
        <v>44600</v>
      </c>
      <c r="M272" s="6">
        <v>44255</v>
      </c>
      <c r="N272" s="6">
        <v>44591</v>
      </c>
      <c r="O272" s="6">
        <v>44546</v>
      </c>
      <c r="P272" s="58">
        <v>44597</v>
      </c>
      <c r="Q272" s="40">
        <f t="shared" si="12"/>
        <v>525</v>
      </c>
      <c r="R272" s="2">
        <f t="shared" si="13"/>
        <v>940</v>
      </c>
      <c r="S272" s="2">
        <f>VLOOKUP(C272,Quals!$A$25:$C$45,3,FALSE)</f>
        <v>1171</v>
      </c>
      <c r="T272" s="2" t="str">
        <f>IF(OR(AND(G272&gt;=S272,L272&gt;=Quals!$F$3,L272&lt;=Quals!$H$3), OR(AND(H272&gt;=S272,M272&gt;=Quals!$F$3,M272&lt;=Quals!$H$3), OR(AND(I272&gt;=S272,N272&gt;=Quals!$F$3,N272&lt;=Quals!$H$3), OR(AND(J272&gt;=S272,O272&gt;=Quals!$F$3,O272&lt;=Quals!$H$3), OR(AND(K272&gt;=S272,P272&gt;=Quals!$F$3,P272&lt;=Quals!$H$3)))))),"Q","")</f>
        <v/>
      </c>
      <c r="U272" s="1" t="str">
        <f>IF(AND(T272 = "Q", IF(ISNA(VLOOKUP((B272&amp;C272),Autos!C:C,1,FALSE)), "Not in Auto",)),"Check", "No need")</f>
        <v>No need</v>
      </c>
    </row>
    <row r="273" spans="1:21" x14ac:dyDescent="0.2">
      <c r="A273" t="str">
        <f t="shared" si="14"/>
        <v>Grace DEACON800m</v>
      </c>
      <c r="B273" t="s">
        <v>299</v>
      </c>
      <c r="C273" s="6" t="s">
        <v>27</v>
      </c>
      <c r="E273">
        <v>912</v>
      </c>
      <c r="F273" s="2">
        <v>49</v>
      </c>
      <c r="G273">
        <v>932</v>
      </c>
      <c r="H273">
        <v>903</v>
      </c>
      <c r="I273">
        <v>893</v>
      </c>
      <c r="J273">
        <v>883</v>
      </c>
      <c r="K273">
        <v>880</v>
      </c>
      <c r="L273" s="6">
        <v>44286</v>
      </c>
      <c r="M273" s="6">
        <v>44282</v>
      </c>
      <c r="N273" s="6">
        <v>44493</v>
      </c>
      <c r="O273" s="6">
        <v>44478</v>
      </c>
      <c r="P273" s="58">
        <v>44255</v>
      </c>
      <c r="Q273" s="40">
        <f t="shared" si="12"/>
        <v>527</v>
      </c>
      <c r="R273" s="2">
        <f t="shared" si="13"/>
        <v>932</v>
      </c>
      <c r="S273" s="2">
        <f>VLOOKUP(C273,Quals!$A$25:$C$45,3,FALSE)</f>
        <v>1171</v>
      </c>
      <c r="T273" s="2" t="str">
        <f>IF(OR(AND(G273&gt;=S273,L273&gt;=Quals!$F$3,L273&lt;=Quals!$H$3), OR(AND(H273&gt;=S273,M273&gt;=Quals!$F$3,M273&lt;=Quals!$H$3), OR(AND(I273&gt;=S273,N273&gt;=Quals!$F$3,N273&lt;=Quals!$H$3), OR(AND(J273&gt;=S273,O273&gt;=Quals!$F$3,O273&lt;=Quals!$H$3), OR(AND(K273&gt;=S273,P273&gt;=Quals!$F$3,P273&lt;=Quals!$H$3)))))),"Q","")</f>
        <v/>
      </c>
      <c r="U273" s="1" t="str">
        <f>IF(AND(T273 = "Q", IF(ISNA(VLOOKUP((B273&amp;C273),Autos!C:C,1,FALSE)), "Not in Auto",)),"Check", "No need")</f>
        <v>No need</v>
      </c>
    </row>
    <row r="274" spans="1:21" x14ac:dyDescent="0.2">
      <c r="A274" t="str">
        <f t="shared" si="14"/>
        <v>Lucy HINCKSMAN800m</v>
      </c>
      <c r="B274" t="s">
        <v>297</v>
      </c>
      <c r="C274" s="6" t="s">
        <v>27</v>
      </c>
      <c r="D274" s="6">
        <v>44671</v>
      </c>
      <c r="E274">
        <v>902</v>
      </c>
      <c r="F274" s="2">
        <v>50</v>
      </c>
      <c r="G274">
        <v>951</v>
      </c>
      <c r="H274">
        <v>921</v>
      </c>
      <c r="I274">
        <v>892</v>
      </c>
      <c r="J274">
        <v>870</v>
      </c>
      <c r="K274">
        <v>874</v>
      </c>
      <c r="L274" s="6">
        <v>44304</v>
      </c>
      <c r="M274" s="6">
        <v>44305</v>
      </c>
      <c r="N274" s="6">
        <v>44589</v>
      </c>
      <c r="O274" s="6">
        <v>44269</v>
      </c>
      <c r="P274" s="58">
        <v>44548</v>
      </c>
      <c r="Q274" s="40">
        <f t="shared" si="12"/>
        <v>541</v>
      </c>
      <c r="R274" s="2">
        <f t="shared" si="13"/>
        <v>951</v>
      </c>
      <c r="S274" s="2">
        <f>VLOOKUP(C274,Quals!$A$25:$C$45,3,FALSE)</f>
        <v>1171</v>
      </c>
      <c r="T274" s="2" t="str">
        <f>IF(OR(AND(G274&gt;=S274,L274&gt;=Quals!$F$3,L274&lt;=Quals!$H$3), OR(AND(H274&gt;=S274,M274&gt;=Quals!$F$3,M274&lt;=Quals!$H$3), OR(AND(I274&gt;=S274,N274&gt;=Quals!$F$3,N274&lt;=Quals!$H$3), OR(AND(J274&gt;=S274,O274&gt;=Quals!$F$3,O274&lt;=Quals!$H$3), OR(AND(K274&gt;=S274,P274&gt;=Quals!$F$3,P274&lt;=Quals!$H$3)))))),"Q","")</f>
        <v/>
      </c>
      <c r="U274" s="1" t="str">
        <f>IF(AND(T274 = "Q", IF(ISNA(VLOOKUP((B274&amp;C274),Autos!C:C,1,FALSE)), "Not in Auto",)),"Check", "No need")</f>
        <v>No need</v>
      </c>
    </row>
    <row r="275" spans="1:21" x14ac:dyDescent="0.2">
      <c r="A275" t="str">
        <f t="shared" si="14"/>
        <v>Gabrielle TOTH800m</v>
      </c>
      <c r="B275" t="s">
        <v>961</v>
      </c>
      <c r="C275" s="6" t="s">
        <v>27</v>
      </c>
      <c r="D275" s="6">
        <v>44581</v>
      </c>
      <c r="E275">
        <v>900</v>
      </c>
      <c r="F275" s="2">
        <v>51</v>
      </c>
      <c r="G275">
        <v>938</v>
      </c>
      <c r="H275">
        <v>932</v>
      </c>
      <c r="I275">
        <v>889</v>
      </c>
      <c r="J275">
        <v>889</v>
      </c>
      <c r="K275">
        <v>845</v>
      </c>
      <c r="L275" s="6">
        <v>44309</v>
      </c>
      <c r="M275" s="6">
        <v>44325</v>
      </c>
      <c r="N275" s="6">
        <v>44295</v>
      </c>
      <c r="O275" s="6">
        <v>44597</v>
      </c>
      <c r="P275" s="58">
        <v>44324</v>
      </c>
      <c r="Q275" s="40">
        <f t="shared" si="12"/>
        <v>543</v>
      </c>
      <c r="R275" s="2">
        <f t="shared" si="13"/>
        <v>938</v>
      </c>
      <c r="S275" s="2">
        <f>VLOOKUP(C275,Quals!$A$25:$C$45,3,FALSE)</f>
        <v>1171</v>
      </c>
      <c r="T275" s="2" t="str">
        <f>IF(OR(AND(G275&gt;=S275,L275&gt;=Quals!$F$3,L275&lt;=Quals!$H$3), OR(AND(H275&gt;=S275,M275&gt;=Quals!$F$3,M275&lt;=Quals!$H$3), OR(AND(I275&gt;=S275,N275&gt;=Quals!$F$3,N275&lt;=Quals!$H$3), OR(AND(J275&gt;=S275,O275&gt;=Quals!$F$3,O275&lt;=Quals!$H$3), OR(AND(K275&gt;=S275,P275&gt;=Quals!$F$3,P275&lt;=Quals!$H$3)))))),"Q","")</f>
        <v/>
      </c>
      <c r="U275" s="1" t="str">
        <f>IF(AND(T275 = "Q", IF(ISNA(VLOOKUP((B275&amp;C275),Autos!C:C,1,FALSE)), "Not in Auto",)),"Check", "No need")</f>
        <v>No need</v>
      </c>
    </row>
    <row r="276" spans="1:21" x14ac:dyDescent="0.2">
      <c r="A276" t="str">
        <f t="shared" si="14"/>
        <v>Brigitte HUMPHREY800m</v>
      </c>
      <c r="B276" t="s">
        <v>962</v>
      </c>
      <c r="C276" s="6" t="s">
        <v>27</v>
      </c>
      <c r="D276" s="6">
        <v>32885</v>
      </c>
      <c r="E276">
        <v>897</v>
      </c>
      <c r="F276" s="2">
        <v>52</v>
      </c>
      <c r="G276">
        <v>921</v>
      </c>
      <c r="H276">
        <v>920</v>
      </c>
      <c r="I276">
        <v>907</v>
      </c>
      <c r="J276">
        <v>886</v>
      </c>
      <c r="K276">
        <v>845</v>
      </c>
      <c r="L276" s="6">
        <v>44254</v>
      </c>
      <c r="M276" s="6">
        <v>44257</v>
      </c>
      <c r="N276" s="6">
        <v>44315</v>
      </c>
      <c r="O276" s="6">
        <v>44255</v>
      </c>
      <c r="P276" s="58">
        <v>44600</v>
      </c>
      <c r="Q276" s="40">
        <f t="shared" si="12"/>
        <v>553</v>
      </c>
      <c r="R276" s="2">
        <f t="shared" si="13"/>
        <v>921</v>
      </c>
      <c r="S276" s="2">
        <f>VLOOKUP(C276,Quals!$A$25:$C$45,3,FALSE)</f>
        <v>1171</v>
      </c>
      <c r="T276" s="2" t="str">
        <f>IF(OR(AND(G276&gt;=S276,L276&gt;=Quals!$F$3,L276&lt;=Quals!$H$3), OR(AND(H276&gt;=S276,M276&gt;=Quals!$F$3,M276&lt;=Quals!$H$3), OR(AND(I276&gt;=S276,N276&gt;=Quals!$F$3,N276&lt;=Quals!$H$3), OR(AND(J276&gt;=S276,O276&gt;=Quals!$F$3,O276&lt;=Quals!$H$3), OR(AND(K276&gt;=S276,P276&gt;=Quals!$F$3,P276&lt;=Quals!$H$3)))))),"Q","")</f>
        <v/>
      </c>
      <c r="U276" s="1" t="str">
        <f>IF(AND(T276 = "Q", IF(ISNA(VLOOKUP((B276&amp;C276),Autos!C:C,1,FALSE)), "Not in Auto",)),"Check", "No need")</f>
        <v>No need</v>
      </c>
    </row>
    <row r="277" spans="1:21" x14ac:dyDescent="0.2">
      <c r="A277" t="str">
        <f t="shared" si="14"/>
        <v>Kareema WAKIM800m</v>
      </c>
      <c r="B277" t="s">
        <v>305</v>
      </c>
      <c r="C277" s="6" t="s">
        <v>27</v>
      </c>
      <c r="D277" s="6">
        <v>44732</v>
      </c>
      <c r="E277">
        <v>896</v>
      </c>
      <c r="F277" s="2">
        <v>53</v>
      </c>
      <c r="G277">
        <v>916</v>
      </c>
      <c r="H277">
        <v>916</v>
      </c>
      <c r="I277">
        <v>889</v>
      </c>
      <c r="J277">
        <v>886</v>
      </c>
      <c r="K277">
        <v>851</v>
      </c>
      <c r="L277" s="6">
        <v>44301</v>
      </c>
      <c r="M277" s="6">
        <v>44315</v>
      </c>
      <c r="N277" s="6">
        <v>44255</v>
      </c>
      <c r="O277" s="6">
        <v>44300</v>
      </c>
      <c r="P277" s="58">
        <v>44257</v>
      </c>
      <c r="Q277" s="40">
        <f t="shared" si="12"/>
        <v>556</v>
      </c>
      <c r="R277" s="2">
        <f t="shared" si="13"/>
        <v>916</v>
      </c>
      <c r="S277" s="2">
        <f>VLOOKUP(C277,Quals!$A$25:$C$45,3,FALSE)</f>
        <v>1171</v>
      </c>
      <c r="T277" s="2" t="str">
        <f>IF(OR(AND(G277&gt;=S277,L277&gt;=Quals!$F$3,L277&lt;=Quals!$H$3), OR(AND(H277&gt;=S277,M277&gt;=Quals!$F$3,M277&lt;=Quals!$H$3), OR(AND(I277&gt;=S277,N277&gt;=Quals!$F$3,N277&lt;=Quals!$H$3), OR(AND(J277&gt;=S277,O277&gt;=Quals!$F$3,O277&lt;=Quals!$H$3), OR(AND(K277&gt;=S277,P277&gt;=Quals!$F$3,P277&lt;=Quals!$H$3)))))),"Q","")</f>
        <v/>
      </c>
      <c r="U277" s="1" t="str">
        <f>IF(AND(T277 = "Q", IF(ISNA(VLOOKUP((B277&amp;C277),Autos!C:C,1,FALSE)), "Not in Auto",)),"Check", "No need")</f>
        <v>No need</v>
      </c>
    </row>
    <row r="278" spans="1:21" x14ac:dyDescent="0.2">
      <c r="A278" t="str">
        <f t="shared" si="14"/>
        <v>Emily MORDEN800m</v>
      </c>
      <c r="B278" t="s">
        <v>306</v>
      </c>
      <c r="C278" t="s">
        <v>27</v>
      </c>
      <c r="D278" s="6">
        <v>37741</v>
      </c>
      <c r="E278">
        <v>892</v>
      </c>
      <c r="F278" s="2">
        <v>54</v>
      </c>
      <c r="G278">
        <v>934</v>
      </c>
      <c r="H278">
        <v>912</v>
      </c>
      <c r="I278">
        <v>869</v>
      </c>
      <c r="J278">
        <v>858</v>
      </c>
      <c r="K278">
        <v>837</v>
      </c>
      <c r="L278" s="6">
        <v>44255</v>
      </c>
      <c r="M278" s="6">
        <v>44576</v>
      </c>
      <c r="N278" s="6">
        <v>44541</v>
      </c>
      <c r="O278" s="6">
        <v>44254</v>
      </c>
      <c r="P278" s="58">
        <v>44513</v>
      </c>
      <c r="Q278" s="40">
        <f t="shared" si="12"/>
        <v>563</v>
      </c>
      <c r="R278" s="2">
        <f t="shared" si="13"/>
        <v>934</v>
      </c>
      <c r="S278" s="2">
        <f>VLOOKUP(C278,Quals!$A$25:$C$45,3,FALSE)</f>
        <v>1171</v>
      </c>
      <c r="T278" s="2" t="str">
        <f>IF(OR(AND(G278&gt;=S278,L278&gt;=Quals!$F$3,L278&lt;=Quals!$H$3), OR(AND(H278&gt;=S278,M278&gt;=Quals!$F$3,M278&lt;=Quals!$H$3), OR(AND(I278&gt;=S278,N278&gt;=Quals!$F$3,N278&lt;=Quals!$H$3), OR(AND(J278&gt;=S278,O278&gt;=Quals!$F$3,O278&lt;=Quals!$H$3), OR(AND(K278&gt;=S278,P278&gt;=Quals!$F$3,P278&lt;=Quals!$H$3)))))),"Q","")</f>
        <v/>
      </c>
      <c r="U278" s="1" t="str">
        <f>IF(AND(T278 = "Q", IF(ISNA(VLOOKUP((B278&amp;C278),Autos!C:C,1,FALSE)), "Not in Auto",)),"Check", "No need")</f>
        <v>No need</v>
      </c>
    </row>
    <row r="279" spans="1:21" x14ac:dyDescent="0.2">
      <c r="A279" t="str">
        <f t="shared" si="14"/>
        <v>Julie FITT800m</v>
      </c>
      <c r="B279" t="s">
        <v>963</v>
      </c>
      <c r="C279" t="s">
        <v>27</v>
      </c>
      <c r="D279" s="6">
        <v>44581</v>
      </c>
      <c r="E279">
        <v>892</v>
      </c>
      <c r="F279" s="2">
        <v>55</v>
      </c>
      <c r="G279">
        <v>914</v>
      </c>
      <c r="H279">
        <v>913</v>
      </c>
      <c r="I279">
        <v>882</v>
      </c>
      <c r="J279">
        <v>878</v>
      </c>
      <c r="K279">
        <v>876</v>
      </c>
      <c r="L279" s="6">
        <v>44600</v>
      </c>
      <c r="M279" s="6">
        <v>44254</v>
      </c>
      <c r="N279" s="6">
        <v>44525</v>
      </c>
      <c r="O279" s="6">
        <v>44257</v>
      </c>
      <c r="P279" s="58">
        <v>44255</v>
      </c>
      <c r="Q279" s="40">
        <f t="shared" si="12"/>
        <v>563</v>
      </c>
      <c r="R279" s="2">
        <f t="shared" si="13"/>
        <v>914</v>
      </c>
      <c r="S279" s="2">
        <f>VLOOKUP(C279,Quals!$A$25:$C$45,3,FALSE)</f>
        <v>1171</v>
      </c>
      <c r="T279" s="2" t="str">
        <f>IF(OR(AND(G279&gt;=S279,L279&gt;=Quals!$F$3,L279&lt;=Quals!$H$3), OR(AND(H279&gt;=S279,M279&gt;=Quals!$F$3,M279&lt;=Quals!$H$3), OR(AND(I279&gt;=S279,N279&gt;=Quals!$F$3,N279&lt;=Quals!$H$3), OR(AND(J279&gt;=S279,O279&gt;=Quals!$F$3,O279&lt;=Quals!$H$3), OR(AND(K279&gt;=S279,P279&gt;=Quals!$F$3,P279&lt;=Quals!$H$3)))))),"Q","")</f>
        <v/>
      </c>
      <c r="U279" s="1" t="str">
        <f>IF(AND(T279 = "Q", IF(ISNA(VLOOKUP((B279&amp;C279),Autos!C:C,1,FALSE)), "Not in Auto",)),"Check", "No need")</f>
        <v>No need</v>
      </c>
    </row>
    <row r="280" spans="1:21" x14ac:dyDescent="0.2">
      <c r="A280" t="str">
        <f t="shared" si="14"/>
        <v>Sarah HYNES800m</v>
      </c>
      <c r="B280" t="s">
        <v>307</v>
      </c>
      <c r="C280" s="6" t="s">
        <v>27</v>
      </c>
      <c r="D280" s="6">
        <v>1999</v>
      </c>
      <c r="E280">
        <v>891</v>
      </c>
      <c r="F280" s="2">
        <v>56</v>
      </c>
      <c r="G280">
        <v>910</v>
      </c>
      <c r="H280">
        <v>896</v>
      </c>
      <c r="I280">
        <v>873</v>
      </c>
      <c r="J280">
        <v>880</v>
      </c>
      <c r="K280">
        <v>876</v>
      </c>
      <c r="L280" s="6">
        <v>44547</v>
      </c>
      <c r="M280" s="6">
        <v>44526</v>
      </c>
      <c r="N280" s="6">
        <v>44512</v>
      </c>
      <c r="O280" s="6">
        <v>44596</v>
      </c>
      <c r="P280" s="58">
        <v>44287</v>
      </c>
      <c r="Q280" s="40">
        <f t="shared" si="12"/>
        <v>567</v>
      </c>
      <c r="R280" s="2">
        <f t="shared" si="13"/>
        <v>910</v>
      </c>
      <c r="S280" s="2">
        <f>VLOOKUP(C280,Quals!$A$25:$C$45,3,FALSE)</f>
        <v>1171</v>
      </c>
      <c r="T280" s="2" t="str">
        <f>IF(OR(AND(G280&gt;=S280,L280&gt;=Quals!$F$3,L280&lt;=Quals!$H$3), OR(AND(H280&gt;=S280,M280&gt;=Quals!$F$3,M280&lt;=Quals!$H$3), OR(AND(I280&gt;=S280,N280&gt;=Quals!$F$3,N280&lt;=Quals!$H$3), OR(AND(J280&gt;=S280,O280&gt;=Quals!$F$3,O280&lt;=Quals!$H$3), OR(AND(K280&gt;=S280,P280&gt;=Quals!$F$3,P280&lt;=Quals!$H$3)))))),"Q","")</f>
        <v/>
      </c>
      <c r="U280" s="1" t="str">
        <f>IF(AND(T280 = "Q", IF(ISNA(VLOOKUP((B280&amp;C280),Autos!C:C,1,FALSE)), "Not in Auto",)),"Check", "No need")</f>
        <v>No need</v>
      </c>
    </row>
    <row r="281" spans="1:21" x14ac:dyDescent="0.2">
      <c r="A281" t="str">
        <f t="shared" si="14"/>
        <v>Lily MATHER800m</v>
      </c>
      <c r="B281" t="s">
        <v>964</v>
      </c>
      <c r="C281" s="7" t="s">
        <v>27</v>
      </c>
      <c r="D281" s="6">
        <v>37957</v>
      </c>
      <c r="E281">
        <v>890</v>
      </c>
      <c r="F281" s="2">
        <v>57</v>
      </c>
      <c r="G281">
        <v>936</v>
      </c>
      <c r="H281">
        <v>947</v>
      </c>
      <c r="I281">
        <v>904</v>
      </c>
      <c r="J281">
        <v>842</v>
      </c>
      <c r="K281">
        <v>806</v>
      </c>
      <c r="L281" s="6">
        <v>44248</v>
      </c>
      <c r="M281" s="6">
        <v>44267</v>
      </c>
      <c r="N281" s="6">
        <v>44547</v>
      </c>
      <c r="O281" s="6">
        <v>44575</v>
      </c>
      <c r="P281" s="58">
        <v>44596</v>
      </c>
      <c r="Q281" s="40">
        <f t="shared" si="12"/>
        <v>568</v>
      </c>
      <c r="R281" s="2">
        <f t="shared" si="13"/>
        <v>947</v>
      </c>
      <c r="S281" s="2">
        <f>VLOOKUP(C281,Quals!$A$25:$C$45,3,FALSE)</f>
        <v>1171</v>
      </c>
      <c r="T281" s="2" t="str">
        <f>IF(OR(AND(G281&gt;=S281,L281&gt;=Quals!$F$3,L281&lt;=Quals!$H$3), OR(AND(H281&gt;=S281,M281&gt;=Quals!$F$3,M281&lt;=Quals!$H$3), OR(AND(I281&gt;=S281,N281&gt;=Quals!$F$3,N281&lt;=Quals!$H$3), OR(AND(J281&gt;=S281,O281&gt;=Quals!$F$3,O281&lt;=Quals!$H$3), OR(AND(K281&gt;=S281,P281&gt;=Quals!$F$3,P281&lt;=Quals!$H$3)))))),"Q","")</f>
        <v/>
      </c>
      <c r="U281" s="1" t="str">
        <f>IF(AND(T281 = "Q", IF(ISNA(VLOOKUP((B281&amp;C281),Autos!C:C,1,FALSE)), "Not in Auto",)),"Check", "No need")</f>
        <v>No need</v>
      </c>
    </row>
    <row r="282" spans="1:21" x14ac:dyDescent="0.2">
      <c r="A282" t="str">
        <f t="shared" si="14"/>
        <v>Linden HALL1500m</v>
      </c>
      <c r="B282" t="s">
        <v>264</v>
      </c>
      <c r="C282" s="6" t="s">
        <v>28</v>
      </c>
      <c r="D282" s="6">
        <v>33409</v>
      </c>
      <c r="E282">
        <v>1362</v>
      </c>
      <c r="F282" s="2">
        <v>1</v>
      </c>
      <c r="G282">
        <v>1213</v>
      </c>
      <c r="H282">
        <v>1208</v>
      </c>
      <c r="I282">
        <v>1182</v>
      </c>
      <c r="J282">
        <v>1182</v>
      </c>
      <c r="K282">
        <v>1178</v>
      </c>
      <c r="L282" s="6">
        <v>44414</v>
      </c>
      <c r="M282" s="6">
        <v>44429</v>
      </c>
      <c r="N282" s="6">
        <v>44434</v>
      </c>
      <c r="O282" s="6">
        <v>44442</v>
      </c>
      <c r="P282" s="58">
        <v>44448</v>
      </c>
      <c r="Q282" s="40">
        <f t="shared" si="12"/>
        <v>2</v>
      </c>
      <c r="R282" s="2">
        <f t="shared" si="13"/>
        <v>1213</v>
      </c>
      <c r="S282" s="2">
        <f>VLOOKUP(C282,Quals!$A$25:$C$45,3,FALSE)</f>
        <v>1172</v>
      </c>
      <c r="T282" s="2" t="str">
        <f>IF(OR(AND(G282&gt;=S282,L282&gt;=Quals!$F$3,L282&lt;=Quals!$H$3), OR(AND(H282&gt;=S282,M282&gt;=Quals!$F$3,M282&lt;=Quals!$H$3), OR(AND(I282&gt;=S282,N282&gt;=Quals!$F$3,N282&lt;=Quals!$H$3), OR(AND(J282&gt;=S282,O282&gt;=Quals!$F$3,O282&lt;=Quals!$H$3), OR(AND(K282&gt;=S282,P282&gt;=Quals!$F$3,P282&lt;=Quals!$H$3)))))),"Q","")</f>
        <v>Q</v>
      </c>
      <c r="U282" s="1" t="str">
        <f>IF(AND(T282 = "Q", IF(ISNA(VLOOKUP((B282&amp;C282),Autos!C:C,1,FALSE)), "Not in Auto",)),"Check", "No need")</f>
        <v>No need</v>
      </c>
    </row>
    <row r="283" spans="1:21" x14ac:dyDescent="0.2">
      <c r="A283" t="str">
        <f t="shared" si="14"/>
        <v>Jessica HULL1500m</v>
      </c>
      <c r="B283" t="s">
        <v>308</v>
      </c>
      <c r="C283" s="6" t="s">
        <v>28</v>
      </c>
      <c r="D283" s="6">
        <v>35360</v>
      </c>
      <c r="E283">
        <v>1266</v>
      </c>
      <c r="F283" s="2">
        <v>2</v>
      </c>
      <c r="G283">
        <v>1215</v>
      </c>
      <c r="H283">
        <v>1184</v>
      </c>
      <c r="I283">
        <v>1192</v>
      </c>
      <c r="J283">
        <v>1172</v>
      </c>
      <c r="K283">
        <v>1163</v>
      </c>
      <c r="L283" s="6">
        <v>44412</v>
      </c>
      <c r="M283" s="6">
        <v>44414</v>
      </c>
      <c r="N283" s="6">
        <v>44590</v>
      </c>
      <c r="O283" s="6">
        <v>44331</v>
      </c>
      <c r="P283" s="58">
        <v>44429</v>
      </c>
      <c r="Q283" s="40">
        <f t="shared" si="12"/>
        <v>9</v>
      </c>
      <c r="R283" s="2">
        <f t="shared" si="13"/>
        <v>1215</v>
      </c>
      <c r="S283" s="2">
        <f>VLOOKUP(C283,Quals!$A$25:$C$45,3,FALSE)</f>
        <v>1172</v>
      </c>
      <c r="T283" s="2" t="str">
        <f>IF(OR(AND(G283&gt;=S283,L283&gt;=Quals!$F$3,L283&lt;=Quals!$H$3), OR(AND(H283&gt;=S283,M283&gt;=Quals!$F$3,M283&lt;=Quals!$H$3), OR(AND(I283&gt;=S283,N283&gt;=Quals!$F$3,N283&lt;=Quals!$H$3), OR(AND(J283&gt;=S283,O283&gt;=Quals!$F$3,O283&lt;=Quals!$H$3), OR(AND(K283&gt;=S283,P283&gt;=Quals!$F$3,P283&lt;=Quals!$H$3)))))),"Q","")</f>
        <v>Q</v>
      </c>
      <c r="U283" s="1" t="str">
        <f>IF(AND(T283 = "Q", IF(ISNA(VLOOKUP((B283&amp;C283),Autos!C:C,1,FALSE)), "Not in Auto",)),"Check", "No need")</f>
        <v>No need</v>
      </c>
    </row>
    <row r="284" spans="1:21" x14ac:dyDescent="0.2">
      <c r="A284" t="str">
        <f t="shared" si="14"/>
        <v>Abbey CALDWELL1500m</v>
      </c>
      <c r="B284" t="s">
        <v>309</v>
      </c>
      <c r="C284" s="6" t="s">
        <v>28</v>
      </c>
      <c r="D284" s="6">
        <v>37075</v>
      </c>
      <c r="E284">
        <v>1176</v>
      </c>
      <c r="F284" s="2">
        <v>3</v>
      </c>
      <c r="G284">
        <v>1137</v>
      </c>
      <c r="H284">
        <v>1124</v>
      </c>
      <c r="I284">
        <v>1133</v>
      </c>
      <c r="J284">
        <v>1144</v>
      </c>
      <c r="K284">
        <v>1142</v>
      </c>
      <c r="L284" s="6">
        <v>44303</v>
      </c>
      <c r="M284" s="6">
        <v>44266</v>
      </c>
      <c r="N284" s="6">
        <v>44359</v>
      </c>
      <c r="O284" s="6">
        <v>44372</v>
      </c>
      <c r="P284" s="58">
        <v>44546</v>
      </c>
      <c r="Q284" s="40">
        <f t="shared" si="12"/>
        <v>29</v>
      </c>
      <c r="R284" s="2">
        <f t="shared" si="13"/>
        <v>1144</v>
      </c>
      <c r="S284" s="2">
        <f>VLOOKUP(C284,Quals!$A$25:$C$45,3,FALSE)</f>
        <v>1172</v>
      </c>
      <c r="T284" s="2" t="str">
        <f>IF(OR(AND(G284&gt;=S284,L284&gt;=Quals!$F$3,L284&lt;=Quals!$H$3), OR(AND(H284&gt;=S284,M284&gt;=Quals!$F$3,M284&lt;=Quals!$H$3), OR(AND(I284&gt;=S284,N284&gt;=Quals!$F$3,N284&lt;=Quals!$H$3), OR(AND(J284&gt;=S284,O284&gt;=Quals!$F$3,O284&lt;=Quals!$H$3), OR(AND(K284&gt;=S284,P284&gt;=Quals!$F$3,P284&lt;=Quals!$H$3)))))),"Q","")</f>
        <v/>
      </c>
      <c r="U284" s="1" t="str">
        <f>IF(AND(T284 = "Q", IF(ISNA(VLOOKUP((B284&amp;C284),Autos!C:C,1,FALSE)), "Not in Auto",)),"Check", "No need")</f>
        <v>No need</v>
      </c>
    </row>
    <row r="285" spans="1:21" x14ac:dyDescent="0.2">
      <c r="A285" t="str">
        <f t="shared" si="14"/>
        <v>Lauren RYAN1500m</v>
      </c>
      <c r="B285" t="s">
        <v>311</v>
      </c>
      <c r="C285" t="s">
        <v>28</v>
      </c>
      <c r="D285" s="6">
        <v>35869</v>
      </c>
      <c r="E285">
        <v>1123</v>
      </c>
      <c r="F285" s="2">
        <v>4</v>
      </c>
      <c r="G285">
        <v>1095</v>
      </c>
      <c r="H285">
        <v>1110</v>
      </c>
      <c r="I285">
        <v>1109</v>
      </c>
      <c r="J285">
        <v>1099</v>
      </c>
      <c r="K285">
        <v>1086</v>
      </c>
      <c r="L285" s="6">
        <v>44303</v>
      </c>
      <c r="M285" s="6">
        <v>44280</v>
      </c>
      <c r="N285" s="6">
        <v>44301</v>
      </c>
      <c r="O285" s="6">
        <v>44589</v>
      </c>
      <c r="P285" s="58">
        <v>44575</v>
      </c>
      <c r="Q285" s="40">
        <f t="shared" si="12"/>
        <v>64</v>
      </c>
      <c r="R285" s="2">
        <f t="shared" si="13"/>
        <v>1110</v>
      </c>
      <c r="S285" s="2">
        <f>VLOOKUP(C285,Quals!$A$25:$C$45,3,FALSE)</f>
        <v>1172</v>
      </c>
      <c r="T285" s="2" t="str">
        <f>IF(OR(AND(G285&gt;=S285,L285&gt;=Quals!$F$3,L285&lt;=Quals!$H$3), OR(AND(H285&gt;=S285,M285&gt;=Quals!$F$3,M285&lt;=Quals!$H$3), OR(AND(I285&gt;=S285,N285&gt;=Quals!$F$3,N285&lt;=Quals!$H$3), OR(AND(J285&gt;=S285,O285&gt;=Quals!$F$3,O285&lt;=Quals!$H$3), OR(AND(K285&gt;=S285,P285&gt;=Quals!$F$3,P285&lt;=Quals!$H$3)))))),"Q","")</f>
        <v/>
      </c>
      <c r="U285" s="1" t="str">
        <f>IF(AND(T285 = "Q", IF(ISNA(VLOOKUP((B285&amp;C285),Autos!C:C,1,FALSE)), "Not in Auto",)),"Check", "No need")</f>
        <v>No need</v>
      </c>
    </row>
    <row r="286" spans="1:21" x14ac:dyDescent="0.2">
      <c r="A286" t="str">
        <f t="shared" si="14"/>
        <v>Maudie SKYRING1500m</v>
      </c>
      <c r="B286" t="s">
        <v>310</v>
      </c>
      <c r="C286" s="6" t="s">
        <v>28</v>
      </c>
      <c r="D286" s="6">
        <v>35529</v>
      </c>
      <c r="E286">
        <v>1121</v>
      </c>
      <c r="F286" s="2">
        <v>5</v>
      </c>
      <c r="G286">
        <v>1127</v>
      </c>
      <c r="H286">
        <v>1115</v>
      </c>
      <c r="I286">
        <v>1128</v>
      </c>
      <c r="J286">
        <v>1100</v>
      </c>
      <c r="K286">
        <v>1098</v>
      </c>
      <c r="L286" s="6">
        <v>44331</v>
      </c>
      <c r="M286" s="6">
        <v>44302</v>
      </c>
      <c r="N286" s="6">
        <v>44357</v>
      </c>
      <c r="O286" s="6">
        <v>44589</v>
      </c>
      <c r="P286" s="58">
        <v>44345</v>
      </c>
      <c r="Q286" s="40">
        <f t="shared" si="12"/>
        <v>65</v>
      </c>
      <c r="R286" s="2">
        <f t="shared" si="13"/>
        <v>1128</v>
      </c>
      <c r="S286" s="2">
        <f>VLOOKUP(C286,Quals!$A$25:$C$45,3,FALSE)</f>
        <v>1172</v>
      </c>
      <c r="T286" s="2" t="str">
        <f>IF(OR(AND(G286&gt;=S286,L286&gt;=Quals!$F$3,L286&lt;=Quals!$H$3), OR(AND(H286&gt;=S286,M286&gt;=Quals!$F$3,M286&lt;=Quals!$H$3), OR(AND(I286&gt;=S286,N286&gt;=Quals!$F$3,N286&lt;=Quals!$H$3), OR(AND(J286&gt;=S286,O286&gt;=Quals!$F$3,O286&lt;=Quals!$H$3), OR(AND(K286&gt;=S286,P286&gt;=Quals!$F$3,P286&lt;=Quals!$H$3)))))),"Q","")</f>
        <v/>
      </c>
      <c r="U286" s="1" t="str">
        <f>IF(AND(T286 = "Q", IF(ISNA(VLOOKUP((B286&amp;C286),Autos!C:C,1,FALSE)), "Not in Auto",)),"Check", "No need")</f>
        <v>No need</v>
      </c>
    </row>
    <row r="287" spans="1:21" x14ac:dyDescent="0.2">
      <c r="A287" t="str">
        <f t="shared" si="14"/>
        <v>Melissa DUNCAN1500m</v>
      </c>
      <c r="B287" t="s">
        <v>312</v>
      </c>
      <c r="C287" s="7" t="s">
        <v>28</v>
      </c>
      <c r="D287" s="6">
        <v>32903</v>
      </c>
      <c r="E287">
        <v>1115</v>
      </c>
      <c r="F287" s="2">
        <v>6</v>
      </c>
      <c r="G287">
        <v>1108</v>
      </c>
      <c r="H287">
        <v>1123</v>
      </c>
      <c r="I287">
        <v>1107</v>
      </c>
      <c r="J287">
        <v>1064</v>
      </c>
      <c r="K287">
        <v>1060</v>
      </c>
      <c r="L287" s="6">
        <v>44280</v>
      </c>
      <c r="M287" s="6">
        <v>44287</v>
      </c>
      <c r="N287" s="6">
        <v>44372</v>
      </c>
      <c r="O287" s="6">
        <v>44587</v>
      </c>
      <c r="P287" s="58">
        <v>44366</v>
      </c>
      <c r="Q287" s="40">
        <f t="shared" si="12"/>
        <v>73</v>
      </c>
      <c r="R287" s="2">
        <f t="shared" si="13"/>
        <v>1123</v>
      </c>
      <c r="S287" s="2">
        <f>VLOOKUP(C287,Quals!$A$25:$C$45,3,FALSE)</f>
        <v>1172</v>
      </c>
      <c r="T287" s="2" t="str">
        <f>IF(OR(AND(G287&gt;=S287,L287&gt;=Quals!$F$3,L287&lt;=Quals!$H$3), OR(AND(H287&gt;=S287,M287&gt;=Quals!$F$3,M287&lt;=Quals!$H$3), OR(AND(I287&gt;=S287,N287&gt;=Quals!$F$3,N287&lt;=Quals!$H$3), OR(AND(J287&gt;=S287,O287&gt;=Quals!$F$3,O287&lt;=Quals!$H$3), OR(AND(K287&gt;=S287,P287&gt;=Quals!$F$3,P287&lt;=Quals!$H$3)))))),"Q","")</f>
        <v/>
      </c>
      <c r="U287" s="1" t="str">
        <f>IF(AND(T287 = "Q", IF(ISNA(VLOOKUP((B287&amp;C287),Autos!C:C,1,FALSE)), "Not in Auto",)),"Check", "No need")</f>
        <v>No need</v>
      </c>
    </row>
    <row r="288" spans="1:21" x14ac:dyDescent="0.2">
      <c r="A288" t="str">
        <f t="shared" si="14"/>
        <v>Jaylah HANCOCK-CAMERON1500m</v>
      </c>
      <c r="B288" t="s">
        <v>271</v>
      </c>
      <c r="C288" s="6" t="s">
        <v>28</v>
      </c>
      <c r="D288" s="6">
        <v>37404</v>
      </c>
      <c r="E288">
        <v>1105</v>
      </c>
      <c r="F288" s="2">
        <v>7</v>
      </c>
      <c r="G288">
        <v>1108</v>
      </c>
      <c r="H288">
        <v>1111</v>
      </c>
      <c r="I288">
        <v>1066</v>
      </c>
      <c r="J288">
        <v>1069</v>
      </c>
      <c r="K288">
        <v>1062</v>
      </c>
      <c r="L288" s="6">
        <v>44359</v>
      </c>
      <c r="M288" s="6">
        <v>44546</v>
      </c>
      <c r="N288" s="6">
        <v>44266</v>
      </c>
      <c r="O288" s="6">
        <v>44280</v>
      </c>
      <c r="P288" s="58">
        <v>44299</v>
      </c>
      <c r="Q288" s="40">
        <f t="shared" si="12"/>
        <v>79</v>
      </c>
      <c r="R288" s="2">
        <f t="shared" si="13"/>
        <v>1111</v>
      </c>
      <c r="S288" s="2">
        <f>VLOOKUP(C288,Quals!$A$25:$C$45,3,FALSE)</f>
        <v>1172</v>
      </c>
      <c r="T288" s="2" t="str">
        <f>IF(OR(AND(G288&gt;=S288,L288&gt;=Quals!$F$3,L288&lt;=Quals!$H$3), OR(AND(H288&gt;=S288,M288&gt;=Quals!$F$3,M288&lt;=Quals!$H$3), OR(AND(I288&gt;=S288,N288&gt;=Quals!$F$3,N288&lt;=Quals!$H$3), OR(AND(J288&gt;=S288,O288&gt;=Quals!$F$3,O288&lt;=Quals!$H$3), OR(AND(K288&gt;=S288,P288&gt;=Quals!$F$3,P288&lt;=Quals!$H$3)))))),"Q","")</f>
        <v/>
      </c>
      <c r="U288" s="1" t="str">
        <f>IF(AND(T288 = "Q", IF(ISNA(VLOOKUP((B288&amp;C288),Autos!C:C,1,FALSE)), "Not in Auto",)),"Check", "No need")</f>
        <v>No need</v>
      </c>
    </row>
    <row r="289" spans="1:21" x14ac:dyDescent="0.2">
      <c r="A289" t="str">
        <f t="shared" si="14"/>
        <v>Isabella THORNTON-BOTT1500m</v>
      </c>
      <c r="B289" t="s">
        <v>313</v>
      </c>
      <c r="C289" t="s">
        <v>28</v>
      </c>
      <c r="D289" s="6">
        <v>35868</v>
      </c>
      <c r="E289">
        <v>1061</v>
      </c>
      <c r="F289" s="2">
        <v>8</v>
      </c>
      <c r="G289">
        <v>1056</v>
      </c>
      <c r="H289">
        <v>1070</v>
      </c>
      <c r="I289">
        <v>1064</v>
      </c>
      <c r="J289">
        <v>1025</v>
      </c>
      <c r="K289">
        <v>1020</v>
      </c>
      <c r="L289" s="6">
        <v>44303</v>
      </c>
      <c r="M289" s="6">
        <v>44261</v>
      </c>
      <c r="N289" s="6">
        <v>44301</v>
      </c>
      <c r="O289" s="6">
        <v>44280</v>
      </c>
      <c r="P289" s="58">
        <v>44603</v>
      </c>
      <c r="Q289" s="40">
        <f t="shared" si="12"/>
        <v>120</v>
      </c>
      <c r="R289" s="2">
        <f t="shared" si="13"/>
        <v>1070</v>
      </c>
      <c r="S289" s="2">
        <f>VLOOKUP(C289,Quals!$A$25:$C$45,3,FALSE)</f>
        <v>1172</v>
      </c>
      <c r="T289" s="2" t="str">
        <f>IF(OR(AND(G289&gt;=S289,L289&gt;=Quals!$F$3,L289&lt;=Quals!$H$3), OR(AND(H289&gt;=S289,M289&gt;=Quals!$F$3,M289&lt;=Quals!$H$3), OR(AND(I289&gt;=S289,N289&gt;=Quals!$F$3,N289&lt;=Quals!$H$3), OR(AND(J289&gt;=S289,O289&gt;=Quals!$F$3,O289&lt;=Quals!$H$3), OR(AND(K289&gt;=S289,P289&gt;=Quals!$F$3,P289&lt;=Quals!$H$3)))))),"Q","")</f>
        <v/>
      </c>
      <c r="U289" s="1" t="str">
        <f>IF(AND(T289 = "Q", IF(ISNA(VLOOKUP((B289&amp;C289),Autos!C:C,1,FALSE)), "Not in Auto",)),"Check", "No need")</f>
        <v>No need</v>
      </c>
    </row>
    <row r="290" spans="1:21" x14ac:dyDescent="0.2">
      <c r="A290" t="str">
        <f t="shared" si="14"/>
        <v>Sarah ECKEL1500m</v>
      </c>
      <c r="B290" t="s">
        <v>314</v>
      </c>
      <c r="C290" s="6" t="s">
        <v>28</v>
      </c>
      <c r="D290" s="6">
        <v>36307</v>
      </c>
      <c r="E290">
        <v>1057</v>
      </c>
      <c r="F290" s="2">
        <v>9</v>
      </c>
      <c r="G290">
        <v>1076</v>
      </c>
      <c r="H290">
        <v>1081</v>
      </c>
      <c r="I290">
        <v>1032</v>
      </c>
      <c r="J290">
        <v>1018</v>
      </c>
      <c r="K290">
        <v>1013</v>
      </c>
      <c r="L290" s="6">
        <v>44266</v>
      </c>
      <c r="M290" s="6">
        <v>44254</v>
      </c>
      <c r="N290" s="6">
        <v>44280</v>
      </c>
      <c r="O290" s="6">
        <v>44301</v>
      </c>
      <c r="P290" s="58">
        <v>44303</v>
      </c>
      <c r="Q290" s="40">
        <f t="shared" si="12"/>
        <v>124</v>
      </c>
      <c r="R290" s="2">
        <f t="shared" si="13"/>
        <v>1081</v>
      </c>
      <c r="S290" s="2">
        <f>VLOOKUP(C290,Quals!$A$25:$C$45,3,FALSE)</f>
        <v>1172</v>
      </c>
      <c r="T290" s="2" t="str">
        <f>IF(OR(AND(G290&gt;=S290,L290&gt;=Quals!$F$3,L290&lt;=Quals!$H$3), OR(AND(H290&gt;=S290,M290&gt;=Quals!$F$3,M290&lt;=Quals!$H$3), OR(AND(I290&gt;=S290,N290&gt;=Quals!$F$3,N290&lt;=Quals!$H$3), OR(AND(J290&gt;=S290,O290&gt;=Quals!$F$3,O290&lt;=Quals!$H$3), OR(AND(K290&gt;=S290,P290&gt;=Quals!$F$3,P290&lt;=Quals!$H$3)))))),"Q","")</f>
        <v/>
      </c>
      <c r="U290" s="1" t="str">
        <f>IF(AND(T290 = "Q", IF(ISNA(VLOOKUP((B290&amp;C290),Autos!C:C,1,FALSE)), "Not in Auto",)),"Check", "No need")</f>
        <v>No need</v>
      </c>
    </row>
    <row r="291" spans="1:21" x14ac:dyDescent="0.2">
      <c r="A291" t="str">
        <f t="shared" si="14"/>
        <v>Holly CAMPBELL1500m</v>
      </c>
      <c r="B291" t="s">
        <v>315</v>
      </c>
      <c r="C291" s="6" t="s">
        <v>28</v>
      </c>
      <c r="D291" s="6">
        <v>35243</v>
      </c>
      <c r="E291">
        <v>1056</v>
      </c>
      <c r="F291" s="2">
        <v>10</v>
      </c>
      <c r="G291">
        <v>1058</v>
      </c>
      <c r="H291">
        <v>1063</v>
      </c>
      <c r="I291">
        <v>1054</v>
      </c>
      <c r="J291">
        <v>1032</v>
      </c>
      <c r="K291">
        <v>981</v>
      </c>
      <c r="L291" s="6">
        <v>44587</v>
      </c>
      <c r="M291" s="6">
        <v>44261</v>
      </c>
      <c r="N291" s="6">
        <v>44266</v>
      </c>
      <c r="O291" s="6">
        <v>44252</v>
      </c>
      <c r="P291" s="58">
        <v>44260</v>
      </c>
      <c r="Q291" s="40">
        <f t="shared" si="12"/>
        <v>125</v>
      </c>
      <c r="R291" s="2">
        <f t="shared" si="13"/>
        <v>1063</v>
      </c>
      <c r="S291" s="2">
        <f>VLOOKUP(C291,Quals!$A$25:$C$45,3,FALSE)</f>
        <v>1172</v>
      </c>
      <c r="T291" s="2" t="str">
        <f>IF(OR(AND(G291&gt;=S291,L291&gt;=Quals!$F$3,L291&lt;=Quals!$H$3), OR(AND(H291&gt;=S291,M291&gt;=Quals!$F$3,M291&lt;=Quals!$H$3), OR(AND(I291&gt;=S291,N291&gt;=Quals!$F$3,N291&lt;=Quals!$H$3), OR(AND(J291&gt;=S291,O291&gt;=Quals!$F$3,O291&lt;=Quals!$H$3), OR(AND(K291&gt;=S291,P291&gt;=Quals!$F$3,P291&lt;=Quals!$H$3)))))),"Q","")</f>
        <v/>
      </c>
      <c r="U291" s="1" t="str">
        <f>IF(AND(T291 = "Q", IF(ISNA(VLOOKUP((B291&amp;C291),Autos!C:C,1,FALSE)), "Not in Auto",)),"Check", "No need")</f>
        <v>No need</v>
      </c>
    </row>
    <row r="292" spans="1:21" x14ac:dyDescent="0.2">
      <c r="A292" t="str">
        <f t="shared" si="14"/>
        <v>Imogen BARRETT1500m</v>
      </c>
      <c r="B292" t="s">
        <v>268</v>
      </c>
      <c r="C292" s="6" t="s">
        <v>28</v>
      </c>
      <c r="D292" s="6">
        <v>36472</v>
      </c>
      <c r="E292">
        <v>1054</v>
      </c>
      <c r="F292" s="2">
        <v>11</v>
      </c>
      <c r="G292">
        <v>1083</v>
      </c>
      <c r="H292">
        <v>1090</v>
      </c>
      <c r="I292">
        <v>1086</v>
      </c>
      <c r="J292">
        <v>1028</v>
      </c>
      <c r="K292">
        <v>976</v>
      </c>
      <c r="L292" s="6">
        <v>44288</v>
      </c>
      <c r="M292" s="6">
        <v>44254</v>
      </c>
      <c r="N292" s="6">
        <v>44253</v>
      </c>
      <c r="O292" s="6">
        <v>44315</v>
      </c>
      <c r="P292" s="58">
        <v>44330</v>
      </c>
      <c r="Q292" s="40">
        <f t="shared" si="12"/>
        <v>128</v>
      </c>
      <c r="R292" s="2">
        <f t="shared" si="13"/>
        <v>1090</v>
      </c>
      <c r="S292" s="2">
        <f>VLOOKUP(C292,Quals!$A$25:$C$45,3,FALSE)</f>
        <v>1172</v>
      </c>
      <c r="T292" s="2" t="str">
        <f>IF(OR(AND(G292&gt;=S292,L292&gt;=Quals!$F$3,L292&lt;=Quals!$H$3), OR(AND(H292&gt;=S292,M292&gt;=Quals!$F$3,M292&lt;=Quals!$H$3), OR(AND(I292&gt;=S292,N292&gt;=Quals!$F$3,N292&lt;=Quals!$H$3), OR(AND(J292&gt;=S292,O292&gt;=Quals!$F$3,O292&lt;=Quals!$H$3), OR(AND(K292&gt;=S292,P292&gt;=Quals!$F$3,P292&lt;=Quals!$H$3)))))),"Q","")</f>
        <v/>
      </c>
      <c r="U292" s="1" t="str">
        <f>IF(AND(T292 = "Q", IF(ISNA(VLOOKUP((B292&amp;C292),Autos!C:C,1,FALSE)), "Not in Auto",)),"Check", "No need")</f>
        <v>No need</v>
      </c>
    </row>
    <row r="293" spans="1:21" x14ac:dyDescent="0.2">
      <c r="A293" t="str">
        <f t="shared" si="14"/>
        <v>Kate SPENCER1500m</v>
      </c>
      <c r="B293" t="s">
        <v>316</v>
      </c>
      <c r="C293" s="6" t="s">
        <v>28</v>
      </c>
      <c r="D293" s="6">
        <v>34873</v>
      </c>
      <c r="E293">
        <v>1047</v>
      </c>
      <c r="F293" s="2">
        <v>12</v>
      </c>
      <c r="G293">
        <v>1055</v>
      </c>
      <c r="H293">
        <v>1044</v>
      </c>
      <c r="I293">
        <v>1044</v>
      </c>
      <c r="J293">
        <v>1035</v>
      </c>
      <c r="K293">
        <v>1019</v>
      </c>
      <c r="L293" s="6">
        <v>44261</v>
      </c>
      <c r="M293" s="6">
        <v>44587</v>
      </c>
      <c r="N293" s="6">
        <v>44548</v>
      </c>
      <c r="O293" s="6">
        <v>44301</v>
      </c>
      <c r="P293" s="58">
        <v>44303</v>
      </c>
      <c r="Q293" s="40">
        <f t="shared" si="12"/>
        <v>136</v>
      </c>
      <c r="R293" s="2">
        <f t="shared" si="13"/>
        <v>1055</v>
      </c>
      <c r="S293" s="2">
        <f>VLOOKUP(C293,Quals!$A$25:$C$45,3,FALSE)</f>
        <v>1172</v>
      </c>
      <c r="T293" s="2" t="str">
        <f>IF(OR(AND(G293&gt;=S293,L293&gt;=Quals!$F$3,L293&lt;=Quals!$H$3), OR(AND(H293&gt;=S293,M293&gt;=Quals!$F$3,M293&lt;=Quals!$H$3), OR(AND(I293&gt;=S293,N293&gt;=Quals!$F$3,N293&lt;=Quals!$H$3), OR(AND(J293&gt;=S293,O293&gt;=Quals!$F$3,O293&lt;=Quals!$H$3), OR(AND(K293&gt;=S293,P293&gt;=Quals!$F$3,P293&lt;=Quals!$H$3)))))),"Q","")</f>
        <v/>
      </c>
      <c r="U293" s="1" t="str">
        <f>IF(AND(T293 = "Q", IF(ISNA(VLOOKUP((B293&amp;C293),Autos!C:C,1,FALSE)), "Not in Auto",)),"Check", "No need")</f>
        <v>No need</v>
      </c>
    </row>
    <row r="294" spans="1:21" x14ac:dyDescent="0.2">
      <c r="A294" t="str">
        <f t="shared" si="14"/>
        <v>Brielle ERBACHER1500m</v>
      </c>
      <c r="B294" t="s">
        <v>317</v>
      </c>
      <c r="C294" s="6" t="s">
        <v>28</v>
      </c>
      <c r="D294" s="6">
        <v>36219</v>
      </c>
      <c r="E294">
        <v>1033</v>
      </c>
      <c r="F294" s="2">
        <v>13</v>
      </c>
      <c r="G294">
        <v>1040</v>
      </c>
      <c r="H294">
        <v>1028</v>
      </c>
      <c r="I294">
        <v>1017</v>
      </c>
      <c r="J294">
        <v>1021</v>
      </c>
      <c r="K294">
        <v>992</v>
      </c>
      <c r="L294" s="6">
        <v>44587</v>
      </c>
      <c r="M294" s="6">
        <v>44269</v>
      </c>
      <c r="N294" s="6">
        <v>44359</v>
      </c>
      <c r="O294" s="6">
        <v>44489</v>
      </c>
      <c r="P294" s="58">
        <v>44548</v>
      </c>
      <c r="Q294" s="40">
        <f t="shared" si="12"/>
        <v>158</v>
      </c>
      <c r="R294" s="2">
        <f t="shared" si="13"/>
        <v>1040</v>
      </c>
      <c r="S294" s="2">
        <f>VLOOKUP(C294,Quals!$A$25:$C$45,3,FALSE)</f>
        <v>1172</v>
      </c>
      <c r="T294" s="2" t="str">
        <f>IF(OR(AND(G294&gt;=S294,L294&gt;=Quals!$F$3,L294&lt;=Quals!$H$3), OR(AND(H294&gt;=S294,M294&gt;=Quals!$F$3,M294&lt;=Quals!$H$3), OR(AND(I294&gt;=S294,N294&gt;=Quals!$F$3,N294&lt;=Quals!$H$3), OR(AND(J294&gt;=S294,O294&gt;=Quals!$F$3,O294&lt;=Quals!$H$3), OR(AND(K294&gt;=S294,P294&gt;=Quals!$F$3,P294&lt;=Quals!$H$3)))))),"Q","")</f>
        <v/>
      </c>
      <c r="U294" s="1" t="str">
        <f>IF(AND(T294 = "Q", IF(ISNA(VLOOKUP((B294&amp;C294),Autos!C:C,1,FALSE)), "Not in Auto",)),"Check", "No need")</f>
        <v>No need</v>
      </c>
    </row>
    <row r="295" spans="1:21" x14ac:dyDescent="0.2">
      <c r="A295" t="str">
        <f t="shared" si="14"/>
        <v>Amy BUNNAGE1500m</v>
      </c>
      <c r="B295" t="s">
        <v>318</v>
      </c>
      <c r="C295" t="s">
        <v>28</v>
      </c>
      <c r="D295" s="6">
        <v>38433</v>
      </c>
      <c r="E295">
        <v>1024</v>
      </c>
      <c r="F295" s="2">
        <v>14</v>
      </c>
      <c r="G295">
        <v>1091</v>
      </c>
      <c r="H295">
        <v>1049</v>
      </c>
      <c r="I295">
        <v>1014</v>
      </c>
      <c r="J295">
        <v>1005</v>
      </c>
      <c r="K295">
        <v>904</v>
      </c>
      <c r="L295" s="6">
        <v>44359</v>
      </c>
      <c r="M295" s="6">
        <v>44546</v>
      </c>
      <c r="N295" s="6">
        <v>44303</v>
      </c>
      <c r="O295" s="6">
        <v>44246</v>
      </c>
      <c r="P295" s="58">
        <v>44302</v>
      </c>
      <c r="Q295" s="40">
        <f t="shared" si="12"/>
        <v>172</v>
      </c>
      <c r="R295" s="2">
        <f t="shared" si="13"/>
        <v>1091</v>
      </c>
      <c r="S295" s="2">
        <f>VLOOKUP(C295,Quals!$A$25:$C$45,3,FALSE)</f>
        <v>1172</v>
      </c>
      <c r="T295" s="2" t="str">
        <f>IF(OR(AND(G295&gt;=S295,L295&gt;=Quals!$F$3,L295&lt;=Quals!$H$3), OR(AND(H295&gt;=S295,M295&gt;=Quals!$F$3,M295&lt;=Quals!$H$3), OR(AND(I295&gt;=S295,N295&gt;=Quals!$F$3,N295&lt;=Quals!$H$3), OR(AND(J295&gt;=S295,O295&gt;=Quals!$F$3,O295&lt;=Quals!$H$3), OR(AND(K295&gt;=S295,P295&gt;=Quals!$F$3,P295&lt;=Quals!$H$3)))))),"Q","")</f>
        <v/>
      </c>
      <c r="U295" s="1" t="str">
        <f>IF(AND(T295 = "Q", IF(ISNA(VLOOKUP((B295&amp;C295),Autos!C:C,1,FALSE)), "Not in Auto",)),"Check", "No need")</f>
        <v>No need</v>
      </c>
    </row>
    <row r="296" spans="1:21" x14ac:dyDescent="0.2">
      <c r="A296" t="str">
        <f t="shared" si="14"/>
        <v>Nicola HOGG1500m</v>
      </c>
      <c r="B296" t="s">
        <v>279</v>
      </c>
      <c r="C296" s="6" t="s">
        <v>28</v>
      </c>
      <c r="D296" s="6">
        <v>37944</v>
      </c>
      <c r="E296">
        <v>1014</v>
      </c>
      <c r="F296" s="2">
        <v>15</v>
      </c>
      <c r="G296">
        <v>1059</v>
      </c>
      <c r="H296">
        <v>1049</v>
      </c>
      <c r="I296">
        <v>1020</v>
      </c>
      <c r="J296">
        <v>951</v>
      </c>
      <c r="K296">
        <v>940</v>
      </c>
      <c r="L296" s="6">
        <v>44261</v>
      </c>
      <c r="M296" s="6">
        <v>44299</v>
      </c>
      <c r="N296" s="6">
        <v>44359</v>
      </c>
      <c r="O296" s="6">
        <v>44260</v>
      </c>
      <c r="P296" s="58">
        <v>44298</v>
      </c>
      <c r="Q296" s="40">
        <f t="shared" si="12"/>
        <v>192</v>
      </c>
      <c r="R296" s="2">
        <f t="shared" si="13"/>
        <v>1059</v>
      </c>
      <c r="S296" s="2">
        <f>VLOOKUP(C296,Quals!$A$25:$C$45,3,FALSE)</f>
        <v>1172</v>
      </c>
      <c r="T296" s="2" t="str">
        <f>IF(OR(AND(G296&gt;=S296,L296&gt;=Quals!$F$3,L296&lt;=Quals!$H$3), OR(AND(H296&gt;=S296,M296&gt;=Quals!$F$3,M296&lt;=Quals!$H$3), OR(AND(I296&gt;=S296,N296&gt;=Quals!$F$3,N296&lt;=Quals!$H$3), OR(AND(J296&gt;=S296,O296&gt;=Quals!$F$3,O296&lt;=Quals!$H$3), OR(AND(K296&gt;=S296,P296&gt;=Quals!$F$3,P296&lt;=Quals!$H$3)))))),"Q","")</f>
        <v/>
      </c>
      <c r="U296" s="1" t="str">
        <f>IF(AND(T296 = "Q", IF(ISNA(VLOOKUP((B296&amp;C296),Autos!C:C,1,FALSE)), "Not in Auto",)),"Check", "No need")</f>
        <v>No need</v>
      </c>
    </row>
    <row r="297" spans="1:21" x14ac:dyDescent="0.2">
      <c r="A297" t="str">
        <f t="shared" si="14"/>
        <v>Lucinda ROURKE1500m</v>
      </c>
      <c r="B297" t="s">
        <v>320</v>
      </c>
      <c r="C297" s="6" t="s">
        <v>28</v>
      </c>
      <c r="D297" s="6">
        <v>38018</v>
      </c>
      <c r="E297">
        <v>1006</v>
      </c>
      <c r="F297" s="2">
        <v>16</v>
      </c>
      <c r="G297">
        <v>1046</v>
      </c>
      <c r="H297">
        <v>1009</v>
      </c>
      <c r="I297">
        <v>1008</v>
      </c>
      <c r="J297">
        <v>983</v>
      </c>
      <c r="K297">
        <v>923</v>
      </c>
      <c r="L297" s="6">
        <v>44280</v>
      </c>
      <c r="M297" s="6">
        <v>44303</v>
      </c>
      <c r="N297" s="6">
        <v>44581</v>
      </c>
      <c r="O297" s="6">
        <v>44600</v>
      </c>
      <c r="P297" s="58">
        <v>44246</v>
      </c>
      <c r="Q297" s="40">
        <f t="shared" si="12"/>
        <v>209</v>
      </c>
      <c r="R297" s="2">
        <f t="shared" si="13"/>
        <v>1046</v>
      </c>
      <c r="S297" s="2">
        <f>VLOOKUP(C297,Quals!$A$25:$C$45,3,FALSE)</f>
        <v>1172</v>
      </c>
      <c r="T297" s="2" t="str">
        <f>IF(OR(AND(G297&gt;=S297,L297&gt;=Quals!$F$3,L297&lt;=Quals!$H$3), OR(AND(H297&gt;=S297,M297&gt;=Quals!$F$3,M297&lt;=Quals!$H$3), OR(AND(I297&gt;=S297,N297&gt;=Quals!$F$3,N297&lt;=Quals!$H$3), OR(AND(J297&gt;=S297,O297&gt;=Quals!$F$3,O297&lt;=Quals!$H$3), OR(AND(K297&gt;=S297,P297&gt;=Quals!$F$3,P297&lt;=Quals!$H$3)))))),"Q","")</f>
        <v/>
      </c>
      <c r="U297" s="1" t="str">
        <f>IF(AND(T297 = "Q", IF(ISNA(VLOOKUP((B297&amp;C297),Autos!C:C,1,FALSE)), "Not in Auto",)),"Check", "No need")</f>
        <v>No need</v>
      </c>
    </row>
    <row r="298" spans="1:21" x14ac:dyDescent="0.2">
      <c r="A298" t="str">
        <f t="shared" si="14"/>
        <v>Klara DESS1500m</v>
      </c>
      <c r="B298" t="s">
        <v>319</v>
      </c>
      <c r="C298" s="7" t="s">
        <v>28</v>
      </c>
      <c r="D298" s="6">
        <v>36601</v>
      </c>
      <c r="E298">
        <v>1004</v>
      </c>
      <c r="F298" s="2">
        <v>17</v>
      </c>
      <c r="G298">
        <v>1042</v>
      </c>
      <c r="H298">
        <v>1018</v>
      </c>
      <c r="I298">
        <v>1000</v>
      </c>
      <c r="J298">
        <v>983</v>
      </c>
      <c r="K298">
        <v>954</v>
      </c>
      <c r="L298" s="6">
        <v>44587</v>
      </c>
      <c r="M298" s="6">
        <v>44261</v>
      </c>
      <c r="N298" s="6">
        <v>44301</v>
      </c>
      <c r="O298" s="6">
        <v>44280</v>
      </c>
      <c r="P298" s="58">
        <v>44260</v>
      </c>
      <c r="Q298" s="40">
        <f t="shared" si="12"/>
        <v>215</v>
      </c>
      <c r="R298" s="2">
        <f t="shared" si="13"/>
        <v>1042</v>
      </c>
      <c r="S298" s="2">
        <f>VLOOKUP(C298,Quals!$A$25:$C$45,3,FALSE)</f>
        <v>1172</v>
      </c>
      <c r="T298" s="2" t="str">
        <f>IF(OR(AND(G298&gt;=S298,L298&gt;=Quals!$F$3,L298&lt;=Quals!$H$3), OR(AND(H298&gt;=S298,M298&gt;=Quals!$F$3,M298&lt;=Quals!$H$3), OR(AND(I298&gt;=S298,N298&gt;=Quals!$F$3,N298&lt;=Quals!$H$3), OR(AND(J298&gt;=S298,O298&gt;=Quals!$F$3,O298&lt;=Quals!$H$3), OR(AND(K298&gt;=S298,P298&gt;=Quals!$F$3,P298&lt;=Quals!$H$3)))))),"Q","")</f>
        <v/>
      </c>
      <c r="U298" s="1" t="str">
        <f>IF(AND(T298 = "Q", IF(ISNA(VLOOKUP((B298&amp;C298),Autos!C:C,1,FALSE)), "Not in Auto",)),"Check", "No need")</f>
        <v>No need</v>
      </c>
    </row>
    <row r="299" spans="1:21" x14ac:dyDescent="0.2">
      <c r="A299" t="str">
        <f t="shared" si="14"/>
        <v>Amy HARDING-DELOOZE1500m</v>
      </c>
      <c r="B299" t="s">
        <v>322</v>
      </c>
      <c r="C299" s="6" t="s">
        <v>28</v>
      </c>
      <c r="D299" s="6">
        <v>36028</v>
      </c>
      <c r="E299">
        <v>995</v>
      </c>
      <c r="F299" s="2">
        <v>18</v>
      </c>
      <c r="G299">
        <v>1025</v>
      </c>
      <c r="H299">
        <v>988</v>
      </c>
      <c r="I299">
        <v>986</v>
      </c>
      <c r="J299">
        <v>983</v>
      </c>
      <c r="K299">
        <v>972</v>
      </c>
      <c r="L299" s="6">
        <v>44261</v>
      </c>
      <c r="M299" s="6">
        <v>44596</v>
      </c>
      <c r="N299" s="6">
        <v>44252</v>
      </c>
      <c r="O299" s="6">
        <v>44260</v>
      </c>
      <c r="P299" s="58">
        <v>44301</v>
      </c>
      <c r="Q299" s="40">
        <f t="shared" si="12"/>
        <v>241</v>
      </c>
      <c r="R299" s="2">
        <f t="shared" si="13"/>
        <v>1025</v>
      </c>
      <c r="S299" s="2">
        <f>VLOOKUP(C299,Quals!$A$25:$C$45,3,FALSE)</f>
        <v>1172</v>
      </c>
      <c r="T299" s="2" t="str">
        <f>IF(OR(AND(G299&gt;=S299,L299&gt;=Quals!$F$3,L299&lt;=Quals!$H$3), OR(AND(H299&gt;=S299,M299&gt;=Quals!$F$3,M299&lt;=Quals!$H$3), OR(AND(I299&gt;=S299,N299&gt;=Quals!$F$3,N299&lt;=Quals!$H$3), OR(AND(J299&gt;=S299,O299&gt;=Quals!$F$3,O299&lt;=Quals!$H$3), OR(AND(K299&gt;=S299,P299&gt;=Quals!$F$3,P299&lt;=Quals!$H$3)))))),"Q","")</f>
        <v/>
      </c>
      <c r="U299" s="1" t="str">
        <f>IF(AND(T299 = "Q", IF(ISNA(VLOOKUP((B299&amp;C299),Autos!C:C,1,FALSE)), "Not in Auto",)),"Check", "No need")</f>
        <v>No need</v>
      </c>
    </row>
    <row r="300" spans="1:21" x14ac:dyDescent="0.2">
      <c r="A300" t="str">
        <f t="shared" si="14"/>
        <v>Sayla DONNELLEY1500m</v>
      </c>
      <c r="B300" t="s">
        <v>282</v>
      </c>
      <c r="C300" s="6" t="s">
        <v>28</v>
      </c>
      <c r="D300" s="6">
        <v>44671</v>
      </c>
      <c r="E300">
        <v>995</v>
      </c>
      <c r="F300" s="2">
        <v>19</v>
      </c>
      <c r="G300">
        <v>1022</v>
      </c>
      <c r="H300">
        <v>1002</v>
      </c>
      <c r="I300">
        <v>971</v>
      </c>
      <c r="J300">
        <v>967</v>
      </c>
      <c r="K300">
        <v>974</v>
      </c>
      <c r="L300" s="6">
        <v>44489</v>
      </c>
      <c r="M300" s="6">
        <v>44303</v>
      </c>
      <c r="N300" s="6">
        <v>44486</v>
      </c>
      <c r="O300" s="6">
        <v>44282</v>
      </c>
      <c r="P300" s="58">
        <v>44261</v>
      </c>
      <c r="Q300" s="40">
        <f t="shared" si="12"/>
        <v>241</v>
      </c>
      <c r="R300" s="2">
        <f t="shared" si="13"/>
        <v>1022</v>
      </c>
      <c r="S300" s="2">
        <f>VLOOKUP(C300,Quals!$A$25:$C$45,3,FALSE)</f>
        <v>1172</v>
      </c>
      <c r="T300" s="2" t="str">
        <f>IF(OR(AND(G300&gt;=S300,L300&gt;=Quals!$F$3,L300&lt;=Quals!$H$3), OR(AND(H300&gt;=S300,M300&gt;=Quals!$F$3,M300&lt;=Quals!$H$3), OR(AND(I300&gt;=S300,N300&gt;=Quals!$F$3,N300&lt;=Quals!$H$3), OR(AND(J300&gt;=S300,O300&gt;=Quals!$F$3,O300&lt;=Quals!$H$3), OR(AND(K300&gt;=S300,P300&gt;=Quals!$F$3,P300&lt;=Quals!$H$3)))))),"Q","")</f>
        <v/>
      </c>
      <c r="U300" s="1" t="str">
        <f>IF(AND(T300 = "Q", IF(ISNA(VLOOKUP((B300&amp;C300),Autos!C:C,1,FALSE)), "Not in Auto",)),"Check", "No need")</f>
        <v>No need</v>
      </c>
    </row>
    <row r="301" spans="1:21" x14ac:dyDescent="0.2">
      <c r="A301" t="str">
        <f t="shared" si="14"/>
        <v>Bethany ARENTZ1500m</v>
      </c>
      <c r="B301" t="s">
        <v>321</v>
      </c>
      <c r="C301" s="6" t="s">
        <v>28</v>
      </c>
      <c r="D301" s="6">
        <v>44581</v>
      </c>
      <c r="E301">
        <v>989</v>
      </c>
      <c r="F301" s="2">
        <v>20</v>
      </c>
      <c r="G301">
        <v>1009</v>
      </c>
      <c r="H301">
        <v>995</v>
      </c>
      <c r="I301">
        <v>983</v>
      </c>
      <c r="J301">
        <v>974</v>
      </c>
      <c r="K301">
        <v>971</v>
      </c>
      <c r="L301" s="6">
        <v>44254</v>
      </c>
      <c r="M301" s="6">
        <v>44590</v>
      </c>
      <c r="N301" s="6">
        <v>44324</v>
      </c>
      <c r="O301" s="6">
        <v>44310</v>
      </c>
      <c r="P301" s="58">
        <v>44295</v>
      </c>
      <c r="Q301" s="40">
        <f t="shared" si="12"/>
        <v>257</v>
      </c>
      <c r="R301" s="2">
        <f t="shared" si="13"/>
        <v>1009</v>
      </c>
      <c r="S301" s="2">
        <f>VLOOKUP(C301,Quals!$A$25:$C$45,3,FALSE)</f>
        <v>1172</v>
      </c>
      <c r="T301" s="2" t="str">
        <f>IF(OR(AND(G301&gt;=S301,L301&gt;=Quals!$F$3,L301&lt;=Quals!$H$3), OR(AND(H301&gt;=S301,M301&gt;=Quals!$F$3,M301&lt;=Quals!$H$3), OR(AND(I301&gt;=S301,N301&gt;=Quals!$F$3,N301&lt;=Quals!$H$3), OR(AND(J301&gt;=S301,O301&gt;=Quals!$F$3,O301&lt;=Quals!$H$3), OR(AND(K301&gt;=S301,P301&gt;=Quals!$F$3,P301&lt;=Quals!$H$3)))))),"Q","")</f>
        <v/>
      </c>
      <c r="U301" s="1" t="str">
        <f>IF(AND(T301 = "Q", IF(ISNA(VLOOKUP((B301&amp;C301),Autos!C:C,1,FALSE)), "Not in Auto",)),"Check", "No need")</f>
        <v>No need</v>
      </c>
    </row>
    <row r="302" spans="1:21" x14ac:dyDescent="0.2">
      <c r="A302" t="str">
        <f t="shared" si="14"/>
        <v>Hayley KITCHING1500m</v>
      </c>
      <c r="B302" t="s">
        <v>277</v>
      </c>
      <c r="C302" s="6" t="s">
        <v>28</v>
      </c>
      <c r="D302" s="6">
        <v>38256</v>
      </c>
      <c r="E302">
        <v>980</v>
      </c>
      <c r="F302" s="2">
        <v>21</v>
      </c>
      <c r="G302">
        <v>1003</v>
      </c>
      <c r="H302">
        <v>986</v>
      </c>
      <c r="I302">
        <v>981</v>
      </c>
      <c r="J302">
        <v>982</v>
      </c>
      <c r="K302">
        <v>907</v>
      </c>
      <c r="L302" s="6">
        <v>44590</v>
      </c>
      <c r="M302" s="6">
        <v>44542</v>
      </c>
      <c r="N302" s="6">
        <v>44268</v>
      </c>
      <c r="O302" s="6">
        <v>44303</v>
      </c>
      <c r="P302" s="58">
        <v>44302</v>
      </c>
      <c r="Q302" s="40">
        <f t="shared" si="12"/>
        <v>284</v>
      </c>
      <c r="R302" s="2">
        <f t="shared" si="13"/>
        <v>1003</v>
      </c>
      <c r="S302" s="2">
        <f>VLOOKUP(C302,Quals!$A$25:$C$45,3,FALSE)</f>
        <v>1172</v>
      </c>
      <c r="T302" s="2" t="str">
        <f>IF(OR(AND(G302&gt;=S302,L302&gt;=Quals!$F$3,L302&lt;=Quals!$H$3), OR(AND(H302&gt;=S302,M302&gt;=Quals!$F$3,M302&lt;=Quals!$H$3), OR(AND(I302&gt;=S302,N302&gt;=Quals!$F$3,N302&lt;=Quals!$H$3), OR(AND(J302&gt;=S302,O302&gt;=Quals!$F$3,O302&lt;=Quals!$H$3), OR(AND(K302&gt;=S302,P302&gt;=Quals!$F$3,P302&lt;=Quals!$H$3)))))),"Q","")</f>
        <v/>
      </c>
      <c r="U302" s="1" t="str">
        <f>IF(AND(T302 = "Q", IF(ISNA(VLOOKUP((B302&amp;C302),Autos!C:C,1,FALSE)), "Not in Auto",)),"Check", "No need")</f>
        <v>No need</v>
      </c>
    </row>
    <row r="303" spans="1:21" x14ac:dyDescent="0.2">
      <c r="A303" t="str">
        <f t="shared" si="14"/>
        <v>Georgie PURCELL1500m</v>
      </c>
      <c r="B303" t="s">
        <v>323</v>
      </c>
      <c r="C303" s="7" t="s">
        <v>28</v>
      </c>
      <c r="D303" s="6">
        <v>37645</v>
      </c>
      <c r="E303">
        <v>977</v>
      </c>
      <c r="F303" s="2">
        <v>22</v>
      </c>
      <c r="G303">
        <v>1008</v>
      </c>
      <c r="H303">
        <v>1001</v>
      </c>
      <c r="I303">
        <v>974</v>
      </c>
      <c r="J303">
        <v>953</v>
      </c>
      <c r="K303">
        <v>942</v>
      </c>
      <c r="L303" s="6">
        <v>44261</v>
      </c>
      <c r="M303" s="6">
        <v>44280</v>
      </c>
      <c r="N303" s="6">
        <v>44268</v>
      </c>
      <c r="O303" s="6">
        <v>44298</v>
      </c>
      <c r="P303" s="58">
        <v>44260</v>
      </c>
      <c r="Q303" s="40">
        <f t="shared" si="12"/>
        <v>293</v>
      </c>
      <c r="R303" s="2">
        <f t="shared" si="13"/>
        <v>1008</v>
      </c>
      <c r="S303" s="2">
        <f>VLOOKUP(C303,Quals!$A$25:$C$45,3,FALSE)</f>
        <v>1172</v>
      </c>
      <c r="T303" s="2" t="str">
        <f>""</f>
        <v/>
      </c>
      <c r="U303" s="1" t="str">
        <f>IF(AND(T303 = "Q", IF(ISNA(VLOOKUP((B303&amp;C303),Autos!C:C,1,FALSE)), "Not in Auto",)),"Check", "No need")</f>
        <v>No need</v>
      </c>
    </row>
    <row r="304" spans="1:21" x14ac:dyDescent="0.2">
      <c r="A304" t="str">
        <f t="shared" si="14"/>
        <v>Karlie SWANSON1500m</v>
      </c>
      <c r="B304" t="s">
        <v>324</v>
      </c>
      <c r="C304" s="6" t="s">
        <v>28</v>
      </c>
      <c r="D304" s="6">
        <v>35654</v>
      </c>
      <c r="E304">
        <v>977</v>
      </c>
      <c r="F304" s="2">
        <v>23</v>
      </c>
      <c r="G304">
        <v>992</v>
      </c>
      <c r="H304">
        <v>983</v>
      </c>
      <c r="I304">
        <v>982</v>
      </c>
      <c r="J304">
        <v>972</v>
      </c>
      <c r="K304">
        <v>943</v>
      </c>
      <c r="L304" s="6">
        <v>44309</v>
      </c>
      <c r="M304" s="6">
        <v>44295</v>
      </c>
      <c r="N304" s="6">
        <v>44324</v>
      </c>
      <c r="O304" s="6">
        <v>44254</v>
      </c>
      <c r="P304" s="58">
        <v>44323</v>
      </c>
      <c r="Q304" s="40">
        <f t="shared" si="12"/>
        <v>293</v>
      </c>
      <c r="R304" s="2">
        <f t="shared" si="13"/>
        <v>992</v>
      </c>
      <c r="S304" s="2">
        <f>VLOOKUP(C304,Quals!$A$25:$C$45,3,FALSE)</f>
        <v>1172</v>
      </c>
      <c r="T304" s="2" t="str">
        <f>IF(OR(AND(G304&gt;=S304,L304&gt;=Quals!$F$3,L304&lt;=Quals!$H$3), OR(AND(H304&gt;=S304,M304&gt;=Quals!$F$3,M304&lt;=Quals!$H$3), OR(AND(I304&gt;=S304,N304&gt;=Quals!$F$3,N304&lt;=Quals!$H$3), OR(AND(J304&gt;=S304,O304&gt;=Quals!$F$3,O304&lt;=Quals!$H$3), OR(AND(K304&gt;=S304,P304&gt;=Quals!$F$3,P304&lt;=Quals!$H$3)))))),"Q","")</f>
        <v/>
      </c>
      <c r="U304" s="1" t="str">
        <f>IF(AND(T304 = "Q", IF(ISNA(VLOOKUP((B304&amp;C304),Autos!C:C,1,FALSE)), "Not in Auto",)),"Check", "No need")</f>
        <v>No need</v>
      </c>
    </row>
    <row r="305" spans="1:21" x14ac:dyDescent="0.2">
      <c r="A305" t="str">
        <f t="shared" si="14"/>
        <v>Isabella HARTE1500m</v>
      </c>
      <c r="B305" t="s">
        <v>325</v>
      </c>
      <c r="C305" s="6" t="s">
        <v>28</v>
      </c>
      <c r="D305" s="6">
        <v>44701</v>
      </c>
      <c r="E305">
        <v>970</v>
      </c>
      <c r="F305" s="2">
        <v>24</v>
      </c>
      <c r="G305">
        <v>1024</v>
      </c>
      <c r="H305">
        <v>963</v>
      </c>
      <c r="I305">
        <v>949</v>
      </c>
      <c r="J305">
        <v>933</v>
      </c>
      <c r="K305">
        <v>942</v>
      </c>
      <c r="L305" s="6">
        <v>44489</v>
      </c>
      <c r="M305" s="6">
        <v>44282</v>
      </c>
      <c r="N305" s="6">
        <v>44303</v>
      </c>
      <c r="O305" s="6">
        <v>44486</v>
      </c>
      <c r="P305" s="58">
        <v>44298</v>
      </c>
      <c r="Q305" s="40">
        <f t="shared" si="12"/>
        <v>318</v>
      </c>
      <c r="R305" s="2">
        <f t="shared" si="13"/>
        <v>1024</v>
      </c>
      <c r="S305" s="2">
        <f>VLOOKUP(C305,Quals!$A$25:$C$45,3,FALSE)</f>
        <v>1172</v>
      </c>
      <c r="T305" s="2" t="str">
        <f>IF(OR(AND(G305&gt;=S305,L305&gt;=Quals!$F$3,L305&lt;=Quals!$H$3), OR(AND(H305&gt;=S305,M305&gt;=Quals!$F$3,M305&lt;=Quals!$H$3), OR(AND(I305&gt;=S305,N305&gt;=Quals!$F$3,N305&lt;=Quals!$H$3), OR(AND(J305&gt;=S305,O305&gt;=Quals!$F$3,O305&lt;=Quals!$H$3), OR(AND(K305&gt;=S305,P305&gt;=Quals!$F$3,P305&lt;=Quals!$H$3)))))),"Q","")</f>
        <v/>
      </c>
      <c r="U305" s="1" t="str">
        <f>IF(AND(T305 = "Q", IF(ISNA(VLOOKUP((B305&amp;C305),Autos!C:C,1,FALSE)), "Not in Auto",)),"Check", "No need")</f>
        <v>No need</v>
      </c>
    </row>
    <row r="306" spans="1:21" x14ac:dyDescent="0.2">
      <c r="A306" t="str">
        <f t="shared" si="14"/>
        <v>Angie ROSS1500m</v>
      </c>
      <c r="B306" t="s">
        <v>326</v>
      </c>
      <c r="C306" s="6" t="s">
        <v>28</v>
      </c>
      <c r="D306" s="6">
        <v>1981</v>
      </c>
      <c r="E306">
        <v>962</v>
      </c>
      <c r="F306" s="2">
        <v>25</v>
      </c>
      <c r="G306">
        <v>976</v>
      </c>
      <c r="H306">
        <v>951</v>
      </c>
      <c r="I306">
        <v>946</v>
      </c>
      <c r="J306">
        <v>942</v>
      </c>
      <c r="K306">
        <v>931</v>
      </c>
      <c r="L306" s="6">
        <v>44260</v>
      </c>
      <c r="M306" s="6">
        <v>44247</v>
      </c>
      <c r="N306" s="6">
        <v>44281</v>
      </c>
      <c r="O306" s="6">
        <v>44589</v>
      </c>
      <c r="P306" s="58">
        <v>44519</v>
      </c>
      <c r="Q306" s="40">
        <f t="shared" si="12"/>
        <v>337</v>
      </c>
      <c r="R306" s="2">
        <f t="shared" si="13"/>
        <v>976</v>
      </c>
      <c r="S306" s="2">
        <f>VLOOKUP(C306,Quals!$A$25:$C$45,3,FALSE)</f>
        <v>1172</v>
      </c>
      <c r="T306" s="2" t="str">
        <f>IF(OR(AND(G306&gt;=S306,L306&gt;=Quals!$F$3,L306&lt;=Quals!$H$3), OR(AND(H306&gt;=S306,M306&gt;=Quals!$F$3,M306&lt;=Quals!$H$3), OR(AND(I306&gt;=S306,N306&gt;=Quals!$F$3,N306&lt;=Quals!$H$3), OR(AND(J306&gt;=S306,O306&gt;=Quals!$F$3,O306&lt;=Quals!$H$3), OR(AND(K306&gt;=S306,P306&gt;=Quals!$F$3,P306&lt;=Quals!$H$3)))))),"Q","")</f>
        <v/>
      </c>
      <c r="U306" s="1" t="str">
        <f>IF(AND(T306 = "Q", IF(ISNA(VLOOKUP((B306&amp;C306),Autos!C:C,1,FALSE)), "Not in Auto",)),"Check", "No need")</f>
        <v>No need</v>
      </c>
    </row>
    <row r="307" spans="1:21" x14ac:dyDescent="0.2">
      <c r="A307" t="str">
        <f t="shared" si="14"/>
        <v>Danielle GRAHAM1500m</v>
      </c>
      <c r="B307" t="s">
        <v>327</v>
      </c>
      <c r="C307" s="7" t="s">
        <v>28</v>
      </c>
      <c r="D307" s="6">
        <v>44762</v>
      </c>
      <c r="E307">
        <v>960</v>
      </c>
      <c r="F307" s="2">
        <v>26</v>
      </c>
      <c r="G307">
        <v>980</v>
      </c>
      <c r="H307">
        <v>969</v>
      </c>
      <c r="I307">
        <v>943</v>
      </c>
      <c r="J307">
        <v>934</v>
      </c>
      <c r="K307">
        <v>917</v>
      </c>
      <c r="L307" s="6">
        <v>44281</v>
      </c>
      <c r="M307" s="6">
        <v>44298</v>
      </c>
      <c r="N307" s="6">
        <v>44247</v>
      </c>
      <c r="O307" s="6">
        <v>44589</v>
      </c>
      <c r="P307" s="58">
        <v>44498</v>
      </c>
      <c r="Q307" s="40">
        <f t="shared" si="12"/>
        <v>344</v>
      </c>
      <c r="R307" s="2">
        <f t="shared" si="13"/>
        <v>980</v>
      </c>
      <c r="S307" s="2">
        <f>VLOOKUP(C307,Quals!$A$25:$C$45,3,FALSE)</f>
        <v>1172</v>
      </c>
      <c r="T307" s="2" t="str">
        <f>IF(OR(AND(G307&gt;=S307,L307&gt;=Quals!$F$3,L307&lt;=Quals!$H$3), OR(AND(H307&gt;=S307,M307&gt;=Quals!$F$3,M307&lt;=Quals!$H$3), OR(AND(I307&gt;=S307,N307&gt;=Quals!$F$3,N307&lt;=Quals!$H$3), OR(AND(J307&gt;=S307,O307&gt;=Quals!$F$3,O307&lt;=Quals!$H$3), OR(AND(K307&gt;=S307,P307&gt;=Quals!$F$3,P307&lt;=Quals!$H$3)))))),"Q","")</f>
        <v/>
      </c>
      <c r="U307" s="1" t="str">
        <f>IF(AND(T307 = "Q", IF(ISNA(VLOOKUP((B307&amp;C307),Autos!C:C,1,FALSE)), "Not in Auto",)),"Check", "No need")</f>
        <v>No need</v>
      </c>
    </row>
    <row r="308" spans="1:21" x14ac:dyDescent="0.2">
      <c r="A308" t="str">
        <f t="shared" si="14"/>
        <v>Lily WINWARD1500m</v>
      </c>
      <c r="B308" t="s">
        <v>328</v>
      </c>
      <c r="C308" s="6" t="s">
        <v>28</v>
      </c>
      <c r="D308" s="6">
        <v>44701</v>
      </c>
      <c r="E308">
        <v>951</v>
      </c>
      <c r="F308" s="2">
        <v>27</v>
      </c>
      <c r="G308">
        <v>971</v>
      </c>
      <c r="H308">
        <v>960</v>
      </c>
      <c r="I308">
        <v>959</v>
      </c>
      <c r="J308">
        <v>907</v>
      </c>
      <c r="K308">
        <v>913</v>
      </c>
      <c r="L308" s="6">
        <v>44542</v>
      </c>
      <c r="M308" s="6">
        <v>44590</v>
      </c>
      <c r="N308" s="6">
        <v>44581</v>
      </c>
      <c r="O308" s="6">
        <v>44268</v>
      </c>
      <c r="P308" s="58">
        <v>44303</v>
      </c>
      <c r="Q308" s="40">
        <f t="shared" si="12"/>
        <v>375</v>
      </c>
      <c r="R308" s="2">
        <f t="shared" si="13"/>
        <v>971</v>
      </c>
      <c r="S308" s="2">
        <f>VLOOKUP(C308,Quals!$A$25:$C$45,3,FALSE)</f>
        <v>1172</v>
      </c>
      <c r="T308" s="2" t="str">
        <f>IF(OR(AND(G308&gt;=S308,L308&gt;=Quals!$F$3,L308&lt;=Quals!$H$3), OR(AND(H308&gt;=S308,M308&gt;=Quals!$F$3,M308&lt;=Quals!$H$3), OR(AND(I308&gt;=S308,N308&gt;=Quals!$F$3,N308&lt;=Quals!$H$3), OR(AND(J308&gt;=S308,O308&gt;=Quals!$F$3,O308&lt;=Quals!$H$3), OR(AND(K308&gt;=S308,P308&gt;=Quals!$F$3,P308&lt;=Quals!$H$3)))))),"Q","")</f>
        <v/>
      </c>
      <c r="U308" s="1" t="str">
        <f>IF(AND(T308 = "Q", IF(ISNA(VLOOKUP((B308&amp;C308),Autos!C:C,1,FALSE)), "Not in Auto",)),"Check", "No need")</f>
        <v>No need</v>
      </c>
    </row>
    <row r="309" spans="1:21" x14ac:dyDescent="0.2">
      <c r="A309" t="str">
        <f t="shared" si="14"/>
        <v>Emily MORDEN1500m</v>
      </c>
      <c r="B309" t="s">
        <v>306</v>
      </c>
      <c r="C309" s="6" t="s">
        <v>28</v>
      </c>
      <c r="D309" s="6">
        <v>37741</v>
      </c>
      <c r="E309">
        <v>947</v>
      </c>
      <c r="F309" s="2">
        <v>28</v>
      </c>
      <c r="G309">
        <v>957</v>
      </c>
      <c r="H309">
        <v>956</v>
      </c>
      <c r="I309">
        <v>938</v>
      </c>
      <c r="J309">
        <v>936</v>
      </c>
      <c r="K309">
        <v>912</v>
      </c>
      <c r="L309" s="6">
        <v>44298</v>
      </c>
      <c r="M309" s="6">
        <v>44299</v>
      </c>
      <c r="N309" s="6">
        <v>44548</v>
      </c>
      <c r="O309" s="6">
        <v>44282</v>
      </c>
      <c r="P309" s="58">
        <v>44520</v>
      </c>
      <c r="Q309" s="40">
        <f t="shared" si="12"/>
        <v>395</v>
      </c>
      <c r="R309" s="2">
        <f t="shared" si="13"/>
        <v>957</v>
      </c>
      <c r="S309" s="2">
        <f>VLOOKUP(C309,Quals!$A$25:$C$45,3,FALSE)</f>
        <v>1172</v>
      </c>
      <c r="T309" s="2" t="str">
        <f>IF(OR(AND(G309&gt;=S309,L309&gt;=Quals!$F$3,L309&lt;=Quals!$H$3), OR(AND(H309&gt;=S309,M309&gt;=Quals!$F$3,M309&lt;=Quals!$H$3), OR(AND(I309&gt;=S309,N309&gt;=Quals!$F$3,N309&lt;=Quals!$H$3), OR(AND(J309&gt;=S309,O309&gt;=Quals!$F$3,O309&lt;=Quals!$H$3), OR(AND(K309&gt;=S309,P309&gt;=Quals!$F$3,P309&lt;=Quals!$H$3)))))),"Q","")</f>
        <v/>
      </c>
      <c r="U309" s="1" t="str">
        <f>IF(AND(T309 = "Q", IF(ISNA(VLOOKUP((B309&amp;C309),Autos!C:C,1,FALSE)), "Not in Auto",)),"Check", "No need")</f>
        <v>No need</v>
      </c>
    </row>
    <row r="310" spans="1:21" x14ac:dyDescent="0.2">
      <c r="A310" t="str">
        <f t="shared" si="14"/>
        <v>Eleanor BENSON1500m</v>
      </c>
      <c r="B310" t="s">
        <v>363</v>
      </c>
      <c r="C310" s="6" t="s">
        <v>28</v>
      </c>
      <c r="D310" s="6">
        <v>33246</v>
      </c>
      <c r="E310">
        <v>946</v>
      </c>
      <c r="F310" s="2">
        <v>29</v>
      </c>
      <c r="G310">
        <v>991</v>
      </c>
      <c r="H310">
        <v>966</v>
      </c>
      <c r="I310">
        <v>931</v>
      </c>
      <c r="J310">
        <v>920</v>
      </c>
      <c r="K310">
        <v>894</v>
      </c>
      <c r="L310" s="6">
        <v>44301</v>
      </c>
      <c r="M310" s="6">
        <v>44520</v>
      </c>
      <c r="N310" s="6">
        <v>44261</v>
      </c>
      <c r="O310" s="6">
        <v>44287</v>
      </c>
      <c r="P310" s="58">
        <v>44600</v>
      </c>
      <c r="Q310" s="40">
        <f t="shared" si="12"/>
        <v>396</v>
      </c>
      <c r="R310" s="2">
        <f t="shared" si="13"/>
        <v>991</v>
      </c>
      <c r="S310" s="2">
        <f>VLOOKUP(C310,Quals!$A$25:$C$45,3,FALSE)</f>
        <v>1172</v>
      </c>
      <c r="T310" s="2" t="str">
        <f>IF(OR(AND(G310&gt;=S310,L310&gt;=Quals!$F$3,L310&lt;=Quals!$H$3), OR(AND(H310&gt;=S310,M310&gt;=Quals!$F$3,M310&lt;=Quals!$H$3), OR(AND(I310&gt;=S310,N310&gt;=Quals!$F$3,N310&lt;=Quals!$H$3), OR(AND(J310&gt;=S310,O310&gt;=Quals!$F$3,O310&lt;=Quals!$H$3), OR(AND(K310&gt;=S310,P310&gt;=Quals!$F$3,P310&lt;=Quals!$H$3)))))),"Q","")</f>
        <v/>
      </c>
      <c r="U310" s="1" t="str">
        <f>IF(AND(T310 = "Q", IF(ISNA(VLOOKUP((B310&amp;C310),Autos!C:C,1,FALSE)), "Not in Auto",)),"Check", "No need")</f>
        <v>No need</v>
      </c>
    </row>
    <row r="311" spans="1:21" x14ac:dyDescent="0.2">
      <c r="A311" t="str">
        <f t="shared" si="14"/>
        <v>Gabrielle SCHMIDT1500m</v>
      </c>
      <c r="B311" t="s">
        <v>329</v>
      </c>
      <c r="C311" s="6" t="s">
        <v>28</v>
      </c>
      <c r="D311" s="6">
        <v>44732</v>
      </c>
      <c r="E311">
        <v>945</v>
      </c>
      <c r="F311" s="2">
        <v>30</v>
      </c>
      <c r="G311">
        <v>960</v>
      </c>
      <c r="H311">
        <v>957</v>
      </c>
      <c r="I311">
        <v>935</v>
      </c>
      <c r="J311">
        <v>913</v>
      </c>
      <c r="K311">
        <v>911</v>
      </c>
      <c r="L311" s="6">
        <v>44489</v>
      </c>
      <c r="M311" s="6">
        <v>44586</v>
      </c>
      <c r="N311" s="6">
        <v>44590</v>
      </c>
      <c r="O311" s="6">
        <v>44457</v>
      </c>
      <c r="P311" s="58">
        <v>44268</v>
      </c>
      <c r="Q311" s="40">
        <f t="shared" si="12"/>
        <v>401</v>
      </c>
      <c r="R311" s="2">
        <f t="shared" si="13"/>
        <v>960</v>
      </c>
      <c r="S311" s="2">
        <f>VLOOKUP(C311,Quals!$A$25:$C$45,3,FALSE)</f>
        <v>1172</v>
      </c>
      <c r="T311" s="2" t="str">
        <f>IF(OR(AND(G311&gt;=S311,L311&gt;=Quals!$F$3,L311&lt;=Quals!$H$3), OR(AND(H311&gt;=S311,M311&gt;=Quals!$F$3,M311&lt;=Quals!$H$3), OR(AND(I311&gt;=S311,N311&gt;=Quals!$F$3,N311&lt;=Quals!$H$3), OR(AND(J311&gt;=S311,O311&gt;=Quals!$F$3,O311&lt;=Quals!$H$3), OR(AND(K311&gt;=S311,P311&gt;=Quals!$F$3,P311&lt;=Quals!$H$3)))))),"Q","")</f>
        <v/>
      </c>
      <c r="U311" s="1" t="str">
        <f>IF(AND(T311 = "Q", IF(ISNA(VLOOKUP((B311&amp;C311),Autos!C:C,1,FALSE)), "Not in Auto",)),"Check", "No need")</f>
        <v>No need</v>
      </c>
    </row>
    <row r="312" spans="1:21" x14ac:dyDescent="0.2">
      <c r="A312" t="str">
        <f t="shared" si="14"/>
        <v>Daisy SUDHOLZ1500m</v>
      </c>
      <c r="B312" t="s">
        <v>301</v>
      </c>
      <c r="C312" t="s">
        <v>28</v>
      </c>
      <c r="D312" s="6">
        <v>44732</v>
      </c>
      <c r="E312">
        <v>942</v>
      </c>
      <c r="F312" s="2">
        <v>31</v>
      </c>
      <c r="G312">
        <v>995</v>
      </c>
      <c r="H312">
        <v>961</v>
      </c>
      <c r="I312">
        <v>931</v>
      </c>
      <c r="J312">
        <v>914</v>
      </c>
      <c r="K312">
        <v>872</v>
      </c>
      <c r="L312" s="6">
        <v>44581</v>
      </c>
      <c r="M312" s="6">
        <v>44546</v>
      </c>
      <c r="N312" s="6">
        <v>44519</v>
      </c>
      <c r="O312" s="6">
        <v>44602</v>
      </c>
      <c r="P312" s="58">
        <v>44246</v>
      </c>
      <c r="Q312" s="40">
        <f t="shared" si="12"/>
        <v>406</v>
      </c>
      <c r="R312" s="2">
        <f t="shared" si="13"/>
        <v>995</v>
      </c>
      <c r="S312" s="2">
        <f>VLOOKUP(C312,Quals!$A$25:$C$45,3,FALSE)</f>
        <v>1172</v>
      </c>
      <c r="T312" s="2" t="str">
        <f>IF(OR(AND(G312&gt;=S312,L312&gt;=Quals!$F$3,L312&lt;=Quals!$H$3), OR(AND(H312&gt;=S312,M312&gt;=Quals!$F$3,M312&lt;=Quals!$H$3), OR(AND(I312&gt;=S312,N312&gt;=Quals!$F$3,N312&lt;=Quals!$H$3), OR(AND(J312&gt;=S312,O312&gt;=Quals!$F$3,O312&lt;=Quals!$H$3), OR(AND(K312&gt;=S312,P312&gt;=Quals!$F$3,P312&lt;=Quals!$H$3)))))),"Q","")</f>
        <v/>
      </c>
      <c r="U312" s="1" t="str">
        <f>IF(AND(T312 = "Q", IF(ISNA(VLOOKUP((B312&amp;C312),Autos!C:C,1,FALSE)), "Not in Auto",)),"Check", "No need")</f>
        <v>No need</v>
      </c>
    </row>
    <row r="313" spans="1:21" x14ac:dyDescent="0.2">
      <c r="A313" t="str">
        <f t="shared" si="14"/>
        <v>Shayne HARGRAVES1500m</v>
      </c>
      <c r="B313" t="s">
        <v>330</v>
      </c>
      <c r="C313" s="6" t="s">
        <v>28</v>
      </c>
      <c r="D313" s="6">
        <v>44640</v>
      </c>
      <c r="E313">
        <v>935</v>
      </c>
      <c r="F313" s="2">
        <v>32</v>
      </c>
      <c r="G313">
        <v>946</v>
      </c>
      <c r="H313">
        <v>927</v>
      </c>
      <c r="I313">
        <v>937</v>
      </c>
      <c r="J313">
        <v>935</v>
      </c>
      <c r="K313">
        <v>915</v>
      </c>
      <c r="L313" s="6">
        <v>44268</v>
      </c>
      <c r="M313" s="6">
        <v>44542</v>
      </c>
      <c r="N313" s="6">
        <v>44299</v>
      </c>
      <c r="O313" s="6">
        <v>44581</v>
      </c>
      <c r="P313" s="58">
        <v>44298</v>
      </c>
      <c r="Q313" s="40">
        <f t="shared" si="12"/>
        <v>431</v>
      </c>
      <c r="R313" s="2">
        <f t="shared" si="13"/>
        <v>946</v>
      </c>
      <c r="S313" s="2">
        <f>VLOOKUP(C313,Quals!$A$25:$C$45,3,FALSE)</f>
        <v>1172</v>
      </c>
      <c r="T313" s="2" t="str">
        <f>IF(OR(AND(G313&gt;=S313,L313&gt;=Quals!$F$3,L313&lt;=Quals!$H$3), OR(AND(H313&gt;=S313,M313&gt;=Quals!$F$3,M313&lt;=Quals!$H$3), OR(AND(I313&gt;=S313,N313&gt;=Quals!$F$3,N313&lt;=Quals!$H$3), OR(AND(J313&gt;=S313,O313&gt;=Quals!$F$3,O313&lt;=Quals!$H$3), OR(AND(K313&gt;=S313,P313&gt;=Quals!$F$3,P313&lt;=Quals!$H$3)))))),"Q","")</f>
        <v/>
      </c>
      <c r="U313" s="1" t="str">
        <f>IF(AND(T313 = "Q", IF(ISNA(VLOOKUP((B313&amp;C313),Autos!C:C,1,FALSE)), "Not in Auto",)),"Check", "No need")</f>
        <v>No need</v>
      </c>
    </row>
    <row r="314" spans="1:21" x14ac:dyDescent="0.2">
      <c r="A314" t="str">
        <f t="shared" si="14"/>
        <v>Molly SEWELL1500m</v>
      </c>
      <c r="B314" t="s">
        <v>331</v>
      </c>
      <c r="C314" s="6" t="s">
        <v>28</v>
      </c>
      <c r="D314" s="6">
        <v>44701</v>
      </c>
      <c r="E314">
        <v>932</v>
      </c>
      <c r="F314" s="2">
        <v>33</v>
      </c>
      <c r="G314">
        <v>977</v>
      </c>
      <c r="H314">
        <v>940</v>
      </c>
      <c r="I314">
        <v>936</v>
      </c>
      <c r="J314">
        <v>895</v>
      </c>
      <c r="K314">
        <v>880</v>
      </c>
      <c r="L314" s="6">
        <v>44303</v>
      </c>
      <c r="M314" s="6">
        <v>44489</v>
      </c>
      <c r="N314" s="6">
        <v>44261</v>
      </c>
      <c r="O314" s="6">
        <v>44486</v>
      </c>
      <c r="P314" s="58">
        <v>44269</v>
      </c>
      <c r="Q314" s="40">
        <f t="shared" si="12"/>
        <v>448</v>
      </c>
      <c r="R314" s="2">
        <f t="shared" si="13"/>
        <v>977</v>
      </c>
      <c r="S314" s="2">
        <f>VLOOKUP(C314,Quals!$A$25:$C$45,3,FALSE)</f>
        <v>1172</v>
      </c>
      <c r="T314" s="2" t="str">
        <f>IF(OR(AND(G314&gt;=S314,L314&gt;=Quals!$F$3,L314&lt;=Quals!$H$3), OR(AND(H314&gt;=S314,M314&gt;=Quals!$F$3,M314&lt;=Quals!$H$3), OR(AND(I314&gt;=S314,N314&gt;=Quals!$F$3,N314&lt;=Quals!$H$3), OR(AND(J314&gt;=S314,O314&gt;=Quals!$F$3,O314&lt;=Quals!$H$3), OR(AND(K314&gt;=S314,P314&gt;=Quals!$F$3,P314&lt;=Quals!$H$3)))))),"Q","")</f>
        <v/>
      </c>
      <c r="U314" s="1" t="str">
        <f>IF(AND(T314 = "Q", IF(ISNA(VLOOKUP((B314&amp;C314),Autos!C:C,1,FALSE)), "Not in Auto",)),"Check", "No need")</f>
        <v>No need</v>
      </c>
    </row>
    <row r="315" spans="1:21" x14ac:dyDescent="0.2">
      <c r="A315" t="str">
        <f t="shared" si="14"/>
        <v>Gabrielle TOTH1500m</v>
      </c>
      <c r="B315" t="s">
        <v>961</v>
      </c>
      <c r="C315" s="6" t="s">
        <v>28</v>
      </c>
      <c r="D315" s="6">
        <v>44581</v>
      </c>
      <c r="E315">
        <v>928</v>
      </c>
      <c r="F315" s="2">
        <v>34</v>
      </c>
      <c r="G315">
        <v>936</v>
      </c>
      <c r="H315">
        <v>935</v>
      </c>
      <c r="I315">
        <v>933</v>
      </c>
      <c r="J315">
        <v>915</v>
      </c>
      <c r="K315">
        <v>914</v>
      </c>
      <c r="L315" s="6">
        <v>44331</v>
      </c>
      <c r="M315" s="6">
        <v>44302</v>
      </c>
      <c r="N315" s="6">
        <v>44317</v>
      </c>
      <c r="O315" s="6">
        <v>44275</v>
      </c>
      <c r="P315" s="58">
        <v>44603</v>
      </c>
      <c r="Q315" s="40">
        <f t="shared" si="12"/>
        <v>461</v>
      </c>
      <c r="R315" s="2">
        <f t="shared" si="13"/>
        <v>936</v>
      </c>
      <c r="S315" s="2">
        <f>VLOOKUP(C315,Quals!$A$25:$C$45,3,FALSE)</f>
        <v>1172</v>
      </c>
      <c r="T315" s="2" t="str">
        <f>IF(OR(AND(G315&gt;=S315,L315&gt;=Quals!$F$3,L315&lt;=Quals!$H$3), OR(AND(H315&gt;=S315,M315&gt;=Quals!$F$3,M315&lt;=Quals!$H$3), OR(AND(I315&gt;=S315,N315&gt;=Quals!$F$3,N315&lt;=Quals!$H$3), OR(AND(J315&gt;=S315,O315&gt;=Quals!$F$3,O315&lt;=Quals!$H$3), OR(AND(K315&gt;=S315,P315&gt;=Quals!$F$3,P315&lt;=Quals!$H$3)))))),"Q","")</f>
        <v/>
      </c>
      <c r="U315" s="1" t="str">
        <f>IF(AND(T315 = "Q", IF(ISNA(VLOOKUP((B315&amp;C315),Autos!C:C,1,FALSE)), "Not in Auto",)),"Check", "No need")</f>
        <v>No need</v>
      </c>
    </row>
    <row r="316" spans="1:21" x14ac:dyDescent="0.2">
      <c r="A316" t="str">
        <f t="shared" si="14"/>
        <v>Lucy MAUVIEL1500m</v>
      </c>
      <c r="B316" t="s">
        <v>332</v>
      </c>
      <c r="C316" s="6" t="s">
        <v>28</v>
      </c>
      <c r="D316" s="6">
        <v>44612</v>
      </c>
      <c r="E316">
        <v>926</v>
      </c>
      <c r="F316" s="2">
        <v>35</v>
      </c>
      <c r="G316">
        <v>956</v>
      </c>
      <c r="H316">
        <v>931</v>
      </c>
      <c r="I316">
        <v>938</v>
      </c>
      <c r="J316">
        <v>895</v>
      </c>
      <c r="K316">
        <v>886</v>
      </c>
      <c r="L316" s="6">
        <v>44298</v>
      </c>
      <c r="M316" s="6">
        <v>44307</v>
      </c>
      <c r="N316" s="6">
        <v>44260</v>
      </c>
      <c r="O316" s="6">
        <v>44254</v>
      </c>
      <c r="P316" s="58">
        <v>44261</v>
      </c>
      <c r="Q316" s="40">
        <f t="shared" si="12"/>
        <v>470</v>
      </c>
      <c r="R316" s="2">
        <f t="shared" si="13"/>
        <v>956</v>
      </c>
      <c r="S316" s="2">
        <f>VLOOKUP(C316,Quals!$A$25:$C$45,3,FALSE)</f>
        <v>1172</v>
      </c>
      <c r="T316" s="2" t="str">
        <f>IF(OR(AND(G316&gt;=S316,L316&gt;=Quals!$F$3,L316&lt;=Quals!$H$3), OR(AND(H316&gt;=S316,M316&gt;=Quals!$F$3,M316&lt;=Quals!$H$3), OR(AND(I316&gt;=S316,N316&gt;=Quals!$F$3,N316&lt;=Quals!$H$3), OR(AND(J316&gt;=S316,O316&gt;=Quals!$F$3,O316&lt;=Quals!$H$3), OR(AND(K316&gt;=S316,P316&gt;=Quals!$F$3,P316&lt;=Quals!$H$3)))))),"Q","")</f>
        <v/>
      </c>
      <c r="U316" s="1" t="str">
        <f>IF(AND(T316 = "Q", IF(ISNA(VLOOKUP((B316&amp;C316),Autos!C:C,1,FALSE)), "Not in Auto",)),"Check", "No need")</f>
        <v>No need</v>
      </c>
    </row>
    <row r="317" spans="1:21" x14ac:dyDescent="0.2">
      <c r="A317" t="str">
        <f t="shared" si="14"/>
        <v>Ashleigh CANDY1500m</v>
      </c>
      <c r="B317" t="s">
        <v>333</v>
      </c>
      <c r="C317" s="6" t="s">
        <v>28</v>
      </c>
      <c r="D317" s="6">
        <v>38319</v>
      </c>
      <c r="E317">
        <v>919</v>
      </c>
      <c r="F317" s="2">
        <v>36</v>
      </c>
      <c r="G317">
        <v>947</v>
      </c>
      <c r="H317">
        <v>901</v>
      </c>
      <c r="I317">
        <v>908</v>
      </c>
      <c r="J317">
        <v>898</v>
      </c>
      <c r="K317">
        <v>893</v>
      </c>
      <c r="L317" s="6">
        <v>44589</v>
      </c>
      <c r="M317" s="6">
        <v>44533</v>
      </c>
      <c r="N317" s="6">
        <v>44281</v>
      </c>
      <c r="O317" s="6">
        <v>44498</v>
      </c>
      <c r="P317" s="58">
        <v>44568</v>
      </c>
      <c r="Q317" s="40">
        <f t="shared" si="12"/>
        <v>506</v>
      </c>
      <c r="R317" s="2">
        <f t="shared" si="13"/>
        <v>947</v>
      </c>
      <c r="S317" s="2">
        <f>VLOOKUP(C317,Quals!$A$25:$C$45,3,FALSE)</f>
        <v>1172</v>
      </c>
      <c r="T317" s="2" t="str">
        <f>IF(OR(AND(G317&gt;=S317,L317&gt;=Quals!$F$3,L317&lt;=Quals!$H$3), OR(AND(H317&gt;=S317,M317&gt;=Quals!$F$3,M317&lt;=Quals!$H$3), OR(AND(I317&gt;=S317,N317&gt;=Quals!$F$3,N317&lt;=Quals!$H$3), OR(AND(J317&gt;=S317,O317&gt;=Quals!$F$3,O317&lt;=Quals!$H$3), OR(AND(K317&gt;=S317,P317&gt;=Quals!$F$3,P317&lt;=Quals!$H$3)))))),"Q","")</f>
        <v/>
      </c>
      <c r="U317" s="1" t="str">
        <f>IF(AND(T317 = "Q", IF(ISNA(VLOOKUP((B317&amp;C317),Autos!C:C,1,FALSE)), "Not in Auto",)),"Check", "No need")</f>
        <v>No need</v>
      </c>
    </row>
    <row r="318" spans="1:21" x14ac:dyDescent="0.2">
      <c r="A318" t="str">
        <f t="shared" si="14"/>
        <v>Genevieve GREGSON3000msc</v>
      </c>
      <c r="B318" t="s">
        <v>335</v>
      </c>
      <c r="C318" t="s">
        <v>34</v>
      </c>
      <c r="D318" s="6">
        <v>32724</v>
      </c>
      <c r="E318">
        <v>1277</v>
      </c>
      <c r="F318" s="2">
        <v>1</v>
      </c>
      <c r="G318">
        <v>1199</v>
      </c>
      <c r="H318">
        <v>1185</v>
      </c>
      <c r="I318">
        <v>1178</v>
      </c>
      <c r="L318" s="6">
        <v>44386</v>
      </c>
      <c r="M318" s="6">
        <v>44381</v>
      </c>
      <c r="N318" s="6">
        <v>44409</v>
      </c>
      <c r="O318" s="6"/>
      <c r="P318" s="58"/>
      <c r="Q318" s="40">
        <f t="shared" si="12"/>
        <v>7</v>
      </c>
      <c r="R318" s="2">
        <f t="shared" si="13"/>
        <v>1199</v>
      </c>
      <c r="S318" s="2">
        <f>VLOOKUP(C318,Quals!$A$25:$C$45,3,FALSE)</f>
        <v>1169</v>
      </c>
      <c r="T318" s="2" t="str">
        <f>IF(OR(AND(G318&gt;=S318,L318&gt;=Quals!$F$3,L318&lt;=Quals!$H$3), OR(AND(H318&gt;=S318,M318&gt;=Quals!$F$3,M318&lt;=Quals!$H$3), OR(AND(I318&gt;=S318,N318&gt;=Quals!$F$3,N318&lt;=Quals!$H$3), OR(AND(J318&gt;=S318,O318&gt;=Quals!$F$3,O318&lt;=Quals!$H$3), OR(AND(K318&gt;=S318,P318&gt;=Quals!$F$3,P318&lt;=Quals!$H$3)))))),"Q","")</f>
        <v>Q</v>
      </c>
      <c r="U318" s="1" t="str">
        <f>IF(AND(T318 = "Q", IF(ISNA(VLOOKUP((B318&amp;C318),Autos!C:C,1,FALSE)), "Not in Auto",)),"Check", "No need")</f>
        <v>No need</v>
      </c>
    </row>
    <row r="319" spans="1:21" x14ac:dyDescent="0.2">
      <c r="A319" t="str">
        <f t="shared" si="14"/>
        <v>Paige CAMPBELL3000msc</v>
      </c>
      <c r="B319" t="s">
        <v>210</v>
      </c>
      <c r="C319" s="7" t="s">
        <v>34</v>
      </c>
      <c r="D319" s="6">
        <v>35243</v>
      </c>
      <c r="E319">
        <v>1202</v>
      </c>
      <c r="F319" s="2">
        <v>2</v>
      </c>
      <c r="G319">
        <v>1128</v>
      </c>
      <c r="H319">
        <v>1127</v>
      </c>
      <c r="I319">
        <v>1134</v>
      </c>
      <c r="L319" s="6">
        <v>43643</v>
      </c>
      <c r="M319" s="6">
        <v>44304</v>
      </c>
      <c r="N319" s="6">
        <v>44365</v>
      </c>
      <c r="O319" s="6"/>
      <c r="P319" s="58"/>
      <c r="Q319" s="40">
        <f t="shared" si="12"/>
        <v>17</v>
      </c>
      <c r="R319" s="2">
        <f t="shared" si="13"/>
        <v>1134</v>
      </c>
      <c r="S319" s="2">
        <f>VLOOKUP(C319,Quals!$A$25:$C$45,3,FALSE)</f>
        <v>1169</v>
      </c>
      <c r="T319" s="2" t="str">
        <f>IF(OR(AND(G319&gt;=S319,L319&gt;=Quals!$F$3,L319&lt;=Quals!$H$3), OR(AND(H319&gt;=S319,M319&gt;=Quals!$F$3,M319&lt;=Quals!$H$3), OR(AND(I319&gt;=S319,N319&gt;=Quals!$F$3,N319&lt;=Quals!$H$3), OR(AND(J319&gt;=S319,O319&gt;=Quals!$F$3,O319&lt;=Quals!$H$3), OR(AND(K319&gt;=S319,P319&gt;=Quals!$F$3,P319&lt;=Quals!$H$3)))))),"Q","")</f>
        <v/>
      </c>
      <c r="U319" s="1" t="str">
        <f>IF(AND(T319 = "Q", IF(ISNA(VLOOKUP((B319&amp;C319),Autos!C:C,1,FALSE)), "Not in Auto",)),"Check", "No need")</f>
        <v>No need</v>
      </c>
    </row>
    <row r="320" spans="1:21" x14ac:dyDescent="0.2">
      <c r="A320" t="str">
        <f t="shared" si="14"/>
        <v>Georgia WINKCUP3000msc</v>
      </c>
      <c r="B320" t="s">
        <v>336</v>
      </c>
      <c r="C320" s="6" t="s">
        <v>34</v>
      </c>
      <c r="D320" s="6">
        <v>35559</v>
      </c>
      <c r="E320">
        <v>1197</v>
      </c>
      <c r="F320" s="2">
        <v>3</v>
      </c>
      <c r="G320">
        <v>1128</v>
      </c>
      <c r="H320">
        <v>1146</v>
      </c>
      <c r="I320">
        <v>1143</v>
      </c>
      <c r="L320" s="6">
        <v>43643</v>
      </c>
      <c r="M320" s="6">
        <v>44365</v>
      </c>
      <c r="N320" s="6">
        <v>44371</v>
      </c>
      <c r="O320" s="6"/>
      <c r="P320" s="58"/>
      <c r="Q320" s="40">
        <f t="shared" si="12"/>
        <v>19</v>
      </c>
      <c r="R320" s="2">
        <f t="shared" si="13"/>
        <v>1146</v>
      </c>
      <c r="S320" s="2">
        <f>VLOOKUP(C320,Quals!$A$25:$C$45,3,FALSE)</f>
        <v>1169</v>
      </c>
      <c r="T320" s="2" t="str">
        <f>IF(OR(AND(G320&gt;=S320,L320&gt;=Quals!$F$3,L320&lt;=Quals!$H$3), OR(AND(H320&gt;=S320,M320&gt;=Quals!$F$3,M320&lt;=Quals!$H$3), OR(AND(I320&gt;=S320,N320&gt;=Quals!$F$3,N320&lt;=Quals!$H$3), OR(AND(J320&gt;=S320,O320&gt;=Quals!$F$3,O320&lt;=Quals!$H$3), OR(AND(K320&gt;=S320,P320&gt;=Quals!$F$3,P320&lt;=Quals!$H$3)))))),"Q","")</f>
        <v/>
      </c>
      <c r="U320" s="1" t="str">
        <f>IF(AND(T320 = "Q", IF(ISNA(VLOOKUP((B320&amp;C320),Autos!C:C,1,FALSE)), "Not in Auto",)),"Check", "No need")</f>
        <v>No need</v>
      </c>
    </row>
    <row r="321" spans="1:21" x14ac:dyDescent="0.2">
      <c r="A321" t="str">
        <f t="shared" si="14"/>
        <v>Cara FEAIN-RYAN3000msc</v>
      </c>
      <c r="B321" t="s">
        <v>337</v>
      </c>
      <c r="C321" s="7" t="s">
        <v>34</v>
      </c>
      <c r="D321" s="6">
        <v>36196</v>
      </c>
      <c r="E321">
        <v>1188</v>
      </c>
      <c r="F321" s="2">
        <v>4</v>
      </c>
      <c r="G321">
        <v>1148</v>
      </c>
      <c r="H321">
        <v>1153</v>
      </c>
      <c r="I321">
        <v>1133</v>
      </c>
      <c r="L321" s="6">
        <v>44304</v>
      </c>
      <c r="M321" s="6">
        <v>44365</v>
      </c>
      <c r="N321" s="6">
        <v>44352</v>
      </c>
      <c r="O321" s="6"/>
      <c r="P321" s="58"/>
      <c r="Q321" s="40">
        <f t="shared" si="12"/>
        <v>23</v>
      </c>
      <c r="R321" s="2">
        <f t="shared" si="13"/>
        <v>1153</v>
      </c>
      <c r="S321" s="2">
        <f>VLOOKUP(C321,Quals!$A$25:$C$45,3,FALSE)</f>
        <v>1169</v>
      </c>
      <c r="T321" s="2" t="str">
        <f>IF(OR(AND(G321&gt;=S321,L321&gt;=Quals!$F$3,L321&lt;=Quals!$H$3), OR(AND(H321&gt;=S321,M321&gt;=Quals!$F$3,M321&lt;=Quals!$H$3), OR(AND(I321&gt;=S321,N321&gt;=Quals!$F$3,N321&lt;=Quals!$H$3), OR(AND(J321&gt;=S321,O321&gt;=Quals!$F$3,O321&lt;=Quals!$H$3), OR(AND(K321&gt;=S321,P321&gt;=Quals!$F$3,P321&lt;=Quals!$H$3)))))),"Q","")</f>
        <v/>
      </c>
      <c r="U321" s="1" t="str">
        <f>IF(AND(T321 = "Q", IF(ISNA(VLOOKUP((B321&amp;C321),Autos!C:C,1,FALSE)), "Not in Auto",)),"Check", "No need")</f>
        <v>No need</v>
      </c>
    </row>
    <row r="322" spans="1:21" x14ac:dyDescent="0.2">
      <c r="A322" t="str">
        <f t="shared" si="14"/>
        <v>Brielle ERBACHER3000msc</v>
      </c>
      <c r="B322" t="s">
        <v>317</v>
      </c>
      <c r="C322" s="6" t="s">
        <v>34</v>
      </c>
      <c r="D322" s="6">
        <v>36219</v>
      </c>
      <c r="E322">
        <v>1165</v>
      </c>
      <c r="F322" s="2">
        <v>5</v>
      </c>
      <c r="G322">
        <v>1122</v>
      </c>
      <c r="H322">
        <v>1104</v>
      </c>
      <c r="I322">
        <v>1142</v>
      </c>
      <c r="L322" s="6">
        <v>44304</v>
      </c>
      <c r="M322" s="6">
        <v>44282</v>
      </c>
      <c r="N322" s="6">
        <v>44365</v>
      </c>
      <c r="O322" s="6"/>
      <c r="P322" s="58"/>
      <c r="Q322" s="40">
        <f t="shared" ref="Q322:Q385" si="15">RANK(E322,$E$2:$E$1048576)</f>
        <v>35</v>
      </c>
      <c r="R322" s="2">
        <f t="shared" ref="R322:R385" si="16">LARGE(G322:K322,1)</f>
        <v>1142</v>
      </c>
      <c r="S322" s="2">
        <f>VLOOKUP(C322,Quals!$A$25:$C$45,3,FALSE)</f>
        <v>1169</v>
      </c>
      <c r="T322" s="2" t="str">
        <f>IF(OR(AND(G322&gt;=S322,L322&gt;=Quals!$F$3,L322&lt;=Quals!$H$3), OR(AND(H322&gt;=S322,M322&gt;=Quals!$F$3,M322&lt;=Quals!$H$3), OR(AND(I322&gt;=S322,N322&gt;=Quals!$F$3,N322&lt;=Quals!$H$3), OR(AND(J322&gt;=S322,O322&gt;=Quals!$F$3,O322&lt;=Quals!$H$3), OR(AND(K322&gt;=S322,P322&gt;=Quals!$F$3,P322&lt;=Quals!$H$3)))))),"Q","")</f>
        <v/>
      </c>
      <c r="U322" s="1" t="str">
        <f>IF(AND(T322 = "Q", IF(ISNA(VLOOKUP((B322&amp;C322),Autos!C:C,1,FALSE)), "Not in Auto",)),"Check", "No need")</f>
        <v>No need</v>
      </c>
    </row>
    <row r="323" spans="1:21" x14ac:dyDescent="0.2">
      <c r="A323" t="str">
        <f t="shared" ref="A323:A386" si="17">B323&amp;C323</f>
        <v>Amy CASHIN3000msc</v>
      </c>
      <c r="B323" t="s">
        <v>338</v>
      </c>
      <c r="C323" s="6" t="s">
        <v>34</v>
      </c>
      <c r="D323" s="6">
        <v>34543</v>
      </c>
      <c r="E323">
        <v>1162</v>
      </c>
      <c r="F323" s="2">
        <v>6</v>
      </c>
      <c r="G323">
        <v>1172</v>
      </c>
      <c r="H323">
        <v>1157</v>
      </c>
      <c r="I323">
        <v>1134</v>
      </c>
      <c r="L323" s="6">
        <v>44350</v>
      </c>
      <c r="M323" s="6">
        <v>44409</v>
      </c>
      <c r="N323" s="6">
        <v>44324</v>
      </c>
      <c r="O323" s="6"/>
      <c r="P323" s="58"/>
      <c r="Q323" s="40">
        <f t="shared" si="15"/>
        <v>38</v>
      </c>
      <c r="R323" s="2">
        <f t="shared" si="16"/>
        <v>1172</v>
      </c>
      <c r="S323" s="2">
        <f>VLOOKUP(C323,Quals!$A$25:$C$45,3,FALSE)</f>
        <v>1169</v>
      </c>
      <c r="T323" s="2" t="str">
        <f>IF(OR(AND(G323&gt;=S323,L323&gt;=Quals!$F$3,L323&lt;=Quals!$H$3), OR(AND(H323&gt;=S323,M323&gt;=Quals!$F$3,M323&lt;=Quals!$H$3), OR(AND(I323&gt;=S323,N323&gt;=Quals!$F$3,N323&lt;=Quals!$H$3), OR(AND(J323&gt;=S323,O323&gt;=Quals!$F$3,O323&lt;=Quals!$H$3), OR(AND(K323&gt;=S323,P323&gt;=Quals!$F$3,P323&lt;=Quals!$H$3)))))),"Q","")</f>
        <v/>
      </c>
      <c r="U323" s="1" t="str">
        <f>IF(AND(T323 = "Q", IF(ISNA(VLOOKUP((B323&amp;C323),Autos!C:C,1,FALSE)), "Not in Auto",)),"Check", "No need")</f>
        <v>No need</v>
      </c>
    </row>
    <row r="324" spans="1:21" x14ac:dyDescent="0.2">
      <c r="A324" t="str">
        <f t="shared" si="17"/>
        <v>Stella RADFORD3000msc</v>
      </c>
      <c r="B324" t="s">
        <v>339</v>
      </c>
      <c r="C324" s="7" t="s">
        <v>34</v>
      </c>
      <c r="D324" s="6">
        <v>34875</v>
      </c>
      <c r="E324">
        <v>1152</v>
      </c>
      <c r="F324" s="2">
        <v>7</v>
      </c>
      <c r="G324">
        <v>1056</v>
      </c>
      <c r="H324">
        <v>1107</v>
      </c>
      <c r="I324">
        <v>1090</v>
      </c>
      <c r="L324" s="6">
        <v>43643</v>
      </c>
      <c r="M324" s="6">
        <v>44304</v>
      </c>
      <c r="N324" s="6">
        <v>44282</v>
      </c>
      <c r="O324" s="6"/>
      <c r="P324" s="58"/>
      <c r="Q324" s="40">
        <f t="shared" si="15"/>
        <v>44</v>
      </c>
      <c r="R324" s="2">
        <f t="shared" si="16"/>
        <v>1107</v>
      </c>
      <c r="S324" s="2">
        <f>VLOOKUP(C324,Quals!$A$25:$C$45,3,FALSE)</f>
        <v>1169</v>
      </c>
      <c r="T324" s="2" t="str">
        <f>IF(OR(AND(G324&gt;=S324,L324&gt;=Quals!$F$3,L324&lt;=Quals!$H$3), OR(AND(H324&gt;=S324,M324&gt;=Quals!$F$3,M324&lt;=Quals!$H$3), OR(AND(I324&gt;=S324,N324&gt;=Quals!$F$3,N324&lt;=Quals!$H$3), OR(AND(J324&gt;=S324,O324&gt;=Quals!$F$3,O324&lt;=Quals!$H$3), OR(AND(K324&gt;=S324,P324&gt;=Quals!$F$3,P324&lt;=Quals!$H$3)))))),"Q","")</f>
        <v/>
      </c>
      <c r="U324" s="1" t="str">
        <f>IF(AND(T324 = "Q", IF(ISNA(VLOOKUP((B324&amp;C324),Autos!C:C,1,FALSE)), "Not in Auto",)),"Check", "No need")</f>
        <v>No need</v>
      </c>
    </row>
    <row r="325" spans="1:21" x14ac:dyDescent="0.2">
      <c r="A325" t="str">
        <f t="shared" si="17"/>
        <v>Annabelle EASTMAN3000msc</v>
      </c>
      <c r="B325" t="s">
        <v>340</v>
      </c>
      <c r="C325" s="6" t="s">
        <v>34</v>
      </c>
      <c r="D325" s="6">
        <v>36546</v>
      </c>
      <c r="E325">
        <v>1121</v>
      </c>
      <c r="F325" s="2">
        <v>8</v>
      </c>
      <c r="G325">
        <v>1131</v>
      </c>
      <c r="H325">
        <v>1112</v>
      </c>
      <c r="I325">
        <v>1108</v>
      </c>
      <c r="L325" s="6">
        <v>44357</v>
      </c>
      <c r="M325" s="6">
        <v>44317</v>
      </c>
      <c r="N325" s="6">
        <v>44345</v>
      </c>
      <c r="O325" s="6"/>
      <c r="P325" s="58"/>
      <c r="Q325" s="40">
        <f t="shared" si="15"/>
        <v>65</v>
      </c>
      <c r="R325" s="2">
        <f t="shared" si="16"/>
        <v>1131</v>
      </c>
      <c r="S325" s="2">
        <f>VLOOKUP(C325,Quals!$A$25:$C$45,3,FALSE)</f>
        <v>1169</v>
      </c>
      <c r="T325" s="2" t="str">
        <f>IF(OR(AND(G325&gt;=S325,L325&gt;=Quals!$F$3,L325&lt;=Quals!$H$3), OR(AND(H325&gt;=S325,M325&gt;=Quals!$F$3,M325&lt;=Quals!$H$3), OR(AND(I325&gt;=S325,N325&gt;=Quals!$F$3,N325&lt;=Quals!$H$3), OR(AND(J325&gt;=S325,O325&gt;=Quals!$F$3,O325&lt;=Quals!$H$3), OR(AND(K325&gt;=S325,P325&gt;=Quals!$F$3,P325&lt;=Quals!$H$3)))))),"Q","")</f>
        <v/>
      </c>
      <c r="U325" s="1" t="str">
        <f>IF(AND(T325 = "Q", IF(ISNA(VLOOKUP((B325&amp;C325),Autos!C:C,1,FALSE)), "Not in Auto",)),"Check", "No need")</f>
        <v>No need</v>
      </c>
    </row>
    <row r="326" spans="1:21" x14ac:dyDescent="0.2">
      <c r="A326" t="str">
        <f t="shared" si="17"/>
        <v>Mackenzie ANDREWS3000msc</v>
      </c>
      <c r="B326" t="s">
        <v>341</v>
      </c>
      <c r="C326" s="6" t="s">
        <v>34</v>
      </c>
      <c r="D326" s="6">
        <v>35633</v>
      </c>
      <c r="E326">
        <v>1083</v>
      </c>
      <c r="F326" s="2">
        <v>9</v>
      </c>
      <c r="G326">
        <v>1089</v>
      </c>
      <c r="H326">
        <v>1087</v>
      </c>
      <c r="I326">
        <v>1068</v>
      </c>
      <c r="L326" s="6">
        <v>44309</v>
      </c>
      <c r="M326" s="6">
        <v>44351</v>
      </c>
      <c r="N326" s="6">
        <v>44317</v>
      </c>
      <c r="O326" s="6"/>
      <c r="P326" s="58"/>
      <c r="Q326" s="40">
        <f t="shared" si="15"/>
        <v>98</v>
      </c>
      <c r="R326" s="2">
        <f t="shared" si="16"/>
        <v>1089</v>
      </c>
      <c r="S326" s="2">
        <f>VLOOKUP(C326,Quals!$A$25:$C$45,3,FALSE)</f>
        <v>1169</v>
      </c>
      <c r="T326" s="2" t="str">
        <f>IF(OR(AND(G326&gt;=S326,L326&gt;=Quals!$F$3,L326&lt;=Quals!$H$3), OR(AND(H326&gt;=S326,M326&gt;=Quals!$F$3,M326&lt;=Quals!$H$3), OR(AND(I326&gt;=S326,N326&gt;=Quals!$F$3,N326&lt;=Quals!$H$3), OR(AND(J326&gt;=S326,O326&gt;=Quals!$F$3,O326&lt;=Quals!$H$3), OR(AND(K326&gt;=S326,P326&gt;=Quals!$F$3,P326&lt;=Quals!$H$3)))))),"Q","")</f>
        <v/>
      </c>
      <c r="U326" s="1" t="str">
        <f>IF(AND(T326 = "Q", IF(ISNA(VLOOKUP((B326&amp;C326),Autos!C:C,1,FALSE)), "Not in Auto",)),"Check", "No need")</f>
        <v>No need</v>
      </c>
    </row>
    <row r="327" spans="1:21" x14ac:dyDescent="0.2">
      <c r="A327" t="str">
        <f t="shared" si="17"/>
        <v>Charlotte WILSON3000msc</v>
      </c>
      <c r="B327" t="s">
        <v>361</v>
      </c>
      <c r="C327" s="6" t="s">
        <v>34</v>
      </c>
      <c r="D327" s="6">
        <v>33879</v>
      </c>
      <c r="E327">
        <v>1076</v>
      </c>
      <c r="F327" s="2">
        <v>10</v>
      </c>
      <c r="G327">
        <v>1080</v>
      </c>
      <c r="H327">
        <v>1063</v>
      </c>
      <c r="I327">
        <v>1048</v>
      </c>
      <c r="L327" s="6">
        <v>44247</v>
      </c>
      <c r="M327" s="6">
        <v>44604</v>
      </c>
      <c r="N327" s="6">
        <v>44597</v>
      </c>
      <c r="O327" s="6"/>
      <c r="P327" s="58"/>
      <c r="Q327" s="40">
        <f t="shared" si="15"/>
        <v>106</v>
      </c>
      <c r="R327" s="2">
        <f t="shared" si="16"/>
        <v>1080</v>
      </c>
      <c r="S327" s="2">
        <f>VLOOKUP(C327,Quals!$A$25:$C$45,3,FALSE)</f>
        <v>1169</v>
      </c>
      <c r="T327" s="2" t="str">
        <f>IF(OR(AND(G327&gt;=S327,L327&gt;=Quals!$F$3,L327&lt;=Quals!$H$3), OR(AND(H327&gt;=S327,M327&gt;=Quals!$F$3,M327&lt;=Quals!$H$3), OR(AND(I327&gt;=S327,N327&gt;=Quals!$F$3,N327&lt;=Quals!$H$3), OR(AND(J327&gt;=S327,O327&gt;=Quals!$F$3,O327&lt;=Quals!$H$3), OR(AND(K327&gt;=S327,P327&gt;=Quals!$F$3,P327&lt;=Quals!$H$3)))))),"Q","")</f>
        <v/>
      </c>
      <c r="U327" s="1" t="str">
        <f>IF(AND(T327 = "Q", IF(ISNA(VLOOKUP((B327&amp;C327),Autos!C:C,1,FALSE)), "Not in Auto",)),"Check", "No need")</f>
        <v>No need</v>
      </c>
    </row>
    <row r="328" spans="1:21" x14ac:dyDescent="0.2">
      <c r="A328" t="str">
        <f t="shared" si="17"/>
        <v>Katherine DOWIE3000msc</v>
      </c>
      <c r="B328" t="s">
        <v>342</v>
      </c>
      <c r="C328" s="7" t="s">
        <v>34</v>
      </c>
      <c r="D328" s="6">
        <v>36253</v>
      </c>
      <c r="E328">
        <v>1022</v>
      </c>
      <c r="F328" s="2">
        <v>11</v>
      </c>
      <c r="G328">
        <v>1057</v>
      </c>
      <c r="H328">
        <v>1019</v>
      </c>
      <c r="I328">
        <v>985</v>
      </c>
      <c r="L328" s="6">
        <v>44317</v>
      </c>
      <c r="M328" s="6">
        <v>44331</v>
      </c>
      <c r="N328" s="6">
        <v>44345</v>
      </c>
      <c r="O328" s="6"/>
      <c r="P328" s="58"/>
      <c r="Q328" s="40">
        <f t="shared" si="15"/>
        <v>176</v>
      </c>
      <c r="R328" s="2">
        <f t="shared" si="16"/>
        <v>1057</v>
      </c>
      <c r="S328" s="2">
        <f>VLOOKUP(C328,Quals!$A$25:$C$45,3,FALSE)</f>
        <v>1169</v>
      </c>
      <c r="T328" s="2" t="str">
        <f>IF(OR(AND(G328&gt;=S328,L328&gt;=Quals!$F$3,L328&lt;=Quals!$H$3), OR(AND(H328&gt;=S328,M328&gt;=Quals!$F$3,M328&lt;=Quals!$H$3), OR(AND(I328&gt;=S328,N328&gt;=Quals!$F$3,N328&lt;=Quals!$H$3), OR(AND(J328&gt;=S328,O328&gt;=Quals!$F$3,O328&lt;=Quals!$H$3), OR(AND(K328&gt;=S328,P328&gt;=Quals!$F$3,P328&lt;=Quals!$H$3)))))),"Q","")</f>
        <v/>
      </c>
      <c r="U328" s="1" t="str">
        <f>IF(AND(T328 = "Q", IF(ISNA(VLOOKUP((B328&amp;C328),Autos!C:C,1,FALSE)), "Not in Auto",)),"Check", "No need")</f>
        <v>No need</v>
      </c>
    </row>
    <row r="329" spans="1:21" x14ac:dyDescent="0.2">
      <c r="A329" t="str">
        <f t="shared" si="17"/>
        <v>Brooke MULLINS3000msc</v>
      </c>
      <c r="B329" t="s">
        <v>343</v>
      </c>
      <c r="C329" s="6" t="s">
        <v>34</v>
      </c>
      <c r="D329" s="6">
        <v>37253</v>
      </c>
      <c r="E329">
        <v>1004</v>
      </c>
      <c r="F329" s="2">
        <v>12</v>
      </c>
      <c r="G329">
        <v>1016</v>
      </c>
      <c r="H329">
        <v>1002</v>
      </c>
      <c r="I329">
        <v>990</v>
      </c>
      <c r="L329" s="6">
        <v>44331</v>
      </c>
      <c r="M329" s="6">
        <v>44308</v>
      </c>
      <c r="N329" s="6">
        <v>44295</v>
      </c>
      <c r="O329" s="6"/>
      <c r="P329" s="58"/>
      <c r="Q329" s="40">
        <f t="shared" si="15"/>
        <v>215</v>
      </c>
      <c r="R329" s="2">
        <f t="shared" si="16"/>
        <v>1016</v>
      </c>
      <c r="S329" s="2">
        <f>VLOOKUP(C329,Quals!$A$25:$C$45,3,FALSE)</f>
        <v>1169</v>
      </c>
      <c r="T329" s="2" t="str">
        <f>IF(OR(AND(G329&gt;=S329,L329&gt;=Quals!$F$3,L329&lt;=Quals!$H$3), OR(AND(H329&gt;=S329,M329&gt;=Quals!$F$3,M329&lt;=Quals!$H$3), OR(AND(I329&gt;=S329,N329&gt;=Quals!$F$3,N329&lt;=Quals!$H$3), OR(AND(J329&gt;=S329,O329&gt;=Quals!$F$3,O329&lt;=Quals!$H$3), OR(AND(K329&gt;=S329,P329&gt;=Quals!$F$3,P329&lt;=Quals!$H$3)))))),"Q","")</f>
        <v/>
      </c>
      <c r="U329" s="1" t="str">
        <f>IF(AND(T329 = "Q", IF(ISNA(VLOOKUP((B329&amp;C329),Autos!C:C,1,FALSE)), "Not in Auto",)),"Check", "No need")</f>
        <v>No need</v>
      </c>
    </row>
    <row r="330" spans="1:21" x14ac:dyDescent="0.2">
      <c r="A330" t="str">
        <f t="shared" si="17"/>
        <v>Hannah PREEO3000msc</v>
      </c>
      <c r="B330" t="s">
        <v>344</v>
      </c>
      <c r="C330" s="6" t="s">
        <v>34</v>
      </c>
      <c r="D330" s="6">
        <v>1999</v>
      </c>
      <c r="E330">
        <v>1003</v>
      </c>
      <c r="F330" s="2">
        <v>13</v>
      </c>
      <c r="G330">
        <v>1017</v>
      </c>
      <c r="H330">
        <v>992</v>
      </c>
      <c r="I330">
        <v>988</v>
      </c>
      <c r="L330" s="6">
        <v>44331</v>
      </c>
      <c r="M330" s="6">
        <v>44303</v>
      </c>
      <c r="N330" s="6">
        <v>44317</v>
      </c>
      <c r="O330" s="6"/>
      <c r="P330" s="58"/>
      <c r="Q330" s="40">
        <f t="shared" si="15"/>
        <v>220</v>
      </c>
      <c r="R330" s="2">
        <f t="shared" si="16"/>
        <v>1017</v>
      </c>
      <c r="S330" s="2">
        <f>VLOOKUP(C330,Quals!$A$25:$C$45,3,FALSE)</f>
        <v>1169</v>
      </c>
      <c r="T330" s="2" t="str">
        <f>IF(OR(AND(G330&gt;=S330,L330&gt;=Quals!$F$3,L330&lt;=Quals!$H$3), OR(AND(H330&gt;=S330,M330&gt;=Quals!$F$3,M330&lt;=Quals!$H$3), OR(AND(I330&gt;=S330,N330&gt;=Quals!$F$3,N330&lt;=Quals!$H$3), OR(AND(J330&gt;=S330,O330&gt;=Quals!$F$3,O330&lt;=Quals!$H$3), OR(AND(K330&gt;=S330,P330&gt;=Quals!$F$3,P330&lt;=Quals!$H$3)))))),"Q","")</f>
        <v/>
      </c>
      <c r="U330" s="1" t="str">
        <f>IF(AND(T330 = "Q", IF(ISNA(VLOOKUP((B330&amp;C330),Autos!C:C,1,FALSE)), "Not in Auto",)),"Check", "No need")</f>
        <v>No need</v>
      </c>
    </row>
    <row r="331" spans="1:21" x14ac:dyDescent="0.2">
      <c r="A331" t="str">
        <f t="shared" si="17"/>
        <v>Laura MCKILLOP3000msc</v>
      </c>
      <c r="B331" t="s">
        <v>345</v>
      </c>
      <c r="C331" s="7" t="s">
        <v>34</v>
      </c>
      <c r="D331" s="6">
        <v>37663</v>
      </c>
      <c r="E331">
        <v>1000</v>
      </c>
      <c r="F331" s="2">
        <v>14</v>
      </c>
      <c r="G331">
        <v>1001</v>
      </c>
      <c r="H331">
        <v>987</v>
      </c>
      <c r="I331">
        <v>977</v>
      </c>
      <c r="L331" s="6">
        <v>44604</v>
      </c>
      <c r="M331" s="6">
        <v>44300</v>
      </c>
      <c r="N331" s="6">
        <v>44266</v>
      </c>
      <c r="O331" s="6"/>
      <c r="P331" s="58"/>
      <c r="Q331" s="40">
        <f t="shared" si="15"/>
        <v>227</v>
      </c>
      <c r="R331" s="2">
        <f t="shared" si="16"/>
        <v>1001</v>
      </c>
      <c r="S331" s="2">
        <f>VLOOKUP(C331,Quals!$A$25:$C$45,3,FALSE)</f>
        <v>1169</v>
      </c>
      <c r="T331" s="2" t="str">
        <f>IF(OR(AND(G331&gt;=S331,L331&gt;=Quals!$F$3,L331&lt;=Quals!$H$3), OR(AND(H331&gt;=S331,M331&gt;=Quals!$F$3,M331&lt;=Quals!$H$3), OR(AND(I331&gt;=S331,N331&gt;=Quals!$F$3,N331&lt;=Quals!$H$3), OR(AND(J331&gt;=S331,O331&gt;=Quals!$F$3,O331&lt;=Quals!$H$3), OR(AND(K331&gt;=S331,P331&gt;=Quals!$F$3,P331&lt;=Quals!$H$3)))))),"Q","")</f>
        <v/>
      </c>
      <c r="U331" s="1" t="str">
        <f>IF(AND(T331 = "Q", IF(ISNA(VLOOKUP((B331&amp;C331),Autos!C:C,1,FALSE)), "Not in Auto",)),"Check", "No need")</f>
        <v>No need</v>
      </c>
    </row>
    <row r="332" spans="1:21" x14ac:dyDescent="0.2">
      <c r="A332" t="str">
        <f t="shared" si="17"/>
        <v>Emily MORDEN3000msc</v>
      </c>
      <c r="B332" t="s">
        <v>306</v>
      </c>
      <c r="C332" s="6" t="s">
        <v>34</v>
      </c>
      <c r="D332" s="6">
        <v>37741</v>
      </c>
      <c r="E332">
        <v>990</v>
      </c>
      <c r="F332" s="2">
        <v>15</v>
      </c>
      <c r="G332">
        <v>995</v>
      </c>
      <c r="H332">
        <v>983</v>
      </c>
      <c r="I332">
        <v>970</v>
      </c>
      <c r="L332" s="6">
        <v>44590</v>
      </c>
      <c r="M332" s="6">
        <v>44520</v>
      </c>
      <c r="N332" s="6">
        <v>44300</v>
      </c>
      <c r="O332" s="6"/>
      <c r="P332" s="58"/>
      <c r="Q332" s="40">
        <f t="shared" si="15"/>
        <v>253</v>
      </c>
      <c r="R332" s="2">
        <f t="shared" si="16"/>
        <v>995</v>
      </c>
      <c r="S332" s="2">
        <f>VLOOKUP(C332,Quals!$A$25:$C$45,3,FALSE)</f>
        <v>1169</v>
      </c>
      <c r="T332" s="2" t="str">
        <f>IF(OR(AND(G332&gt;=S332,L332&gt;=Quals!$F$3,L332&lt;=Quals!$H$3), OR(AND(H332&gt;=S332,M332&gt;=Quals!$F$3,M332&lt;=Quals!$H$3), OR(AND(I332&gt;=S332,N332&gt;=Quals!$F$3,N332&lt;=Quals!$H$3), OR(AND(J332&gt;=S332,O332&gt;=Quals!$F$3,O332&lt;=Quals!$H$3), OR(AND(K332&gt;=S332,P332&gt;=Quals!$F$3,P332&lt;=Quals!$H$3)))))),"Q","")</f>
        <v/>
      </c>
      <c r="U332" s="1" t="str">
        <f>IF(AND(T332 = "Q", IF(ISNA(VLOOKUP((B332&amp;C332),Autos!C:C,1,FALSE)), "Not in Auto",)),"Check", "No need")</f>
        <v>No need</v>
      </c>
    </row>
    <row r="333" spans="1:21" x14ac:dyDescent="0.2">
      <c r="A333" t="str">
        <f t="shared" si="17"/>
        <v>Sophie COUGHLIN3000msc</v>
      </c>
      <c r="B333" t="s">
        <v>346</v>
      </c>
      <c r="C333" t="s">
        <v>34</v>
      </c>
      <c r="D333" s="6">
        <v>37286</v>
      </c>
      <c r="E333">
        <v>976</v>
      </c>
      <c r="F333" s="2">
        <v>16</v>
      </c>
      <c r="G333">
        <v>984</v>
      </c>
      <c r="H333">
        <v>969</v>
      </c>
      <c r="I333">
        <v>958</v>
      </c>
      <c r="L333" s="6">
        <v>44590</v>
      </c>
      <c r="M333" s="6">
        <v>44247</v>
      </c>
      <c r="N333" s="6">
        <v>44300</v>
      </c>
      <c r="O333" s="6"/>
      <c r="P333" s="58"/>
      <c r="Q333" s="40">
        <f t="shared" si="15"/>
        <v>298</v>
      </c>
      <c r="R333" s="2">
        <f t="shared" si="16"/>
        <v>984</v>
      </c>
      <c r="S333" s="2">
        <f>VLOOKUP(C333,Quals!$A$25:$C$45,3,FALSE)</f>
        <v>1169</v>
      </c>
      <c r="T333" s="2" t="str">
        <f>IF(OR(AND(G333&gt;=S333,L333&gt;=Quals!$F$3,L333&lt;=Quals!$H$3), OR(AND(H333&gt;=S333,M333&gt;=Quals!$F$3,M333&lt;=Quals!$H$3), OR(AND(I333&gt;=S333,N333&gt;=Quals!$F$3,N333&lt;=Quals!$H$3), OR(AND(J333&gt;=S333,O333&gt;=Quals!$F$3,O333&lt;=Quals!$H$3), OR(AND(K333&gt;=S333,P333&gt;=Quals!$F$3,P333&lt;=Quals!$H$3)))))),"Q","")</f>
        <v/>
      </c>
      <c r="U333" s="1" t="str">
        <f>IF(AND(T333 = "Q", IF(ISNA(VLOOKUP((B333&amp;C333),Autos!C:C,1,FALSE)), "Not in Auto",)),"Check", "No need")</f>
        <v>No need</v>
      </c>
    </row>
    <row r="334" spans="1:21" x14ac:dyDescent="0.2">
      <c r="A334" t="str">
        <f t="shared" si="17"/>
        <v>Abigail THOMAS3000msc</v>
      </c>
      <c r="B334" t="s">
        <v>347</v>
      </c>
      <c r="C334" s="7" t="s">
        <v>34</v>
      </c>
      <c r="D334" s="6">
        <v>37805</v>
      </c>
      <c r="E334">
        <v>973</v>
      </c>
      <c r="F334" s="2">
        <v>17</v>
      </c>
      <c r="G334">
        <v>996</v>
      </c>
      <c r="H334">
        <v>952</v>
      </c>
      <c r="I334">
        <v>954</v>
      </c>
      <c r="L334" s="6">
        <v>44590</v>
      </c>
      <c r="M334" s="6">
        <v>44247</v>
      </c>
      <c r="N334" s="6">
        <v>44300</v>
      </c>
      <c r="O334" s="6"/>
      <c r="P334" s="58"/>
      <c r="Q334" s="40">
        <f t="shared" si="15"/>
        <v>312</v>
      </c>
      <c r="R334" s="2">
        <f t="shared" si="16"/>
        <v>996</v>
      </c>
      <c r="S334" s="2">
        <f>VLOOKUP(C334,Quals!$A$25:$C$45,3,FALSE)</f>
        <v>1169</v>
      </c>
      <c r="T334" s="2" t="str">
        <f>IF(OR(AND(G334&gt;=S334,L334&gt;=Quals!$F$3,L334&lt;=Quals!$H$3), OR(AND(H334&gt;=S334,M334&gt;=Quals!$F$3,M334&lt;=Quals!$H$3), OR(AND(I334&gt;=S334,N334&gt;=Quals!$F$3,N334&lt;=Quals!$H$3), OR(AND(J334&gt;=S334,O334&gt;=Quals!$F$3,O334&lt;=Quals!$H$3), OR(AND(K334&gt;=S334,P334&gt;=Quals!$F$3,P334&lt;=Quals!$H$3)))))),"Q","")</f>
        <v/>
      </c>
      <c r="U334" s="1" t="str">
        <f>IF(AND(T334 = "Q", IF(ISNA(VLOOKUP((B334&amp;C334),Autos!C:C,1,FALSE)), "Not in Auto",)),"Check", "No need")</f>
        <v>No need</v>
      </c>
    </row>
    <row r="335" spans="1:21" x14ac:dyDescent="0.2">
      <c r="A335" t="str">
        <f t="shared" si="17"/>
        <v>Stephanie KONDOGONIS3000msc</v>
      </c>
      <c r="B335" t="s">
        <v>348</v>
      </c>
      <c r="C335" s="6" t="s">
        <v>34</v>
      </c>
      <c r="D335" s="6">
        <v>33318</v>
      </c>
      <c r="E335">
        <v>964</v>
      </c>
      <c r="F335" s="2">
        <v>18</v>
      </c>
      <c r="G335">
        <v>968</v>
      </c>
      <c r="H335">
        <v>960</v>
      </c>
      <c r="I335">
        <v>944</v>
      </c>
      <c r="L335" s="6">
        <v>44268</v>
      </c>
      <c r="M335" s="6">
        <v>44247</v>
      </c>
      <c r="N335" s="6">
        <v>44304</v>
      </c>
      <c r="O335" s="6"/>
      <c r="P335" s="58"/>
      <c r="Q335" s="40">
        <f t="shared" si="15"/>
        <v>333</v>
      </c>
      <c r="R335" s="2">
        <f t="shared" si="16"/>
        <v>968</v>
      </c>
      <c r="S335" s="2">
        <f>VLOOKUP(C335,Quals!$A$25:$C$45,3,FALSE)</f>
        <v>1169</v>
      </c>
      <c r="T335" s="2" t="str">
        <f>IF(OR(AND(G335&gt;=S335,L335&gt;=Quals!$F$3,L335&lt;=Quals!$H$3), OR(AND(H335&gt;=S335,M335&gt;=Quals!$F$3,M335&lt;=Quals!$H$3), OR(AND(I335&gt;=S335,N335&gt;=Quals!$F$3,N335&lt;=Quals!$H$3), OR(AND(J335&gt;=S335,O335&gt;=Quals!$F$3,O335&lt;=Quals!$H$3), OR(AND(K335&gt;=S335,P335&gt;=Quals!$F$3,P335&lt;=Quals!$H$3)))))),"Q","")</f>
        <v/>
      </c>
      <c r="U335" s="1" t="str">
        <f>IF(AND(T335 = "Q", IF(ISNA(VLOOKUP((B335&amp;C335),Autos!C:C,1,FALSE)), "Not in Auto",)),"Check", "No need")</f>
        <v>No need</v>
      </c>
    </row>
    <row r="336" spans="1:21" x14ac:dyDescent="0.2">
      <c r="A336" t="str">
        <f t="shared" si="17"/>
        <v>Ellaby HANSEN3000msc</v>
      </c>
      <c r="B336" t="s">
        <v>349</v>
      </c>
      <c r="C336" s="6" t="s">
        <v>34</v>
      </c>
      <c r="D336" s="6">
        <v>44612</v>
      </c>
      <c r="E336">
        <v>933</v>
      </c>
      <c r="F336" s="2">
        <v>19</v>
      </c>
      <c r="G336">
        <v>942</v>
      </c>
      <c r="H336">
        <v>928</v>
      </c>
      <c r="I336">
        <v>907</v>
      </c>
      <c r="L336" s="6">
        <v>44568</v>
      </c>
      <c r="M336" s="6">
        <v>44281</v>
      </c>
      <c r="N336" s="6">
        <v>44300</v>
      </c>
      <c r="O336" s="6"/>
      <c r="P336" s="58"/>
      <c r="Q336" s="40">
        <f t="shared" si="15"/>
        <v>441</v>
      </c>
      <c r="R336" s="2">
        <f t="shared" si="16"/>
        <v>942</v>
      </c>
      <c r="S336" s="2">
        <f>VLOOKUP(C336,Quals!$A$25:$C$45,3,FALSE)</f>
        <v>1169</v>
      </c>
      <c r="T336" s="2" t="str">
        <f>IF(OR(AND(G336&gt;=S336,L336&gt;=Quals!$F$3,L336&lt;=Quals!$H$3), OR(AND(H336&gt;=S336,M336&gt;=Quals!$F$3,M336&lt;=Quals!$H$3), OR(AND(I336&gt;=S336,N336&gt;=Quals!$F$3,N336&lt;=Quals!$H$3), OR(AND(J336&gt;=S336,O336&gt;=Quals!$F$3,O336&lt;=Quals!$H$3), OR(AND(K336&gt;=S336,P336&gt;=Quals!$F$3,P336&lt;=Quals!$H$3)))))),"Q","")</f>
        <v/>
      </c>
      <c r="U336" s="1" t="str">
        <f>IF(AND(T336 = "Q", IF(ISNA(VLOOKUP((B336&amp;C336),Autos!C:C,1,FALSE)), "Not in Auto",)),"Check", "No need")</f>
        <v>No need</v>
      </c>
    </row>
    <row r="337" spans="1:21" x14ac:dyDescent="0.2">
      <c r="A337" t="str">
        <f t="shared" si="17"/>
        <v>Isobel BATT-DOYLE5000m</v>
      </c>
      <c r="B337" t="s">
        <v>350</v>
      </c>
      <c r="C337" s="7" t="s">
        <v>29</v>
      </c>
      <c r="D337" s="6">
        <v>34956</v>
      </c>
      <c r="E337">
        <v>1170</v>
      </c>
      <c r="F337" s="2">
        <v>1</v>
      </c>
      <c r="G337">
        <v>1112</v>
      </c>
      <c r="H337">
        <v>1137</v>
      </c>
      <c r="I337">
        <v>1155</v>
      </c>
      <c r="L337" s="6">
        <v>44268</v>
      </c>
      <c r="M337" s="6">
        <v>44604</v>
      </c>
      <c r="N337" s="6">
        <v>44345</v>
      </c>
      <c r="O337" s="6"/>
      <c r="P337" s="58"/>
      <c r="Q337" s="40">
        <f t="shared" si="15"/>
        <v>32</v>
      </c>
      <c r="R337" s="2">
        <f t="shared" si="16"/>
        <v>1155</v>
      </c>
      <c r="S337" s="2">
        <f>VLOOKUP(C337,Quals!$A$25:$C$45,3,FALSE)</f>
        <v>1145</v>
      </c>
      <c r="T337" s="2" t="str">
        <f>IF(OR(AND(G337&gt;=S337,L337&gt;=Quals!$F$3,L337&lt;=Quals!$H$3), OR(AND(H337&gt;=S337,M337&gt;=Quals!$F$3,M337&lt;=Quals!$H$3), OR(AND(I337&gt;=S337,N337&gt;=Quals!$F$3,N337&lt;=Quals!$H$3), OR(AND(J337&gt;=S337,O337&gt;=Quals!$F$3,O337&lt;=Quals!$H$3), OR(AND(K337&gt;=S337,P337&gt;=Quals!$F$3,P337&lt;=Quals!$H$3)))))),"Q","")</f>
        <v/>
      </c>
      <c r="U337" s="1" t="str">
        <f>IF(AND(T337 = "Q", IF(ISNA(VLOOKUP((B337&amp;C337),Autos!C:C,1,FALSE)), "Not in Auto",)),"Check", "No need")</f>
        <v>No need</v>
      </c>
    </row>
    <row r="338" spans="1:21" x14ac:dyDescent="0.2">
      <c r="A338" t="str">
        <f t="shared" si="17"/>
        <v>Melissa DUNCAN5000m</v>
      </c>
      <c r="B338" t="s">
        <v>312</v>
      </c>
      <c r="C338" s="7" t="s">
        <v>29</v>
      </c>
      <c r="D338" s="6">
        <v>32903</v>
      </c>
      <c r="E338">
        <v>1164</v>
      </c>
      <c r="F338" s="2">
        <v>2</v>
      </c>
      <c r="G338">
        <v>1084</v>
      </c>
      <c r="H338">
        <v>1120</v>
      </c>
      <c r="I338">
        <v>1077</v>
      </c>
      <c r="L338" s="6">
        <v>43641</v>
      </c>
      <c r="M338" s="6">
        <v>44315</v>
      </c>
      <c r="N338" s="6">
        <v>44268</v>
      </c>
      <c r="O338" s="6"/>
      <c r="P338" s="58"/>
      <c r="Q338" s="40">
        <f t="shared" si="15"/>
        <v>36</v>
      </c>
      <c r="R338" s="2">
        <f t="shared" si="16"/>
        <v>1120</v>
      </c>
      <c r="S338" s="2">
        <f>VLOOKUP(C338,Quals!$A$25:$C$45,3,FALSE)</f>
        <v>1145</v>
      </c>
      <c r="T338" s="2" t="str">
        <f>IF(OR(AND(G338&gt;=S338,L338&gt;=Quals!$F$3,L338&lt;=Quals!$H$3), OR(AND(H338&gt;=S338,M338&gt;=Quals!$F$3,M338&lt;=Quals!$H$3), OR(AND(I338&gt;=S338,N338&gt;=Quals!$F$3,N338&lt;=Quals!$H$3), OR(AND(J338&gt;=S338,O338&gt;=Quals!$F$3,O338&lt;=Quals!$H$3), OR(AND(K338&gt;=S338,P338&gt;=Quals!$F$3,P338&lt;=Quals!$H$3)))))),"Q","")</f>
        <v/>
      </c>
      <c r="U338" s="1" t="str">
        <f>IF(AND(T338 = "Q", IF(ISNA(VLOOKUP((B338&amp;C338),Autos!C:C,1,FALSE)), "Not in Auto",)),"Check", "No need")</f>
        <v>No need</v>
      </c>
    </row>
    <row r="339" spans="1:21" x14ac:dyDescent="0.2">
      <c r="A339" t="str">
        <f t="shared" si="17"/>
        <v>Jenny BLUNDELL5000m</v>
      </c>
      <c r="B339" t="s">
        <v>351</v>
      </c>
      <c r="C339" s="7" t="s">
        <v>29</v>
      </c>
      <c r="D339" s="6">
        <v>34463</v>
      </c>
      <c r="E339">
        <v>1160</v>
      </c>
      <c r="F339" s="2">
        <v>3</v>
      </c>
      <c r="G339">
        <v>1113</v>
      </c>
      <c r="H339">
        <v>1143</v>
      </c>
      <c r="I339">
        <v>1109</v>
      </c>
      <c r="L339" s="6">
        <v>44268</v>
      </c>
      <c r="M339" s="6">
        <v>44376</v>
      </c>
      <c r="N339" s="6">
        <v>44359</v>
      </c>
      <c r="O339" s="6"/>
      <c r="P339" s="58"/>
      <c r="Q339" s="40">
        <f t="shared" si="15"/>
        <v>40</v>
      </c>
      <c r="R339" s="2">
        <f t="shared" si="16"/>
        <v>1143</v>
      </c>
      <c r="S339" s="2">
        <f>VLOOKUP(C339,Quals!$A$25:$C$45,3,FALSE)</f>
        <v>1145</v>
      </c>
      <c r="T339" s="2" t="str">
        <f>IF(OR(AND(G339&gt;=S339,L339&gt;=Quals!$F$3,L339&lt;=Quals!$H$3), OR(AND(H339&gt;=S339,M339&gt;=Quals!$F$3,M339&lt;=Quals!$H$3), OR(AND(I339&gt;=S339,N339&gt;=Quals!$F$3,N339&lt;=Quals!$H$3), OR(AND(J339&gt;=S339,O339&gt;=Quals!$F$3,O339&lt;=Quals!$H$3), OR(AND(K339&gt;=S339,P339&gt;=Quals!$F$3,P339&lt;=Quals!$H$3)))))),"Q","")</f>
        <v/>
      </c>
      <c r="U339" s="1" t="str">
        <f>IF(AND(T339 = "Q", IF(ISNA(VLOOKUP((B339&amp;C339),Autos!C:C,1,FALSE)), "Not in Auto",)),"Check", "No need")</f>
        <v>No need</v>
      </c>
    </row>
    <row r="340" spans="1:21" x14ac:dyDescent="0.2">
      <c r="A340" t="str">
        <f t="shared" si="17"/>
        <v>Rose DAVIES5000m</v>
      </c>
      <c r="B340" t="s">
        <v>352</v>
      </c>
      <c r="C340" s="6" t="s">
        <v>29</v>
      </c>
      <c r="D340" s="6">
        <v>36515</v>
      </c>
      <c r="E340">
        <v>1150</v>
      </c>
      <c r="F340" s="2">
        <v>4</v>
      </c>
      <c r="G340">
        <v>1130</v>
      </c>
      <c r="H340">
        <v>1147</v>
      </c>
      <c r="I340">
        <v>1119</v>
      </c>
      <c r="L340" s="6">
        <v>44315</v>
      </c>
      <c r="M340" s="6">
        <v>44345</v>
      </c>
      <c r="N340" s="6">
        <v>44604</v>
      </c>
      <c r="O340" s="6"/>
      <c r="P340" s="58"/>
      <c r="Q340" s="40">
        <f t="shared" si="15"/>
        <v>45</v>
      </c>
      <c r="R340" s="2">
        <f t="shared" si="16"/>
        <v>1147</v>
      </c>
      <c r="S340" s="2">
        <f>VLOOKUP(C340,Quals!$A$25:$C$45,3,FALSE)</f>
        <v>1145</v>
      </c>
      <c r="T340" s="2" t="str">
        <f>IF(OR(AND(G340&gt;=S340,L340&gt;=Quals!$F$3,L340&lt;=Quals!$H$3), OR(AND(H340&gt;=S340,M340&gt;=Quals!$F$3,M340&lt;=Quals!$H$3), OR(AND(I340&gt;=S340,N340&gt;=Quals!$F$3,N340&lt;=Quals!$H$3), OR(AND(J340&gt;=S340,O340&gt;=Quals!$F$3,O340&lt;=Quals!$H$3), OR(AND(K340&gt;=S340,P340&gt;=Quals!$F$3,P340&lt;=Quals!$H$3)))))),"Q","")</f>
        <v/>
      </c>
      <c r="U340" s="1" t="str">
        <f>IF(AND(T340 = "Q", IF(ISNA(VLOOKUP((B340&amp;C340),Autos!C:C,1,FALSE)), "Not in Auto",)),"Check", "No need")</f>
        <v>No need</v>
      </c>
    </row>
    <row r="341" spans="1:21" x14ac:dyDescent="0.2">
      <c r="A341" t="str">
        <f t="shared" si="17"/>
        <v>Lauren RYAN5000m</v>
      </c>
      <c r="B341" t="s">
        <v>311</v>
      </c>
      <c r="C341" s="6" t="s">
        <v>29</v>
      </c>
      <c r="D341" s="6">
        <v>35869</v>
      </c>
      <c r="E341">
        <v>1137</v>
      </c>
      <c r="F341" s="2">
        <v>5</v>
      </c>
      <c r="G341">
        <v>1170</v>
      </c>
      <c r="H341">
        <v>1120</v>
      </c>
      <c r="I341">
        <v>1112</v>
      </c>
      <c r="L341" s="6">
        <v>44603</v>
      </c>
      <c r="M341" s="6">
        <v>44345</v>
      </c>
      <c r="N341" s="6">
        <v>44350</v>
      </c>
      <c r="O341" s="6"/>
      <c r="P341" s="58"/>
      <c r="Q341" s="40">
        <f t="shared" si="15"/>
        <v>51</v>
      </c>
      <c r="R341" s="2">
        <f t="shared" si="16"/>
        <v>1170</v>
      </c>
      <c r="S341" s="2">
        <f>VLOOKUP(C341,Quals!$A$25:$C$45,3,FALSE)</f>
        <v>1145</v>
      </c>
      <c r="T341" s="2" t="str">
        <f>IF(OR(AND(G341&gt;=S341,L341&gt;=Quals!$F$3,L341&lt;=Quals!$H$3), OR(AND(H341&gt;=S341,M341&gt;=Quals!$F$3,M341&lt;=Quals!$H$3), OR(AND(I341&gt;=S341,N341&gt;=Quals!$F$3,N341&lt;=Quals!$H$3), OR(AND(J341&gt;=S341,O341&gt;=Quals!$F$3,O341&lt;=Quals!$H$3), OR(AND(K341&gt;=S341,P341&gt;=Quals!$F$3,P341&lt;=Quals!$H$3)))))),"Q","")</f>
        <v>Q</v>
      </c>
      <c r="U341" s="1" t="str">
        <f>IF(AND(T341 = "Q", IF(ISNA(VLOOKUP((B341&amp;C341),Autos!C:C,1,FALSE)), "Not in Auto",)),"Check", "No need")</f>
        <v>Check</v>
      </c>
    </row>
    <row r="342" spans="1:21" x14ac:dyDescent="0.2">
      <c r="A342" t="str">
        <f t="shared" si="17"/>
        <v>Paige CAMPBELL5000m</v>
      </c>
      <c r="B342" t="s">
        <v>210</v>
      </c>
      <c r="C342" s="7" t="s">
        <v>29</v>
      </c>
      <c r="D342" s="6">
        <v>35243</v>
      </c>
      <c r="E342">
        <v>1131</v>
      </c>
      <c r="F342" s="2">
        <v>6</v>
      </c>
      <c r="G342">
        <v>1075</v>
      </c>
      <c r="H342">
        <v>1074</v>
      </c>
      <c r="I342">
        <v>1057</v>
      </c>
      <c r="L342" s="6">
        <v>43641</v>
      </c>
      <c r="M342" s="6">
        <v>44268</v>
      </c>
      <c r="N342" s="6">
        <v>44604</v>
      </c>
      <c r="O342" s="6"/>
      <c r="P342" s="58"/>
      <c r="Q342" s="40">
        <f t="shared" si="15"/>
        <v>59</v>
      </c>
      <c r="R342" s="2">
        <f t="shared" si="16"/>
        <v>1075</v>
      </c>
      <c r="S342" s="2">
        <f>VLOOKUP(C342,Quals!$A$25:$C$45,3,FALSE)</f>
        <v>1145</v>
      </c>
      <c r="T342" s="2" t="str">
        <f>IF(OR(AND(G342&gt;=S342,L342&gt;=Quals!$F$3,L342&lt;=Quals!$H$3), OR(AND(H342&gt;=S342,M342&gt;=Quals!$F$3,M342&lt;=Quals!$H$3), OR(AND(I342&gt;=S342,N342&gt;=Quals!$F$3,N342&lt;=Quals!$H$3), OR(AND(J342&gt;=S342,O342&gt;=Quals!$F$3,O342&lt;=Quals!$H$3), OR(AND(K342&gt;=S342,P342&gt;=Quals!$F$3,P342&lt;=Quals!$H$3)))))),"Q","")</f>
        <v/>
      </c>
      <c r="U342" s="1" t="str">
        <f>IF(AND(T342 = "Q", IF(ISNA(VLOOKUP((B342&amp;C342),Autos!C:C,1,FALSE)), "Not in Auto",)),"Check", "No need")</f>
        <v>No need</v>
      </c>
    </row>
    <row r="343" spans="1:21" x14ac:dyDescent="0.2">
      <c r="A343" t="str">
        <f t="shared" si="17"/>
        <v>Caitlin ADAMS5000m</v>
      </c>
      <c r="B343" t="s">
        <v>353</v>
      </c>
      <c r="C343" s="6" t="s">
        <v>29</v>
      </c>
      <c r="D343" s="6">
        <v>35618</v>
      </c>
      <c r="E343">
        <v>1121</v>
      </c>
      <c r="F343" s="2">
        <v>7</v>
      </c>
      <c r="G343">
        <v>1107</v>
      </c>
      <c r="H343">
        <v>1121</v>
      </c>
      <c r="I343">
        <v>1081</v>
      </c>
      <c r="L343" s="6">
        <v>44359</v>
      </c>
      <c r="M343" s="6">
        <v>44286</v>
      </c>
      <c r="N343" s="6">
        <v>44604</v>
      </c>
      <c r="O343" s="6"/>
      <c r="P343" s="58"/>
      <c r="Q343" s="40">
        <f t="shared" si="15"/>
        <v>65</v>
      </c>
      <c r="R343" s="2">
        <f t="shared" si="16"/>
        <v>1121</v>
      </c>
      <c r="S343" s="2">
        <f>VLOOKUP(C343,Quals!$A$25:$C$45,3,FALSE)</f>
        <v>1145</v>
      </c>
      <c r="T343" s="2" t="str">
        <f>IF(OR(AND(G343&gt;=S343,L343&gt;=Quals!$F$3,L343&lt;=Quals!$H$3), OR(AND(H343&gt;=S343,M343&gt;=Quals!$F$3,M343&lt;=Quals!$H$3), OR(AND(I343&gt;=S343,N343&gt;=Quals!$F$3,N343&lt;=Quals!$H$3), OR(AND(J343&gt;=S343,O343&gt;=Quals!$F$3,O343&lt;=Quals!$H$3), OR(AND(K343&gt;=S343,P343&gt;=Quals!$F$3,P343&lt;=Quals!$H$3)))))),"Q","")</f>
        <v/>
      </c>
      <c r="U343" s="1" t="str">
        <f>IF(AND(T343 = "Q", IF(ISNA(VLOOKUP((B343&amp;C343),Autos!C:C,1,FALSE)), "Not in Auto",)),"Check", "No need")</f>
        <v>No need</v>
      </c>
    </row>
    <row r="344" spans="1:21" x14ac:dyDescent="0.2">
      <c r="A344" t="str">
        <f t="shared" si="17"/>
        <v>Eloise WELLINGS5000m</v>
      </c>
      <c r="B344" t="s">
        <v>354</v>
      </c>
      <c r="C344" s="6" t="s">
        <v>29</v>
      </c>
      <c r="D344" s="6">
        <v>30264</v>
      </c>
      <c r="E344">
        <v>1102</v>
      </c>
      <c r="F344" s="2">
        <v>8</v>
      </c>
      <c r="G344">
        <v>1097</v>
      </c>
      <c r="H344">
        <v>1096</v>
      </c>
      <c r="I344">
        <v>1076</v>
      </c>
      <c r="L344" s="6">
        <v>44359</v>
      </c>
      <c r="M344" s="6">
        <v>44371</v>
      </c>
      <c r="N344" s="6">
        <v>44315</v>
      </c>
      <c r="O344" s="6"/>
      <c r="P344" s="58"/>
      <c r="Q344" s="40">
        <f t="shared" si="15"/>
        <v>82</v>
      </c>
      <c r="R344" s="2">
        <f t="shared" si="16"/>
        <v>1097</v>
      </c>
      <c r="S344" s="2">
        <f>VLOOKUP(C344,Quals!$A$25:$C$45,3,FALSE)</f>
        <v>1145</v>
      </c>
      <c r="T344" s="2" t="str">
        <f>IF(OR(AND(G344&gt;=S344,L344&gt;=Quals!$F$3,L344&lt;=Quals!$H$3), OR(AND(H344&gt;=S344,M344&gt;=Quals!$F$3,M344&lt;=Quals!$H$3), OR(AND(I344&gt;=S344,N344&gt;=Quals!$F$3,N344&lt;=Quals!$H$3), OR(AND(J344&gt;=S344,O344&gt;=Quals!$F$3,O344&lt;=Quals!$H$3), OR(AND(K344&gt;=S344,P344&gt;=Quals!$F$3,P344&lt;=Quals!$H$3)))))),"Q","")</f>
        <v/>
      </c>
      <c r="U344" s="1" t="str">
        <f>IF(AND(T344 = "Q", IF(ISNA(VLOOKUP((B344&amp;C344),Autos!C:C,1,FALSE)), "Not in Auto",)),"Check", "No need")</f>
        <v>No need</v>
      </c>
    </row>
    <row r="345" spans="1:21" x14ac:dyDescent="0.2">
      <c r="A345" t="str">
        <f t="shared" si="17"/>
        <v>Clare O'BRIEN5000m</v>
      </c>
      <c r="B345" t="s">
        <v>355</v>
      </c>
      <c r="C345" s="6" t="s">
        <v>29</v>
      </c>
      <c r="D345" s="6">
        <v>36173</v>
      </c>
      <c r="E345">
        <v>1081</v>
      </c>
      <c r="F345" s="2">
        <v>9</v>
      </c>
      <c r="G345">
        <v>1091</v>
      </c>
      <c r="H345">
        <v>1078</v>
      </c>
      <c r="I345">
        <v>1049</v>
      </c>
      <c r="L345" s="6">
        <v>44309</v>
      </c>
      <c r="M345" s="6">
        <v>44359</v>
      </c>
      <c r="N345" s="6">
        <v>44331</v>
      </c>
      <c r="O345" s="6"/>
      <c r="P345" s="58"/>
      <c r="Q345" s="40">
        <f t="shared" si="15"/>
        <v>100</v>
      </c>
      <c r="R345" s="2">
        <f t="shared" si="16"/>
        <v>1091</v>
      </c>
      <c r="S345" s="2">
        <f>VLOOKUP(C345,Quals!$A$25:$C$45,3,FALSE)</f>
        <v>1145</v>
      </c>
      <c r="T345" s="2" t="str">
        <f>IF(OR(AND(G345&gt;=S345,L345&gt;=Quals!$F$3,L345&lt;=Quals!$H$3), OR(AND(H345&gt;=S345,M345&gt;=Quals!$F$3,M345&lt;=Quals!$H$3), OR(AND(I345&gt;=S345,N345&gt;=Quals!$F$3,N345&lt;=Quals!$H$3), OR(AND(J345&gt;=S345,O345&gt;=Quals!$F$3,O345&lt;=Quals!$H$3), OR(AND(K345&gt;=S345,P345&gt;=Quals!$F$3,P345&lt;=Quals!$H$3)))))),"Q","")</f>
        <v/>
      </c>
      <c r="U345" s="1" t="str">
        <f>IF(AND(T345 = "Q", IF(ISNA(VLOOKUP((B345&amp;C345),Autos!C:C,1,FALSE)), "Not in Auto",)),"Check", "No need")</f>
        <v>No need</v>
      </c>
    </row>
    <row r="346" spans="1:21" x14ac:dyDescent="0.2">
      <c r="A346" t="str">
        <f t="shared" si="17"/>
        <v>Amelia MAZZA-DOWNIE5000m</v>
      </c>
      <c r="B346" t="s">
        <v>356</v>
      </c>
      <c r="C346" s="6" t="s">
        <v>29</v>
      </c>
      <c r="D346" s="6">
        <v>36406</v>
      </c>
      <c r="E346">
        <v>1081</v>
      </c>
      <c r="F346" s="2">
        <v>10</v>
      </c>
      <c r="G346">
        <v>1092</v>
      </c>
      <c r="H346">
        <v>1073</v>
      </c>
      <c r="I346">
        <v>1076</v>
      </c>
      <c r="L346" s="6">
        <v>44316</v>
      </c>
      <c r="M346" s="6">
        <v>44331</v>
      </c>
      <c r="N346" s="6">
        <v>44359</v>
      </c>
      <c r="O346" s="6"/>
      <c r="P346" s="58"/>
      <c r="Q346" s="40">
        <f t="shared" si="15"/>
        <v>100</v>
      </c>
      <c r="R346" s="2">
        <f t="shared" si="16"/>
        <v>1092</v>
      </c>
      <c r="S346" s="2">
        <f>VLOOKUP(C346,Quals!$A$25:$C$45,3,FALSE)</f>
        <v>1145</v>
      </c>
      <c r="T346" s="2" t="str">
        <f>IF(OR(AND(G346&gt;=S346,L346&gt;=Quals!$F$3,L346&lt;=Quals!$H$3), OR(AND(H346&gt;=S346,M346&gt;=Quals!$F$3,M346&lt;=Quals!$H$3), OR(AND(I346&gt;=S346,N346&gt;=Quals!$F$3,N346&lt;=Quals!$H$3), OR(AND(J346&gt;=S346,O346&gt;=Quals!$F$3,O346&lt;=Quals!$H$3), OR(AND(K346&gt;=S346,P346&gt;=Quals!$F$3,P346&lt;=Quals!$H$3)))))),"Q","")</f>
        <v/>
      </c>
      <c r="U346" s="1" t="str">
        <f>IF(AND(T346 = "Q", IF(ISNA(VLOOKUP((B346&amp;C346),Autos!C:C,1,FALSE)), "Not in Auto",)),"Check", "No need")</f>
        <v>No need</v>
      </c>
    </row>
    <row r="347" spans="1:21" x14ac:dyDescent="0.2">
      <c r="A347" t="str">
        <f t="shared" si="17"/>
        <v>Ruby SMEE5000m</v>
      </c>
      <c r="B347" t="s">
        <v>358</v>
      </c>
      <c r="C347" s="6" t="s">
        <v>29</v>
      </c>
      <c r="D347" s="6">
        <v>36865</v>
      </c>
      <c r="E347">
        <v>1076</v>
      </c>
      <c r="F347" s="2">
        <v>11</v>
      </c>
      <c r="G347">
        <v>1094</v>
      </c>
      <c r="H347">
        <v>1085</v>
      </c>
      <c r="I347">
        <v>1046</v>
      </c>
      <c r="L347" s="6">
        <v>44603</v>
      </c>
      <c r="M347" s="6">
        <v>44590</v>
      </c>
      <c r="N347" s="6">
        <v>44268</v>
      </c>
      <c r="O347" s="6"/>
      <c r="P347" s="58"/>
      <c r="Q347" s="40">
        <f t="shared" si="15"/>
        <v>106</v>
      </c>
      <c r="R347" s="2">
        <f t="shared" si="16"/>
        <v>1094</v>
      </c>
      <c r="S347" s="2">
        <f>VLOOKUP(C347,Quals!$A$25:$C$45,3,FALSE)</f>
        <v>1145</v>
      </c>
      <c r="T347" s="2" t="str">
        <f>IF(OR(AND(G347&gt;=S347,L347&gt;=Quals!$F$3,L347&lt;=Quals!$H$3), OR(AND(H347&gt;=S347,M347&gt;=Quals!$F$3,M347&lt;=Quals!$H$3), OR(AND(I347&gt;=S347,N347&gt;=Quals!$F$3,N347&lt;=Quals!$H$3), OR(AND(J347&gt;=S347,O347&gt;=Quals!$F$3,O347&lt;=Quals!$H$3), OR(AND(K347&gt;=S347,P347&gt;=Quals!$F$3,P347&lt;=Quals!$H$3)))))),"Q","")</f>
        <v/>
      </c>
      <c r="U347" s="1" t="str">
        <f>IF(AND(T347 = "Q", IF(ISNA(VLOOKUP((B347&amp;C347),Autos!C:C,1,FALSE)), "Not in Auto",)),"Check", "No need")</f>
        <v>No need</v>
      </c>
    </row>
    <row r="348" spans="1:21" x14ac:dyDescent="0.2">
      <c r="A348" t="str">
        <f t="shared" si="17"/>
        <v>Lucinda CROUCH5000m</v>
      </c>
      <c r="B348" t="s">
        <v>359</v>
      </c>
      <c r="C348" s="6" t="s">
        <v>29</v>
      </c>
      <c r="D348" s="6">
        <v>36554</v>
      </c>
      <c r="E348">
        <v>1030</v>
      </c>
      <c r="F348" s="2">
        <v>12</v>
      </c>
      <c r="G348">
        <v>1064</v>
      </c>
      <c r="H348">
        <v>1013</v>
      </c>
      <c r="I348">
        <v>1007</v>
      </c>
      <c r="L348" s="6">
        <v>44604</v>
      </c>
      <c r="M348" s="6">
        <v>44316</v>
      </c>
      <c r="N348" s="6">
        <v>44332</v>
      </c>
      <c r="O348" s="6"/>
      <c r="P348" s="58"/>
      <c r="Q348" s="40">
        <f t="shared" si="15"/>
        <v>160</v>
      </c>
      <c r="R348" s="2">
        <f t="shared" si="16"/>
        <v>1064</v>
      </c>
      <c r="S348" s="2">
        <f>VLOOKUP(C348,Quals!$A$25:$C$45,3,FALSE)</f>
        <v>1145</v>
      </c>
      <c r="T348" s="2" t="str">
        <f>IF(OR(AND(G348&gt;=S348,L348&gt;=Quals!$F$3,L348&lt;=Quals!$H$3), OR(AND(H348&gt;=S348,M348&gt;=Quals!$F$3,M348&lt;=Quals!$H$3), OR(AND(I348&gt;=S348,N348&gt;=Quals!$F$3,N348&lt;=Quals!$H$3), OR(AND(J348&gt;=S348,O348&gt;=Quals!$F$3,O348&lt;=Quals!$H$3), OR(AND(K348&gt;=S348,P348&gt;=Quals!$F$3,P348&lt;=Quals!$H$3)))))),"Q","")</f>
        <v/>
      </c>
      <c r="U348" s="1" t="str">
        <f>IF(AND(T348 = "Q", IF(ISNA(VLOOKUP((B348&amp;C348),Autos!C:C,1,FALSE)), "Not in Auto",)),"Check", "No need")</f>
        <v>No need</v>
      </c>
    </row>
    <row r="349" spans="1:21" x14ac:dyDescent="0.2">
      <c r="A349" t="str">
        <f t="shared" si="17"/>
        <v>Sarah KLEIN5000m</v>
      </c>
      <c r="B349" t="s">
        <v>360</v>
      </c>
      <c r="C349" s="6" t="s">
        <v>29</v>
      </c>
      <c r="D349" s="6">
        <v>31156</v>
      </c>
      <c r="E349">
        <v>1011</v>
      </c>
      <c r="F349" s="2">
        <v>13</v>
      </c>
      <c r="G349">
        <v>1022</v>
      </c>
      <c r="H349">
        <v>1014</v>
      </c>
      <c r="I349">
        <v>985</v>
      </c>
      <c r="L349" s="6">
        <v>44287</v>
      </c>
      <c r="M349" s="6">
        <v>44257</v>
      </c>
      <c r="N349" s="6">
        <v>44604</v>
      </c>
      <c r="O349" s="6"/>
      <c r="P349" s="58"/>
      <c r="Q349" s="40">
        <f t="shared" si="15"/>
        <v>197</v>
      </c>
      <c r="R349" s="2">
        <f t="shared" si="16"/>
        <v>1022</v>
      </c>
      <c r="S349" s="2">
        <f>VLOOKUP(C349,Quals!$A$25:$C$45,3,FALSE)</f>
        <v>1145</v>
      </c>
      <c r="T349" s="2" t="str">
        <f>IF(OR(AND(G349&gt;=S349,L349&gt;=Quals!$F$3,L349&lt;=Quals!$H$3), OR(AND(H349&gt;=S349,M349&gt;=Quals!$F$3,M349&lt;=Quals!$H$3), OR(AND(I349&gt;=S349,N349&gt;=Quals!$F$3,N349&lt;=Quals!$H$3), OR(AND(J349&gt;=S349,O349&gt;=Quals!$F$3,O349&lt;=Quals!$H$3), OR(AND(K349&gt;=S349,P349&gt;=Quals!$F$3,P349&lt;=Quals!$H$3)))))),"Q","")</f>
        <v/>
      </c>
      <c r="U349" s="1" t="str">
        <f>IF(AND(T349 = "Q", IF(ISNA(VLOOKUP((B349&amp;C349),Autos!C:C,1,FALSE)), "Not in Auto",)),"Check", "No need")</f>
        <v>No need</v>
      </c>
    </row>
    <row r="350" spans="1:21" x14ac:dyDescent="0.2">
      <c r="A350" t="str">
        <f t="shared" si="17"/>
        <v>Jessica PASCOE5000m</v>
      </c>
      <c r="B350" t="s">
        <v>965</v>
      </c>
      <c r="C350" s="6" t="s">
        <v>29</v>
      </c>
      <c r="D350" s="6">
        <v>1997</v>
      </c>
      <c r="E350">
        <v>1010</v>
      </c>
      <c r="F350" s="2">
        <v>14</v>
      </c>
      <c r="G350">
        <v>1017</v>
      </c>
      <c r="H350">
        <v>1001</v>
      </c>
      <c r="I350">
        <v>987</v>
      </c>
      <c r="L350" s="6">
        <v>44604</v>
      </c>
      <c r="M350" s="6">
        <v>44595</v>
      </c>
      <c r="N350" s="6">
        <v>44302</v>
      </c>
      <c r="O350" s="6"/>
      <c r="P350" s="58"/>
      <c r="Q350" s="40">
        <f t="shared" si="15"/>
        <v>200</v>
      </c>
      <c r="R350" s="2">
        <f t="shared" si="16"/>
        <v>1017</v>
      </c>
      <c r="S350" s="2">
        <f>VLOOKUP(C350,Quals!$A$25:$C$45,3,FALSE)</f>
        <v>1145</v>
      </c>
      <c r="T350" s="2" t="str">
        <f>IF(OR(AND(G350&gt;=S350,L350&gt;=Quals!$F$3,L350&lt;=Quals!$H$3), OR(AND(H350&gt;=S350,M350&gt;=Quals!$F$3,M350&lt;=Quals!$H$3), OR(AND(I350&gt;=S350,N350&gt;=Quals!$F$3,N350&lt;=Quals!$H$3), OR(AND(J350&gt;=S350,O350&gt;=Quals!$F$3,O350&lt;=Quals!$H$3), OR(AND(K350&gt;=S350,P350&gt;=Quals!$F$3,P350&lt;=Quals!$H$3)))))),"Q","")</f>
        <v/>
      </c>
      <c r="U350" s="1" t="str">
        <f>IF(AND(T350 = "Q", IF(ISNA(VLOOKUP((B350&amp;C350),Autos!C:C,1,FALSE)), "Not in Auto",)),"Check", "No need")</f>
        <v>No need</v>
      </c>
    </row>
    <row r="351" spans="1:21" x14ac:dyDescent="0.2">
      <c r="A351" t="str">
        <f t="shared" si="17"/>
        <v>Annabelle EASTMAN5000m</v>
      </c>
      <c r="B351" t="s">
        <v>340</v>
      </c>
      <c r="C351" s="6" t="s">
        <v>29</v>
      </c>
      <c r="D351" s="6">
        <v>36546</v>
      </c>
      <c r="E351">
        <v>1008</v>
      </c>
      <c r="F351" s="2">
        <v>15</v>
      </c>
      <c r="G351">
        <v>1027</v>
      </c>
      <c r="H351">
        <v>1027</v>
      </c>
      <c r="I351">
        <v>956</v>
      </c>
      <c r="L351" s="6">
        <v>44331</v>
      </c>
      <c r="M351" s="6">
        <v>44281</v>
      </c>
      <c r="N351" s="6">
        <v>44318</v>
      </c>
      <c r="O351" s="6"/>
      <c r="P351" s="58"/>
      <c r="Q351" s="40">
        <f t="shared" si="15"/>
        <v>202</v>
      </c>
      <c r="R351" s="2">
        <f t="shared" si="16"/>
        <v>1027</v>
      </c>
      <c r="S351" s="2">
        <f>VLOOKUP(C351,Quals!$A$25:$C$45,3,FALSE)</f>
        <v>1145</v>
      </c>
      <c r="T351" s="2" t="str">
        <f>IF(OR(AND(G351&gt;=S351,L351&gt;=Quals!$F$3,L351&lt;=Quals!$H$3), OR(AND(H351&gt;=S351,M351&gt;=Quals!$F$3,M351&lt;=Quals!$H$3), OR(AND(I351&gt;=S351,N351&gt;=Quals!$F$3,N351&lt;=Quals!$H$3), OR(AND(J351&gt;=S351,O351&gt;=Quals!$F$3,O351&lt;=Quals!$H$3), OR(AND(K351&gt;=S351,P351&gt;=Quals!$F$3,P351&lt;=Quals!$H$3)))))),"Q","")</f>
        <v/>
      </c>
      <c r="U351" s="1" t="str">
        <f>IF(AND(T351 = "Q", IF(ISNA(VLOOKUP((B351&amp;C351),Autos!C:C,1,FALSE)), "Not in Auto",)),"Check", "No need")</f>
        <v>No need</v>
      </c>
    </row>
    <row r="352" spans="1:21" x14ac:dyDescent="0.2">
      <c r="A352" t="str">
        <f t="shared" si="17"/>
        <v>Bethany ARENTZ5000m</v>
      </c>
      <c r="B352" t="s">
        <v>321</v>
      </c>
      <c r="C352" s="6" t="s">
        <v>29</v>
      </c>
      <c r="D352" s="6">
        <v>44581</v>
      </c>
      <c r="E352">
        <v>953</v>
      </c>
      <c r="F352" s="2">
        <v>16</v>
      </c>
      <c r="G352">
        <v>997</v>
      </c>
      <c r="H352">
        <v>923</v>
      </c>
      <c r="I352">
        <v>929</v>
      </c>
      <c r="L352" s="6">
        <v>44254</v>
      </c>
      <c r="M352" s="6">
        <v>44303</v>
      </c>
      <c r="N352" s="6">
        <v>44324</v>
      </c>
      <c r="O352" s="6"/>
      <c r="P352" s="58"/>
      <c r="Q352" s="40">
        <f t="shared" si="15"/>
        <v>364</v>
      </c>
      <c r="R352" s="2">
        <f t="shared" si="16"/>
        <v>997</v>
      </c>
      <c r="S352" s="2">
        <f>VLOOKUP(C352,Quals!$A$25:$C$45,3,FALSE)</f>
        <v>1145</v>
      </c>
      <c r="T352" s="2" t="str">
        <f>IF(OR(AND(G352&gt;=S352,L352&gt;=Quals!$F$3,L352&lt;=Quals!$H$3), OR(AND(H352&gt;=S352,M352&gt;=Quals!$F$3,M352&lt;=Quals!$H$3), OR(AND(I352&gt;=S352,N352&gt;=Quals!$F$3,N352&lt;=Quals!$H$3), OR(AND(J352&gt;=S352,O352&gt;=Quals!$F$3,O352&lt;=Quals!$H$3), OR(AND(K352&gt;=S352,P352&gt;=Quals!$F$3,P352&lt;=Quals!$H$3)))))),"Q","")</f>
        <v/>
      </c>
      <c r="U352" s="1" t="str">
        <f>IF(AND(T352 = "Q", IF(ISNA(VLOOKUP((B352&amp;C352),Autos!C:C,1,FALSE)), "Not in Auto",)),"Check", "No need")</f>
        <v>No need</v>
      </c>
    </row>
    <row r="353" spans="1:21" x14ac:dyDescent="0.2">
      <c r="A353" t="str">
        <f t="shared" si="17"/>
        <v>Karlie SWANSON5000m</v>
      </c>
      <c r="B353" t="s">
        <v>324</v>
      </c>
      <c r="C353" s="6" t="s">
        <v>29</v>
      </c>
      <c r="D353" s="6">
        <v>35654</v>
      </c>
      <c r="E353">
        <v>939</v>
      </c>
      <c r="F353" s="2">
        <v>17</v>
      </c>
      <c r="G353">
        <v>961</v>
      </c>
      <c r="H353">
        <v>951</v>
      </c>
      <c r="I353">
        <v>907</v>
      </c>
      <c r="L353" s="6">
        <v>44254</v>
      </c>
      <c r="M353" s="6">
        <v>44303</v>
      </c>
      <c r="N353" s="6">
        <v>44281</v>
      </c>
      <c r="O353" s="6"/>
      <c r="P353" s="58"/>
      <c r="Q353" s="40">
        <f t="shared" si="15"/>
        <v>419</v>
      </c>
      <c r="R353" s="2">
        <f t="shared" si="16"/>
        <v>961</v>
      </c>
      <c r="S353" s="2">
        <f>VLOOKUP(C353,Quals!$A$25:$C$45,3,FALSE)</f>
        <v>1145</v>
      </c>
      <c r="T353" s="2" t="str">
        <f>IF(OR(AND(G353&gt;=S353,L353&gt;=Quals!$F$3,L353&lt;=Quals!$H$3), OR(AND(H353&gt;=S353,M353&gt;=Quals!$F$3,M353&lt;=Quals!$H$3), OR(AND(I353&gt;=S353,N353&gt;=Quals!$F$3,N353&lt;=Quals!$H$3), OR(AND(J353&gt;=S353,O353&gt;=Quals!$F$3,O353&lt;=Quals!$H$3), OR(AND(K353&gt;=S353,P353&gt;=Quals!$F$3,P353&lt;=Quals!$H$3)))))),"Q","")</f>
        <v/>
      </c>
      <c r="U353" s="1" t="str">
        <f>IF(AND(T353 = "Q", IF(ISNA(VLOOKUP((B353&amp;C353),Autos!C:C,1,FALSE)), "Not in Auto",)),"Check", "No need")</f>
        <v>No need</v>
      </c>
    </row>
    <row r="354" spans="1:21" x14ac:dyDescent="0.2">
      <c r="A354" t="str">
        <f t="shared" si="17"/>
        <v>Brooke MULLINS5000m</v>
      </c>
      <c r="B354" t="s">
        <v>343</v>
      </c>
      <c r="C354" s="6" t="s">
        <v>29</v>
      </c>
      <c r="D354" s="6">
        <v>37253</v>
      </c>
      <c r="E354">
        <v>936</v>
      </c>
      <c r="F354" s="2">
        <v>18</v>
      </c>
      <c r="G354">
        <v>970</v>
      </c>
      <c r="H354">
        <v>956</v>
      </c>
      <c r="I354">
        <v>879</v>
      </c>
      <c r="L354" s="6">
        <v>44583</v>
      </c>
      <c r="M354" s="6">
        <v>44603</v>
      </c>
      <c r="N354" s="6">
        <v>44332</v>
      </c>
      <c r="O354" s="6"/>
      <c r="P354" s="58"/>
      <c r="Q354" s="40">
        <f t="shared" si="15"/>
        <v>429</v>
      </c>
      <c r="R354" s="2">
        <f t="shared" si="16"/>
        <v>970</v>
      </c>
      <c r="S354" s="2">
        <f>VLOOKUP(C354,Quals!$A$25:$C$45,3,FALSE)</f>
        <v>1145</v>
      </c>
      <c r="T354" s="2" t="str">
        <f>IF(OR(AND(G354&gt;=S354,L354&gt;=Quals!$F$3,L354&lt;=Quals!$H$3), OR(AND(H354&gt;=S354,M354&gt;=Quals!$F$3,M354&lt;=Quals!$H$3), OR(AND(I354&gt;=S354,N354&gt;=Quals!$F$3,N354&lt;=Quals!$H$3), OR(AND(J354&gt;=S354,O354&gt;=Quals!$F$3,O354&lt;=Quals!$H$3), OR(AND(K354&gt;=S354,P354&gt;=Quals!$F$3,P354&lt;=Quals!$H$3)))))),"Q","")</f>
        <v/>
      </c>
      <c r="U354" s="1" t="str">
        <f>IF(AND(T354 = "Q", IF(ISNA(VLOOKUP((B354&amp;C354),Autos!C:C,1,FALSE)), "Not in Auto",)),"Check", "No need")</f>
        <v>No need</v>
      </c>
    </row>
    <row r="355" spans="1:21" x14ac:dyDescent="0.2">
      <c r="A355" t="str">
        <f t="shared" si="17"/>
        <v>Gabrielle SCHMIDT5000m</v>
      </c>
      <c r="B355" t="s">
        <v>329</v>
      </c>
      <c r="C355" s="6" t="s">
        <v>29</v>
      </c>
      <c r="D355" s="6">
        <v>44732</v>
      </c>
      <c r="E355">
        <v>933</v>
      </c>
      <c r="F355" s="2">
        <v>19</v>
      </c>
      <c r="G355">
        <v>946</v>
      </c>
      <c r="H355">
        <v>934</v>
      </c>
      <c r="I355">
        <v>907</v>
      </c>
      <c r="L355" s="6">
        <v>44513</v>
      </c>
      <c r="M355" s="6">
        <v>44299</v>
      </c>
      <c r="N355" s="6">
        <v>44583</v>
      </c>
      <c r="O355" s="6"/>
      <c r="P355" s="58"/>
      <c r="Q355" s="40">
        <f t="shared" si="15"/>
        <v>441</v>
      </c>
      <c r="R355" s="2">
        <f t="shared" si="16"/>
        <v>946</v>
      </c>
      <c r="S355" s="2">
        <f>VLOOKUP(C355,Quals!$A$25:$C$45,3,FALSE)</f>
        <v>1145</v>
      </c>
      <c r="T355" s="2" t="str">
        <f>IF(OR(AND(G355&gt;=S355,L355&gt;=Quals!$F$3,L355&lt;=Quals!$H$3), OR(AND(H355&gt;=S355,M355&gt;=Quals!$F$3,M355&lt;=Quals!$H$3), OR(AND(I355&gt;=S355,N355&gt;=Quals!$F$3,N355&lt;=Quals!$H$3), OR(AND(J355&gt;=S355,O355&gt;=Quals!$F$3,O355&lt;=Quals!$H$3), OR(AND(K355&gt;=S355,P355&gt;=Quals!$F$3,P355&lt;=Quals!$H$3)))))),"Q","")</f>
        <v/>
      </c>
      <c r="U355" s="1" t="str">
        <f>IF(AND(T355 = "Q", IF(ISNA(VLOOKUP((B355&amp;C355),Autos!C:C,1,FALSE)), "Not in Auto",)),"Check", "No need")</f>
        <v>No need</v>
      </c>
    </row>
    <row r="356" spans="1:21" x14ac:dyDescent="0.2">
      <c r="A356" t="str">
        <f t="shared" si="17"/>
        <v>Isobel HUME5000m</v>
      </c>
      <c r="B356" t="s">
        <v>966</v>
      </c>
      <c r="C356" s="6" t="s">
        <v>29</v>
      </c>
      <c r="E356">
        <v>921</v>
      </c>
      <c r="F356" s="2">
        <v>20</v>
      </c>
      <c r="G356">
        <v>921</v>
      </c>
      <c r="H356">
        <v>923</v>
      </c>
      <c r="I356">
        <v>905</v>
      </c>
      <c r="L356" s="6">
        <v>44604</v>
      </c>
      <c r="M356" s="6">
        <v>44458</v>
      </c>
      <c r="N356" s="6">
        <v>44527</v>
      </c>
      <c r="O356" s="6"/>
      <c r="P356" s="58"/>
      <c r="Q356" s="40">
        <f t="shared" si="15"/>
        <v>490</v>
      </c>
      <c r="R356" s="2">
        <f t="shared" si="16"/>
        <v>923</v>
      </c>
      <c r="S356" s="2">
        <f>VLOOKUP(C356,Quals!$A$25:$C$45,3,FALSE)</f>
        <v>1145</v>
      </c>
      <c r="T356" s="2" t="str">
        <f>IF(OR(AND(G356&gt;=S356,L356&gt;=Quals!$F$3,L356&lt;=Quals!$H$3), OR(AND(H356&gt;=S356,M356&gt;=Quals!$F$3,M356&lt;=Quals!$H$3), OR(AND(I356&gt;=S356,N356&gt;=Quals!$F$3,N356&lt;=Quals!$H$3), OR(AND(J356&gt;=S356,O356&gt;=Quals!$F$3,O356&lt;=Quals!$H$3), OR(AND(K356&gt;=S356,P356&gt;=Quals!$F$3,P356&lt;=Quals!$H$3)))))),"Q","")</f>
        <v/>
      </c>
      <c r="U356" s="1" t="str">
        <f>IF(AND(T356 = "Q", IF(ISNA(VLOOKUP((B356&amp;C356),Autos!C:C,1,FALSE)), "Not in Auto",)),"Check", "No need")</f>
        <v>No need</v>
      </c>
    </row>
    <row r="357" spans="1:21" x14ac:dyDescent="0.2">
      <c r="A357" t="str">
        <f t="shared" si="17"/>
        <v>Charli-Rose CARLYON5000m</v>
      </c>
      <c r="B357" t="s">
        <v>334</v>
      </c>
      <c r="C357" s="6" t="s">
        <v>29</v>
      </c>
      <c r="D357" s="6">
        <v>44701</v>
      </c>
      <c r="E357">
        <v>920</v>
      </c>
      <c r="F357" s="2">
        <v>21</v>
      </c>
      <c r="G357">
        <v>947</v>
      </c>
      <c r="H357">
        <v>900</v>
      </c>
      <c r="I357">
        <v>883</v>
      </c>
      <c r="L357" s="6">
        <v>44575</v>
      </c>
      <c r="M357" s="6">
        <v>44596</v>
      </c>
      <c r="N357" s="6">
        <v>44251</v>
      </c>
      <c r="O357" s="6"/>
      <c r="P357" s="58"/>
      <c r="Q357" s="40">
        <f t="shared" si="15"/>
        <v>497</v>
      </c>
      <c r="R357" s="2">
        <f t="shared" si="16"/>
        <v>947</v>
      </c>
      <c r="S357" s="2">
        <f>VLOOKUP(C357,Quals!$A$25:$C$45,3,FALSE)</f>
        <v>1145</v>
      </c>
      <c r="T357" s="2" t="str">
        <f>IF(OR(AND(G357&gt;=S357,L357&gt;=Quals!$F$3,L357&lt;=Quals!$H$3), OR(AND(H357&gt;=S357,M357&gt;=Quals!$F$3,M357&lt;=Quals!$H$3), OR(AND(I357&gt;=S357,N357&gt;=Quals!$F$3,N357&lt;=Quals!$H$3), OR(AND(J357&gt;=S357,O357&gt;=Quals!$F$3,O357&lt;=Quals!$H$3), OR(AND(K357&gt;=S357,P357&gt;=Quals!$F$3,P357&lt;=Quals!$H$3)))))),"Q","")</f>
        <v/>
      </c>
      <c r="U357" s="1" t="str">
        <f>IF(AND(T357 = "Q", IF(ISNA(VLOOKUP((B357&amp;C357),Autos!C:C,1,FALSE)), "Not in Auto",)),"Check", "No need")</f>
        <v>No need</v>
      </c>
    </row>
    <row r="358" spans="1:21" x14ac:dyDescent="0.2">
      <c r="A358" t="str">
        <f t="shared" si="17"/>
        <v>Sinead DIVER10000m</v>
      </c>
      <c r="B358" t="s">
        <v>364</v>
      </c>
      <c r="C358" s="6" t="s">
        <v>30</v>
      </c>
      <c r="D358" s="6">
        <v>28173</v>
      </c>
      <c r="E358">
        <v>1184</v>
      </c>
      <c r="F358" s="2">
        <v>1</v>
      </c>
      <c r="G358">
        <v>1116</v>
      </c>
      <c r="H358">
        <v>1107</v>
      </c>
      <c r="L358" s="6">
        <v>43643</v>
      </c>
      <c r="M358" s="6">
        <v>44222</v>
      </c>
      <c r="N358" s="6"/>
      <c r="O358" s="6"/>
      <c r="P358" s="58"/>
      <c r="Q358" s="40">
        <f t="shared" si="15"/>
        <v>26</v>
      </c>
      <c r="R358" s="2">
        <f t="shared" si="16"/>
        <v>1116</v>
      </c>
      <c r="S358" s="2">
        <f>VLOOKUP(C358,Quals!$A$25:$C$45,3,FALSE)</f>
        <v>1171</v>
      </c>
      <c r="T358" s="2" t="str">
        <f>IF(OR(AND(G358&gt;=S358,L358&gt;=Quals!$F$3,L358&lt;=Quals!$H$3), OR(AND(H358&gt;=S358,M358&gt;=Quals!$F$3,M358&lt;=Quals!$H$3), OR(AND(I358&gt;=S358,N358&gt;=Quals!$F$3,N358&lt;=Quals!$H$3), OR(AND(J358&gt;=S358,O358&gt;=Quals!$F$3,O358&lt;=Quals!$H$3), OR(AND(K358&gt;=S358,P358&gt;=Quals!$F$3,P358&lt;=Quals!$H$3)))))),"Q","")</f>
        <v/>
      </c>
      <c r="U358" s="1" t="str">
        <f>IF(AND(T358 = "Q", IF(ISNA(VLOOKUP((B358&amp;C358),Autos!C:C,1,FALSE)), "Not in Auto",)),"Check", "No need")</f>
        <v>No need</v>
      </c>
    </row>
    <row r="359" spans="1:21" x14ac:dyDescent="0.2">
      <c r="A359" t="str">
        <f t="shared" si="17"/>
        <v>Rose DAVIES10000m</v>
      </c>
      <c r="B359" t="s">
        <v>352</v>
      </c>
      <c r="C359" s="6" t="s">
        <v>30</v>
      </c>
      <c r="D359" s="6">
        <v>36515</v>
      </c>
      <c r="E359">
        <v>1182</v>
      </c>
      <c r="F359" s="2">
        <v>2</v>
      </c>
      <c r="G359">
        <v>1157</v>
      </c>
      <c r="H359">
        <v>1088</v>
      </c>
      <c r="L359" s="6">
        <v>44222</v>
      </c>
      <c r="M359" s="6">
        <v>44587</v>
      </c>
      <c r="N359" s="6"/>
      <c r="O359" s="6"/>
      <c r="P359" s="58"/>
      <c r="Q359" s="40">
        <f t="shared" si="15"/>
        <v>27</v>
      </c>
      <c r="R359" s="2">
        <f t="shared" si="16"/>
        <v>1157</v>
      </c>
      <c r="S359" s="2">
        <f>VLOOKUP(C359,Quals!$A$25:$C$45,3,FALSE)</f>
        <v>1171</v>
      </c>
      <c r="T359" s="2" t="str">
        <f>IF(OR(AND(G359&gt;=S359,L359&gt;=Quals!$F$3,L359&lt;=Quals!$H$3), OR(AND(H359&gt;=S359,M359&gt;=Quals!$F$3,M359&lt;=Quals!$H$3), OR(AND(I359&gt;=S359,N359&gt;=Quals!$F$3,N359&lt;=Quals!$H$3), OR(AND(J359&gt;=S359,O359&gt;=Quals!$F$3,O359&lt;=Quals!$H$3), OR(AND(K359&gt;=S359,P359&gt;=Quals!$F$3,P359&lt;=Quals!$H$3)))))),"Q","")</f>
        <v/>
      </c>
      <c r="U359" s="1" t="str">
        <f>IF(AND(T359 = "Q", IF(ISNA(VLOOKUP((B359&amp;C359),Autos!C:C,1,FALSE)), "Not in Auto",)),"Check", "No need")</f>
        <v>No need</v>
      </c>
    </row>
    <row r="360" spans="1:21" x14ac:dyDescent="0.2">
      <c r="A360" t="str">
        <f t="shared" si="17"/>
        <v>Isobel BATT-DOYLE10000m</v>
      </c>
      <c r="B360" t="s">
        <v>350</v>
      </c>
      <c r="C360" s="6" t="s">
        <v>30</v>
      </c>
      <c r="D360" s="6">
        <v>34956</v>
      </c>
      <c r="E360">
        <v>1167</v>
      </c>
      <c r="F360" s="2">
        <v>3</v>
      </c>
      <c r="G360">
        <v>1154</v>
      </c>
      <c r="H360">
        <v>1130</v>
      </c>
      <c r="L360" s="6">
        <v>44222</v>
      </c>
      <c r="M360" s="6">
        <v>44178</v>
      </c>
      <c r="N360" s="6"/>
      <c r="O360" s="6"/>
      <c r="P360" s="58"/>
      <c r="Q360" s="40">
        <f t="shared" si="15"/>
        <v>33</v>
      </c>
      <c r="R360" s="2">
        <f t="shared" si="16"/>
        <v>1154</v>
      </c>
      <c r="S360" s="2">
        <f>VLOOKUP(C360,Quals!$A$25:$C$45,3,FALSE)</f>
        <v>1171</v>
      </c>
      <c r="T360" s="2" t="str">
        <f>IF(OR(AND(G360&gt;=S360,L360&gt;=Quals!$F$3,L360&lt;=Quals!$H$3), OR(AND(H360&gt;=S360,M360&gt;=Quals!$F$3,M360&lt;=Quals!$H$3), OR(AND(I360&gt;=S360,N360&gt;=Quals!$F$3,N360&lt;=Quals!$H$3), OR(AND(J360&gt;=S360,O360&gt;=Quals!$F$3,O360&lt;=Quals!$H$3), OR(AND(K360&gt;=S360,P360&gt;=Quals!$F$3,P360&lt;=Quals!$H$3)))))),"Q","")</f>
        <v/>
      </c>
      <c r="U360" s="1" t="str">
        <f>IF(AND(T360 = "Q", IF(ISNA(VLOOKUP((B360&amp;C360),Autos!C:C,1,FALSE)), "Not in Auto",)),"Check", "No need")</f>
        <v>No need</v>
      </c>
    </row>
    <row r="361" spans="1:21" x14ac:dyDescent="0.2">
      <c r="A361" t="str">
        <f t="shared" si="17"/>
        <v>Ellie PASHLEY10000m</v>
      </c>
      <c r="B361" t="s">
        <v>365</v>
      </c>
      <c r="C361" s="6" t="s">
        <v>30</v>
      </c>
      <c r="D361" s="6">
        <v>32487</v>
      </c>
      <c r="E361">
        <v>1164</v>
      </c>
      <c r="F361" s="2">
        <v>4</v>
      </c>
      <c r="G361">
        <v>1114</v>
      </c>
      <c r="H361">
        <v>1094</v>
      </c>
      <c r="L361" s="6">
        <v>43643</v>
      </c>
      <c r="M361" s="6">
        <v>44222</v>
      </c>
      <c r="N361" s="6"/>
      <c r="O361" s="6"/>
      <c r="P361" s="58"/>
      <c r="Q361" s="40">
        <f t="shared" si="15"/>
        <v>36</v>
      </c>
      <c r="R361" s="2">
        <f t="shared" si="16"/>
        <v>1114</v>
      </c>
      <c r="S361" s="2">
        <f>VLOOKUP(C361,Quals!$A$25:$C$45,3,FALSE)</f>
        <v>1171</v>
      </c>
      <c r="T361" s="2" t="str">
        <f>IF(OR(AND(G361&gt;=S361,L361&gt;=Quals!$F$3,L361&lt;=Quals!$H$3), OR(AND(H361&gt;=S361,M361&gt;=Quals!$F$3,M361&lt;=Quals!$H$3), OR(AND(I361&gt;=S361,N361&gt;=Quals!$F$3,N361&lt;=Quals!$H$3), OR(AND(J361&gt;=S361,O361&gt;=Quals!$F$3,O361&lt;=Quals!$H$3), OR(AND(K361&gt;=S361,P361&gt;=Quals!$F$3,P361&lt;=Quals!$H$3)))))),"Q","")</f>
        <v/>
      </c>
      <c r="U361" s="1" t="str">
        <f>IF(AND(T361 = "Q", IF(ISNA(VLOOKUP((B361&amp;C361),Autos!C:C,1,FALSE)), "Not in Auto",)),"Check", "No need")</f>
        <v>No need</v>
      </c>
    </row>
    <row r="362" spans="1:21" x14ac:dyDescent="0.2">
      <c r="A362" t="str">
        <f t="shared" si="17"/>
        <v>Genevieve GREGSON10000m</v>
      </c>
      <c r="B362" t="s">
        <v>335</v>
      </c>
      <c r="C362" s="6" t="s">
        <v>30</v>
      </c>
      <c r="D362" s="6">
        <v>32724</v>
      </c>
      <c r="E362">
        <v>1158</v>
      </c>
      <c r="F362" s="2">
        <v>5</v>
      </c>
      <c r="G362">
        <v>1133</v>
      </c>
      <c r="H362">
        <v>1139</v>
      </c>
      <c r="L362" s="6">
        <v>44222</v>
      </c>
      <c r="M362" s="6">
        <v>44178</v>
      </c>
      <c r="N362" s="6"/>
      <c r="O362" s="6"/>
      <c r="P362" s="58"/>
      <c r="Q362" s="40">
        <f t="shared" si="15"/>
        <v>41</v>
      </c>
      <c r="R362" s="2">
        <f t="shared" si="16"/>
        <v>1139</v>
      </c>
      <c r="S362" s="2">
        <f>VLOOKUP(C362,Quals!$A$25:$C$45,3,FALSE)</f>
        <v>1171</v>
      </c>
      <c r="T362" s="2" t="str">
        <f>IF(OR(AND(G362&gt;=S362,L362&gt;=Quals!$F$3,L362&lt;=Quals!$H$3), OR(AND(H362&gt;=S362,M362&gt;=Quals!$F$3,M362&lt;=Quals!$H$3), OR(AND(I362&gt;=S362,N362&gt;=Quals!$F$3,N362&lt;=Quals!$H$3), OR(AND(J362&gt;=S362,O362&gt;=Quals!$F$3,O362&lt;=Quals!$H$3), OR(AND(K362&gt;=S362,P362&gt;=Quals!$F$3,P362&lt;=Quals!$H$3)))))),"Q","")</f>
        <v/>
      </c>
      <c r="U362" s="1" t="str">
        <f>IF(AND(T362 = "Q", IF(ISNA(VLOOKUP((B362&amp;C362),Autos!C:C,1,FALSE)), "Not in Auto",)),"Check", "No need")</f>
        <v>No need</v>
      </c>
    </row>
    <row r="363" spans="1:21" x14ac:dyDescent="0.2">
      <c r="A363" t="str">
        <f t="shared" si="17"/>
        <v>Lauren RYAN10000m</v>
      </c>
      <c r="B363" t="s">
        <v>311</v>
      </c>
      <c r="C363" s="6" t="s">
        <v>30</v>
      </c>
      <c r="D363" s="6">
        <v>35869</v>
      </c>
      <c r="E363">
        <v>1126</v>
      </c>
      <c r="F363" s="2">
        <v>6</v>
      </c>
      <c r="G363">
        <v>1125</v>
      </c>
      <c r="H363">
        <v>1088</v>
      </c>
      <c r="L363" s="6">
        <v>44222</v>
      </c>
      <c r="M363" s="6">
        <v>44178</v>
      </c>
      <c r="N363" s="6"/>
      <c r="O363" s="6"/>
      <c r="P363" s="58"/>
      <c r="Q363" s="40">
        <f t="shared" si="15"/>
        <v>62</v>
      </c>
      <c r="R363" s="2">
        <f t="shared" si="16"/>
        <v>1125</v>
      </c>
      <c r="S363" s="2">
        <f>VLOOKUP(C363,Quals!$A$25:$C$45,3,FALSE)</f>
        <v>1171</v>
      </c>
      <c r="T363" s="2" t="str">
        <f>IF(OR(AND(G363&gt;=S363,L363&gt;=Quals!$F$3,L363&lt;=Quals!$H$3), OR(AND(H363&gt;=S363,M363&gt;=Quals!$F$3,M363&lt;=Quals!$H$3), OR(AND(I363&gt;=S363,N363&gt;=Quals!$F$3,N363&lt;=Quals!$H$3), OR(AND(J363&gt;=S363,O363&gt;=Quals!$F$3,O363&lt;=Quals!$H$3), OR(AND(K363&gt;=S363,P363&gt;=Quals!$F$3,P363&lt;=Quals!$H$3)))))),"Q","")</f>
        <v/>
      </c>
      <c r="U363" s="1" t="str">
        <f>IF(AND(T363 = "Q", IF(ISNA(VLOOKUP((B363&amp;C363),Autos!C:C,1,FALSE)), "Not in Auto",)),"Check", "No need")</f>
        <v>No need</v>
      </c>
    </row>
    <row r="364" spans="1:21" x14ac:dyDescent="0.2">
      <c r="A364" t="str">
        <f t="shared" si="17"/>
        <v>Eloise WELLINGS10000m</v>
      </c>
      <c r="B364" t="s">
        <v>354</v>
      </c>
      <c r="C364" s="6" t="s">
        <v>30</v>
      </c>
      <c r="D364" s="6">
        <v>30264</v>
      </c>
      <c r="E364">
        <v>1121</v>
      </c>
      <c r="F364" s="2">
        <v>7</v>
      </c>
      <c r="G364">
        <v>1086</v>
      </c>
      <c r="H364">
        <v>1106</v>
      </c>
      <c r="L364" s="6">
        <v>44587</v>
      </c>
      <c r="M364" s="6">
        <v>44535</v>
      </c>
      <c r="N364" s="6"/>
      <c r="O364" s="6"/>
      <c r="P364" s="58"/>
      <c r="Q364" s="40">
        <f t="shared" si="15"/>
        <v>65</v>
      </c>
      <c r="R364" s="2">
        <f t="shared" si="16"/>
        <v>1106</v>
      </c>
      <c r="S364" s="2">
        <f>VLOOKUP(C364,Quals!$A$25:$C$45,3,FALSE)</f>
        <v>1171</v>
      </c>
      <c r="T364" s="2" t="str">
        <f>IF(OR(AND(G364&gt;=S364,L364&gt;=Quals!$F$3,L364&lt;=Quals!$H$3), OR(AND(H364&gt;=S364,M364&gt;=Quals!$F$3,M364&lt;=Quals!$H$3), OR(AND(I364&gt;=S364,N364&gt;=Quals!$F$3,N364&lt;=Quals!$H$3), OR(AND(J364&gt;=S364,O364&gt;=Quals!$F$3,O364&lt;=Quals!$H$3), OR(AND(K364&gt;=S364,P364&gt;=Quals!$F$3,P364&lt;=Quals!$H$3)))))),"Q","")</f>
        <v/>
      </c>
      <c r="U364" s="1" t="str">
        <f>IF(AND(T364 = "Q", IF(ISNA(VLOOKUP((B364&amp;C364),Autos!C:C,1,FALSE)), "Not in Auto",)),"Check", "No need")</f>
        <v>No need</v>
      </c>
    </row>
    <row r="365" spans="1:21" x14ac:dyDescent="0.2">
      <c r="A365" t="str">
        <f t="shared" si="17"/>
        <v>Tara PALM10000m</v>
      </c>
      <c r="B365" t="s">
        <v>366</v>
      </c>
      <c r="C365" s="6" t="s">
        <v>30</v>
      </c>
      <c r="D365" s="6">
        <v>31256</v>
      </c>
      <c r="E365">
        <v>1118</v>
      </c>
      <c r="F365" s="2">
        <v>8</v>
      </c>
      <c r="G365">
        <v>1127</v>
      </c>
      <c r="H365">
        <v>1090</v>
      </c>
      <c r="L365" s="6">
        <v>44178</v>
      </c>
      <c r="M365" s="6">
        <v>44222</v>
      </c>
      <c r="N365" s="6"/>
      <c r="O365" s="6"/>
      <c r="P365" s="58"/>
      <c r="Q365" s="40">
        <f t="shared" si="15"/>
        <v>69</v>
      </c>
      <c r="R365" s="2">
        <f t="shared" si="16"/>
        <v>1127</v>
      </c>
      <c r="S365" s="2">
        <f>VLOOKUP(C365,Quals!$A$25:$C$45,3,FALSE)</f>
        <v>1171</v>
      </c>
      <c r="T365" s="2" t="str">
        <f>IF(OR(AND(G365&gt;=S365,L365&gt;=Quals!$F$3,L365&lt;=Quals!$H$3), OR(AND(H365&gt;=S365,M365&gt;=Quals!$F$3,M365&lt;=Quals!$H$3), OR(AND(I365&gt;=S365,N365&gt;=Quals!$F$3,N365&lt;=Quals!$H$3), OR(AND(J365&gt;=S365,O365&gt;=Quals!$F$3,O365&lt;=Quals!$H$3), OR(AND(K365&gt;=S365,P365&gt;=Quals!$F$3,P365&lt;=Quals!$H$3)))))),"Q","")</f>
        <v/>
      </c>
      <c r="U365" s="1" t="str">
        <f>IF(AND(T365 = "Q", IF(ISNA(VLOOKUP((B365&amp;C365),Autos!C:C,1,FALSE)), "Not in Auto",)),"Check", "No need")</f>
        <v>No need</v>
      </c>
    </row>
    <row r="366" spans="1:21" x14ac:dyDescent="0.2">
      <c r="A366" t="str">
        <f t="shared" si="17"/>
        <v>Clare O'BRIEN10000m</v>
      </c>
      <c r="B366" t="s">
        <v>355</v>
      </c>
      <c r="C366" s="6" t="s">
        <v>30</v>
      </c>
      <c r="D366" s="6">
        <v>36173</v>
      </c>
      <c r="E366">
        <v>1118</v>
      </c>
      <c r="F366" s="2">
        <v>9</v>
      </c>
      <c r="G366">
        <v>1107</v>
      </c>
      <c r="H366">
        <v>1101</v>
      </c>
      <c r="L366" s="6">
        <v>44357</v>
      </c>
      <c r="M366" s="6">
        <v>44288</v>
      </c>
      <c r="N366" s="6"/>
      <c r="O366" s="6"/>
      <c r="P366" s="58"/>
      <c r="Q366" s="40">
        <f t="shared" si="15"/>
        <v>69</v>
      </c>
      <c r="R366" s="2">
        <f t="shared" si="16"/>
        <v>1107</v>
      </c>
      <c r="S366" s="2">
        <f>VLOOKUP(C366,Quals!$A$25:$C$45,3,FALSE)</f>
        <v>1171</v>
      </c>
      <c r="T366" s="2" t="str">
        <f>IF(OR(AND(G366&gt;=S366,L366&gt;=Quals!$F$3,L366&lt;=Quals!$H$3), OR(AND(H366&gt;=S366,M366&gt;=Quals!$F$3,M366&lt;=Quals!$H$3), OR(AND(I366&gt;=S366,N366&gt;=Quals!$F$3,N366&lt;=Quals!$H$3), OR(AND(J366&gt;=S366,O366&gt;=Quals!$F$3,O366&lt;=Quals!$H$3), OR(AND(K366&gt;=S366,P366&gt;=Quals!$F$3,P366&lt;=Quals!$H$3)))))),"Q","")</f>
        <v/>
      </c>
      <c r="U366" s="1" t="str">
        <f>IF(AND(T366 = "Q", IF(ISNA(VLOOKUP((B366&amp;C366),Autos!C:C,1,FALSE)), "Not in Auto",)),"Check", "No need")</f>
        <v>No need</v>
      </c>
    </row>
    <row r="367" spans="1:21" x14ac:dyDescent="0.2">
      <c r="A367" t="str">
        <f t="shared" si="17"/>
        <v>Leanne POMPEANI10000m</v>
      </c>
      <c r="B367" t="s">
        <v>357</v>
      </c>
      <c r="C367" s="6" t="s">
        <v>30</v>
      </c>
      <c r="D367" s="6">
        <v>35241</v>
      </c>
      <c r="E367">
        <v>1116</v>
      </c>
      <c r="F367" s="2">
        <v>10</v>
      </c>
      <c r="G367">
        <v>1091</v>
      </c>
      <c r="H367">
        <v>1116</v>
      </c>
      <c r="L367" s="6">
        <v>44222</v>
      </c>
      <c r="M367" s="6">
        <v>44318</v>
      </c>
      <c r="N367" s="6"/>
      <c r="O367" s="6"/>
      <c r="P367" s="58"/>
      <c r="Q367" s="40">
        <f t="shared" si="15"/>
        <v>72</v>
      </c>
      <c r="R367" s="2">
        <f t="shared" si="16"/>
        <v>1116</v>
      </c>
      <c r="S367" s="2">
        <f>VLOOKUP(C367,Quals!$A$25:$C$45,3,FALSE)</f>
        <v>1171</v>
      </c>
      <c r="T367" s="2" t="str">
        <f>IF(OR(AND(G367&gt;=S367,L367&gt;=Quals!$F$3,L367&lt;=Quals!$H$3), OR(AND(H367&gt;=S367,M367&gt;=Quals!$F$3,M367&lt;=Quals!$H$3), OR(AND(I367&gt;=S367,N367&gt;=Quals!$F$3,N367&lt;=Quals!$H$3), OR(AND(J367&gt;=S367,O367&gt;=Quals!$F$3,O367&lt;=Quals!$H$3), OR(AND(K367&gt;=S367,P367&gt;=Quals!$F$3,P367&lt;=Quals!$H$3)))))),"Q","")</f>
        <v/>
      </c>
      <c r="U367" s="1" t="str">
        <f>IF(AND(T367 = "Q", IF(ISNA(VLOOKUP((B367&amp;C367),Autos!C:C,1,FALSE)), "Not in Auto",)),"Check", "No need")</f>
        <v>No need</v>
      </c>
    </row>
    <row r="368" spans="1:21" x14ac:dyDescent="0.2">
      <c r="A368" t="str">
        <f t="shared" si="17"/>
        <v>Caitlin ADAMS10000m</v>
      </c>
      <c r="B368" t="s">
        <v>353</v>
      </c>
      <c r="C368" s="6" t="s">
        <v>30</v>
      </c>
      <c r="D368" s="6">
        <v>35618</v>
      </c>
      <c r="E368">
        <v>1098</v>
      </c>
      <c r="F368" s="2">
        <v>11</v>
      </c>
      <c r="G368">
        <v>1112</v>
      </c>
      <c r="H368">
        <v>1045</v>
      </c>
      <c r="L368" s="6">
        <v>44493</v>
      </c>
      <c r="M368" s="6">
        <v>44587</v>
      </c>
      <c r="N368" s="6"/>
      <c r="O368" s="6"/>
      <c r="P368" s="58"/>
      <c r="Q368" s="40">
        <f t="shared" si="15"/>
        <v>87</v>
      </c>
      <c r="R368" s="2">
        <f t="shared" si="16"/>
        <v>1112</v>
      </c>
      <c r="S368" s="2">
        <f>VLOOKUP(C368,Quals!$A$25:$C$45,3,FALSE)</f>
        <v>1171</v>
      </c>
      <c r="T368" s="2" t="str">
        <f>IF(OR(AND(G368&gt;=S368,L368&gt;=Quals!$F$3,L368&lt;=Quals!$H$3), OR(AND(H368&gt;=S368,M368&gt;=Quals!$F$3,M368&lt;=Quals!$H$3), OR(AND(I368&gt;=S368,N368&gt;=Quals!$F$3,N368&lt;=Quals!$H$3), OR(AND(J368&gt;=S368,O368&gt;=Quals!$F$3,O368&lt;=Quals!$H$3), OR(AND(K368&gt;=S368,P368&gt;=Quals!$F$3,P368&lt;=Quals!$H$3)))))),"Q","")</f>
        <v/>
      </c>
      <c r="U368" s="1" t="str">
        <f>IF(AND(T368 = "Q", IF(ISNA(VLOOKUP((B368&amp;C368),Autos!C:C,1,FALSE)), "Not in Auto",)),"Check", "No need")</f>
        <v>No need</v>
      </c>
    </row>
    <row r="369" spans="1:21" x14ac:dyDescent="0.2">
      <c r="A369" t="str">
        <f t="shared" si="17"/>
        <v>Clio OZANNE-JAQUES10000m</v>
      </c>
      <c r="B369" t="s">
        <v>367</v>
      </c>
      <c r="C369" s="6" t="s">
        <v>30</v>
      </c>
      <c r="D369" s="6">
        <v>36358</v>
      </c>
      <c r="E369">
        <v>1058</v>
      </c>
      <c r="F369" s="2">
        <v>12</v>
      </c>
      <c r="G369">
        <v>1064</v>
      </c>
      <c r="H369">
        <v>1053</v>
      </c>
      <c r="L369" s="6">
        <v>44357</v>
      </c>
      <c r="M369" s="6">
        <v>44343</v>
      </c>
      <c r="N369" s="6"/>
      <c r="O369" s="6"/>
      <c r="P369" s="58"/>
      <c r="Q369" s="40">
        <f t="shared" si="15"/>
        <v>123</v>
      </c>
      <c r="R369" s="2">
        <f t="shared" si="16"/>
        <v>1064</v>
      </c>
      <c r="S369" s="2">
        <f>VLOOKUP(C369,Quals!$A$25:$C$45,3,FALSE)</f>
        <v>1171</v>
      </c>
      <c r="T369" s="2" t="str">
        <f>IF(OR(AND(G369&gt;=S369,L369&gt;=Quals!$F$3,L369&lt;=Quals!$H$3), OR(AND(H369&gt;=S369,M369&gt;=Quals!$F$3,M369&lt;=Quals!$H$3), OR(AND(I369&gt;=S369,N369&gt;=Quals!$F$3,N369&lt;=Quals!$H$3), OR(AND(J369&gt;=S369,O369&gt;=Quals!$F$3,O369&lt;=Quals!$H$3), OR(AND(K369&gt;=S369,P369&gt;=Quals!$F$3,P369&lt;=Quals!$H$3)))))),"Q","")</f>
        <v/>
      </c>
      <c r="U369" s="1" t="str">
        <f>IF(AND(T369 = "Q", IF(ISNA(VLOOKUP((B369&amp;C369),Autos!C:C,1,FALSE)), "Not in Auto",)),"Check", "No need")</f>
        <v>No need</v>
      </c>
    </row>
    <row r="370" spans="1:21" x14ac:dyDescent="0.2">
      <c r="A370" t="str">
        <f t="shared" si="17"/>
        <v>Sarah KLEIN10000m</v>
      </c>
      <c r="B370" t="s">
        <v>360</v>
      </c>
      <c r="C370" s="6" t="s">
        <v>30</v>
      </c>
      <c r="D370" s="6">
        <v>31156</v>
      </c>
      <c r="E370">
        <v>1035</v>
      </c>
      <c r="F370" s="2">
        <v>13</v>
      </c>
      <c r="G370">
        <v>1018</v>
      </c>
      <c r="H370">
        <v>1018</v>
      </c>
      <c r="L370" s="6">
        <v>44587</v>
      </c>
      <c r="M370" s="6">
        <v>44222</v>
      </c>
      <c r="N370" s="6"/>
      <c r="O370" s="6"/>
      <c r="P370" s="58"/>
      <c r="Q370" s="40">
        <f t="shared" si="15"/>
        <v>153</v>
      </c>
      <c r="R370" s="2">
        <f t="shared" si="16"/>
        <v>1018</v>
      </c>
      <c r="S370" s="2">
        <f>VLOOKUP(C370,Quals!$A$25:$C$45,3,FALSE)</f>
        <v>1171</v>
      </c>
      <c r="T370" s="2" t="str">
        <f>IF(OR(AND(G370&gt;=S370,L370&gt;=Quals!$F$3,L370&lt;=Quals!$H$3), OR(AND(H370&gt;=S370,M370&gt;=Quals!$F$3,M370&lt;=Quals!$H$3), OR(AND(I370&gt;=S370,N370&gt;=Quals!$F$3,N370&lt;=Quals!$H$3), OR(AND(J370&gt;=S370,O370&gt;=Quals!$F$3,O370&lt;=Quals!$H$3), OR(AND(K370&gt;=S370,P370&gt;=Quals!$F$3,P370&lt;=Quals!$H$3)))))),"Q","")</f>
        <v/>
      </c>
      <c r="U370" s="1" t="str">
        <f>IF(AND(T370 = "Q", IF(ISNA(VLOOKUP((B370&amp;C370),Autos!C:C,1,FALSE)), "Not in Auto",)),"Check", "No need")</f>
        <v>No need</v>
      </c>
    </row>
    <row r="371" spans="1:21" x14ac:dyDescent="0.2">
      <c r="A371" t="str">
        <f t="shared" si="17"/>
        <v>Karinna FYFE10000m</v>
      </c>
      <c r="B371" t="s">
        <v>368</v>
      </c>
      <c r="C371" s="7" t="s">
        <v>30</v>
      </c>
      <c r="D371" s="6">
        <v>32549</v>
      </c>
      <c r="E371">
        <v>1028</v>
      </c>
      <c r="F371" s="2">
        <v>14</v>
      </c>
      <c r="G371">
        <v>1055</v>
      </c>
      <c r="H371">
        <v>1001</v>
      </c>
      <c r="L371" s="6">
        <v>44255</v>
      </c>
      <c r="M371" s="6">
        <v>44222</v>
      </c>
      <c r="N371" s="6"/>
      <c r="O371" s="6"/>
      <c r="P371" s="58"/>
      <c r="Q371" s="40">
        <f t="shared" si="15"/>
        <v>164</v>
      </c>
      <c r="R371" s="2">
        <f t="shared" si="16"/>
        <v>1055</v>
      </c>
      <c r="S371" s="2">
        <f>VLOOKUP(C371,Quals!$A$25:$C$45,3,FALSE)</f>
        <v>1171</v>
      </c>
      <c r="T371" s="2" t="str">
        <f>IF(OR(AND(G371&gt;=S371,L371&gt;=Quals!$F$3,L371&lt;=Quals!$H$3), OR(AND(H371&gt;=S371,M371&gt;=Quals!$F$3,M371&lt;=Quals!$H$3), OR(AND(I371&gt;=S371,N371&gt;=Quals!$F$3,N371&lt;=Quals!$H$3), OR(AND(J371&gt;=S371,O371&gt;=Quals!$F$3,O371&lt;=Quals!$H$3), OR(AND(K371&gt;=S371,P371&gt;=Quals!$F$3,P371&lt;=Quals!$H$3)))))),"Q","")</f>
        <v/>
      </c>
      <c r="U371" s="1" t="str">
        <f>IF(AND(T371 = "Q", IF(ISNA(VLOOKUP((B371&amp;C371),Autos!C:C,1,FALSE)), "Not in Auto",)),"Check", "No need")</f>
        <v>No need</v>
      </c>
    </row>
    <row r="372" spans="1:21" x14ac:dyDescent="0.2">
      <c r="A372" t="str">
        <f t="shared" si="17"/>
        <v>Emily RYAN10000m</v>
      </c>
      <c r="B372" t="s">
        <v>369</v>
      </c>
      <c r="C372" s="7" t="s">
        <v>30</v>
      </c>
      <c r="D372" s="6">
        <v>34621</v>
      </c>
      <c r="E372">
        <v>1014</v>
      </c>
      <c r="F372" s="2">
        <v>15</v>
      </c>
      <c r="G372">
        <v>1040</v>
      </c>
      <c r="H372">
        <v>969</v>
      </c>
      <c r="L372" s="6">
        <v>44297</v>
      </c>
      <c r="M372" s="6">
        <v>44587</v>
      </c>
      <c r="N372" s="6"/>
      <c r="O372" s="6"/>
      <c r="P372" s="58"/>
      <c r="Q372" s="40">
        <f t="shared" si="15"/>
        <v>192</v>
      </c>
      <c r="R372" s="2">
        <f t="shared" si="16"/>
        <v>1040</v>
      </c>
      <c r="S372" s="2">
        <f>VLOOKUP(C372,Quals!$A$25:$C$45,3,FALSE)</f>
        <v>1171</v>
      </c>
      <c r="T372" s="2" t="str">
        <f>IF(OR(AND(G372&gt;=S372,L372&gt;=Quals!$F$3,L372&lt;=Quals!$H$3), OR(AND(H372&gt;=S372,M372&gt;=Quals!$F$3,M372&lt;=Quals!$H$3), OR(AND(I372&gt;=S372,N372&gt;=Quals!$F$3,N372&lt;=Quals!$H$3), OR(AND(J372&gt;=S372,O372&gt;=Quals!$F$3,O372&lt;=Quals!$H$3), OR(AND(K372&gt;=S372,P372&gt;=Quals!$F$3,P372&lt;=Quals!$H$3)))))),"Q","")</f>
        <v/>
      </c>
      <c r="U372" s="1" t="str">
        <f>IF(AND(T372 = "Q", IF(ISNA(VLOOKUP((B372&amp;C372),Autos!C:C,1,FALSE)), "Not in Auto",)),"Check", "No need")</f>
        <v>No need</v>
      </c>
    </row>
    <row r="373" spans="1:21" x14ac:dyDescent="0.2">
      <c r="A373" t="str">
        <f t="shared" si="17"/>
        <v>Josephine AUER10000m</v>
      </c>
      <c r="B373" t="s">
        <v>370</v>
      </c>
      <c r="C373" s="6" t="s">
        <v>30</v>
      </c>
      <c r="E373">
        <v>1003</v>
      </c>
      <c r="F373" s="2">
        <v>16</v>
      </c>
      <c r="G373">
        <v>994</v>
      </c>
      <c r="H373">
        <v>1003</v>
      </c>
      <c r="L373" s="6">
        <v>44307</v>
      </c>
      <c r="M373" s="6">
        <v>44283</v>
      </c>
      <c r="N373" s="6"/>
      <c r="O373" s="6"/>
      <c r="P373" s="58"/>
      <c r="Q373" s="40">
        <f t="shared" si="15"/>
        <v>220</v>
      </c>
      <c r="R373" s="2">
        <f t="shared" si="16"/>
        <v>1003</v>
      </c>
      <c r="S373" s="2">
        <f>VLOOKUP(C373,Quals!$A$25:$C$45,3,FALSE)</f>
        <v>1171</v>
      </c>
      <c r="T373" s="2" t="str">
        <f>IF(OR(AND(G373&gt;=S373,L373&gt;=Quals!$F$3,L373&lt;=Quals!$H$3), OR(AND(H373&gt;=S373,M373&gt;=Quals!$F$3,M373&lt;=Quals!$H$3), OR(AND(I373&gt;=S373,N373&gt;=Quals!$F$3,N373&lt;=Quals!$H$3), OR(AND(J373&gt;=S373,O373&gt;=Quals!$F$3,O373&lt;=Quals!$H$3), OR(AND(K373&gt;=S373,P373&gt;=Quals!$F$3,P373&lt;=Quals!$H$3)))))),"Q","")</f>
        <v/>
      </c>
      <c r="U373" s="1" t="str">
        <f>IF(AND(T373 = "Q", IF(ISNA(VLOOKUP((B373&amp;C373),Autos!C:C,1,FALSE)), "Not in Auto",)),"Check", "No need")</f>
        <v>No need</v>
      </c>
    </row>
    <row r="374" spans="1:21" x14ac:dyDescent="0.2">
      <c r="A374" t="str">
        <f t="shared" si="17"/>
        <v>Jessica NOBLE10000m</v>
      </c>
      <c r="B374" t="s">
        <v>371</v>
      </c>
      <c r="C374" s="6" t="s">
        <v>30</v>
      </c>
      <c r="E374">
        <v>1000</v>
      </c>
      <c r="F374" s="2">
        <v>17</v>
      </c>
      <c r="G374">
        <v>978</v>
      </c>
      <c r="H374">
        <v>993</v>
      </c>
      <c r="L374" s="6">
        <v>44587</v>
      </c>
      <c r="M374" s="6">
        <v>44318</v>
      </c>
      <c r="N374" s="6"/>
      <c r="O374" s="6"/>
      <c r="P374" s="58"/>
      <c r="Q374" s="40">
        <f t="shared" si="15"/>
        <v>227</v>
      </c>
      <c r="R374" s="2">
        <f t="shared" si="16"/>
        <v>993</v>
      </c>
      <c r="S374" s="2">
        <f>VLOOKUP(C374,Quals!$A$25:$C$45,3,FALSE)</f>
        <v>1171</v>
      </c>
      <c r="T374" s="2" t="str">
        <f>IF(OR(AND(G374&gt;=S374,L374&gt;=Quals!$F$3,L374&lt;=Quals!$H$3), OR(AND(H374&gt;=S374,M374&gt;=Quals!$F$3,M374&lt;=Quals!$H$3), OR(AND(I374&gt;=S374,N374&gt;=Quals!$F$3,N374&lt;=Quals!$H$3), OR(AND(J374&gt;=S374,O374&gt;=Quals!$F$3,O374&lt;=Quals!$H$3), OR(AND(K374&gt;=S374,P374&gt;=Quals!$F$3,P374&lt;=Quals!$H$3)))))),"Q","")</f>
        <v/>
      </c>
      <c r="U374" s="1" t="str">
        <f>IF(AND(T374 = "Q", IF(ISNA(VLOOKUP((B374&amp;C374),Autos!C:C,1,FALSE)), "Not in Auto",)),"Check", "No need")</f>
        <v>No need</v>
      </c>
    </row>
    <row r="375" spans="1:21" x14ac:dyDescent="0.2">
      <c r="A375" t="str">
        <f t="shared" si="17"/>
        <v>Rosie WEBER10000m</v>
      </c>
      <c r="B375" t="s">
        <v>372</v>
      </c>
      <c r="C375" s="6" t="s">
        <v>30</v>
      </c>
      <c r="D375" s="6">
        <v>34040</v>
      </c>
      <c r="E375">
        <v>995</v>
      </c>
      <c r="F375" s="2">
        <v>18</v>
      </c>
      <c r="G375">
        <v>1005</v>
      </c>
      <c r="H375">
        <v>980</v>
      </c>
      <c r="L375" s="6">
        <v>44318</v>
      </c>
      <c r="M375" s="6">
        <v>44527</v>
      </c>
      <c r="N375" s="6"/>
      <c r="O375" s="6"/>
      <c r="P375" s="58"/>
      <c r="Q375" s="40">
        <f t="shared" si="15"/>
        <v>241</v>
      </c>
      <c r="R375" s="2">
        <f t="shared" si="16"/>
        <v>1005</v>
      </c>
      <c r="S375" s="2">
        <f>VLOOKUP(C375,Quals!$A$25:$C$45,3,FALSE)</f>
        <v>1171</v>
      </c>
      <c r="T375" s="2" t="str">
        <f>IF(OR(AND(G375&gt;=S375,L375&gt;=Quals!$F$3,L375&lt;=Quals!$H$3), OR(AND(H375&gt;=S375,M375&gt;=Quals!$F$3,M375&lt;=Quals!$H$3), OR(AND(I375&gt;=S375,N375&gt;=Quals!$F$3,N375&lt;=Quals!$H$3), OR(AND(J375&gt;=S375,O375&gt;=Quals!$F$3,O375&lt;=Quals!$H$3), OR(AND(K375&gt;=S375,P375&gt;=Quals!$F$3,P375&lt;=Quals!$H$3)))))),"Q","")</f>
        <v/>
      </c>
      <c r="U375" s="1" t="str">
        <f>IF(AND(T375 = "Q", IF(ISNA(VLOOKUP((B375&amp;C375),Autos!C:C,1,FALSE)), "Not in Auto",)),"Check", "No need")</f>
        <v>No need</v>
      </c>
    </row>
    <row r="376" spans="1:21" x14ac:dyDescent="0.2">
      <c r="A376" t="str">
        <f t="shared" si="17"/>
        <v>Annabel WHITE10000m</v>
      </c>
      <c r="B376" t="s">
        <v>373</v>
      </c>
      <c r="C376" s="6" t="s">
        <v>30</v>
      </c>
      <c r="E376">
        <v>990</v>
      </c>
      <c r="F376" s="2">
        <v>19</v>
      </c>
      <c r="G376">
        <v>1022</v>
      </c>
      <c r="H376">
        <v>958</v>
      </c>
      <c r="L376" s="6">
        <v>44318</v>
      </c>
      <c r="M376" s="6">
        <v>44222</v>
      </c>
      <c r="N376" s="6"/>
      <c r="O376" s="6"/>
      <c r="P376" s="58"/>
      <c r="Q376" s="40">
        <f t="shared" si="15"/>
        <v>253</v>
      </c>
      <c r="R376" s="2">
        <f t="shared" si="16"/>
        <v>1022</v>
      </c>
      <c r="S376" s="2">
        <f>VLOOKUP(C376,Quals!$A$25:$C$45,3,FALSE)</f>
        <v>1171</v>
      </c>
      <c r="T376" s="2" t="str">
        <f>IF(OR(AND(G376&gt;=S376,L376&gt;=Quals!$F$3,L376&lt;=Quals!$H$3), OR(AND(H376&gt;=S376,M376&gt;=Quals!$F$3,M376&lt;=Quals!$H$3), OR(AND(I376&gt;=S376,N376&gt;=Quals!$F$3,N376&lt;=Quals!$H$3), OR(AND(J376&gt;=S376,O376&gt;=Quals!$F$3,O376&lt;=Quals!$H$3), OR(AND(K376&gt;=S376,P376&gt;=Quals!$F$3,P376&lt;=Quals!$H$3)))))),"Q","")</f>
        <v/>
      </c>
      <c r="U376" s="1" t="str">
        <f>IF(AND(T376 = "Q", IF(ISNA(VLOOKUP((B376&amp;C376),Autos!C:C,1,FALSE)), "Not in Auto",)),"Check", "No need")</f>
        <v>No need</v>
      </c>
    </row>
    <row r="377" spans="1:21" x14ac:dyDescent="0.2">
      <c r="A377" t="str">
        <f t="shared" si="17"/>
        <v>Regina JENSEN10000m</v>
      </c>
      <c r="B377" t="s">
        <v>374</v>
      </c>
      <c r="C377" s="6" t="s">
        <v>30</v>
      </c>
      <c r="E377">
        <v>984</v>
      </c>
      <c r="F377" s="2">
        <v>20</v>
      </c>
      <c r="G377">
        <v>1000</v>
      </c>
      <c r="H377">
        <v>968</v>
      </c>
      <c r="L377" s="6">
        <v>44318</v>
      </c>
      <c r="M377" s="6">
        <v>44587</v>
      </c>
      <c r="N377" s="6"/>
      <c r="O377" s="6"/>
      <c r="P377" s="58"/>
      <c r="Q377" s="40">
        <f t="shared" si="15"/>
        <v>275</v>
      </c>
      <c r="R377" s="2">
        <f t="shared" si="16"/>
        <v>1000</v>
      </c>
      <c r="S377" s="2">
        <f>VLOOKUP(C377,Quals!$A$25:$C$45,3,FALSE)</f>
        <v>1171</v>
      </c>
      <c r="T377" s="2" t="str">
        <f>IF(OR(AND(G377&gt;=S377,L377&gt;=Quals!$F$3,L377&lt;=Quals!$H$3), OR(AND(H377&gt;=S377,M377&gt;=Quals!$F$3,M377&lt;=Quals!$H$3), OR(AND(I377&gt;=S377,N377&gt;=Quals!$F$3,N377&lt;=Quals!$H$3), OR(AND(J377&gt;=S377,O377&gt;=Quals!$F$3,O377&lt;=Quals!$H$3), OR(AND(K377&gt;=S377,P377&gt;=Quals!$F$3,P377&lt;=Quals!$H$3)))))),"Q","")</f>
        <v/>
      </c>
      <c r="U377" s="1" t="str">
        <f>IF(AND(T377 = "Q", IF(ISNA(VLOOKUP((B377&amp;C377),Autos!C:C,1,FALSE)), "Not in Auto",)),"Check", "No need")</f>
        <v>No need</v>
      </c>
    </row>
    <row r="378" spans="1:21" x14ac:dyDescent="0.2">
      <c r="A378" t="str">
        <f t="shared" si="17"/>
        <v>Gemma MAINI10000m</v>
      </c>
      <c r="B378" t="s">
        <v>362</v>
      </c>
      <c r="C378" s="6" t="s">
        <v>30</v>
      </c>
      <c r="D378" s="6">
        <v>31746</v>
      </c>
      <c r="E378">
        <v>976</v>
      </c>
      <c r="F378" s="2">
        <v>21</v>
      </c>
      <c r="G378">
        <v>986</v>
      </c>
      <c r="H378">
        <v>967</v>
      </c>
      <c r="L378" s="6">
        <v>44178</v>
      </c>
      <c r="M378" s="6">
        <v>44222</v>
      </c>
      <c r="N378" s="6"/>
      <c r="O378" s="6"/>
      <c r="P378" s="58"/>
      <c r="Q378" s="40">
        <f t="shared" si="15"/>
        <v>298</v>
      </c>
      <c r="R378" s="2">
        <f t="shared" si="16"/>
        <v>986</v>
      </c>
      <c r="S378" s="2">
        <f>VLOOKUP(C378,Quals!$A$25:$C$45,3,FALSE)</f>
        <v>1171</v>
      </c>
      <c r="T378" s="2" t="str">
        <f>IF(OR(AND(G378&gt;=S378,L378&gt;=Quals!$F$3,L378&lt;=Quals!$H$3), OR(AND(H378&gt;=S378,M378&gt;=Quals!$F$3,M378&lt;=Quals!$H$3), OR(AND(I378&gt;=S378,N378&gt;=Quals!$F$3,N378&lt;=Quals!$H$3), OR(AND(J378&gt;=S378,O378&gt;=Quals!$F$3,O378&lt;=Quals!$H$3), OR(AND(K378&gt;=S378,P378&gt;=Quals!$F$3,P378&lt;=Quals!$H$3)))))),"Q","")</f>
        <v/>
      </c>
      <c r="U378" s="1" t="str">
        <f>IF(AND(T378 = "Q", IF(ISNA(VLOOKUP((B378&amp;C378),Autos!C:C,1,FALSE)), "Not in Auto",)),"Check", "No need")</f>
        <v>No need</v>
      </c>
    </row>
    <row r="379" spans="1:21" x14ac:dyDescent="0.2">
      <c r="A379" t="str">
        <f t="shared" si="17"/>
        <v>Vanessa WILSON10000m</v>
      </c>
      <c r="B379" t="s">
        <v>375</v>
      </c>
      <c r="C379" t="s">
        <v>30</v>
      </c>
      <c r="D379" s="6">
        <v>1981</v>
      </c>
      <c r="E379">
        <v>911</v>
      </c>
      <c r="F379" s="2">
        <v>22</v>
      </c>
      <c r="G379">
        <v>923</v>
      </c>
      <c r="H379">
        <v>890</v>
      </c>
      <c r="L379" s="6">
        <v>44587</v>
      </c>
      <c r="M379" s="6">
        <v>44206</v>
      </c>
      <c r="N379" s="6"/>
      <c r="O379" s="6"/>
      <c r="P379" s="58"/>
      <c r="Q379" s="40">
        <f t="shared" si="15"/>
        <v>529</v>
      </c>
      <c r="R379" s="2">
        <f t="shared" si="16"/>
        <v>923</v>
      </c>
      <c r="S379" s="2">
        <f>VLOOKUP(C379,Quals!$A$25:$C$45,3,FALSE)</f>
        <v>1171</v>
      </c>
      <c r="T379" s="2" t="str">
        <f>IF(OR(AND(G379&gt;=S379,L379&gt;=Quals!$F$3,L379&lt;=Quals!$H$3), OR(AND(H379&gt;=S379,M379&gt;=Quals!$F$3,M379&lt;=Quals!$H$3), OR(AND(I379&gt;=S379,N379&gt;=Quals!$F$3,N379&lt;=Quals!$H$3), OR(AND(J379&gt;=S379,O379&gt;=Quals!$F$3,O379&lt;=Quals!$H$3), OR(AND(K379&gt;=S379,P379&gt;=Quals!$F$3,P379&lt;=Quals!$H$3)))))),"Q","")</f>
        <v/>
      </c>
      <c r="U379" s="1" t="str">
        <f>IF(AND(T379 = "Q", IF(ISNA(VLOOKUP((B379&amp;C379),Autos!C:C,1,FALSE)), "Not in Auto",)),"Check", "No need")</f>
        <v>No need</v>
      </c>
    </row>
    <row r="380" spans="1:21" x14ac:dyDescent="0.2">
      <c r="A380" t="str">
        <f t="shared" si="17"/>
        <v>Meriem DAOUI10000m</v>
      </c>
      <c r="B380" t="s">
        <v>376</v>
      </c>
      <c r="C380" s="6" t="s">
        <v>30</v>
      </c>
      <c r="D380" s="6">
        <v>36184</v>
      </c>
      <c r="E380">
        <v>894</v>
      </c>
      <c r="F380" s="2">
        <v>23</v>
      </c>
      <c r="G380">
        <v>893</v>
      </c>
      <c r="H380">
        <v>885</v>
      </c>
      <c r="L380" s="6">
        <v>44233</v>
      </c>
      <c r="M380" s="6">
        <v>44493</v>
      </c>
      <c r="N380" s="6"/>
      <c r="O380" s="6"/>
      <c r="P380" s="58"/>
      <c r="Q380" s="40">
        <f t="shared" si="15"/>
        <v>559</v>
      </c>
      <c r="R380" s="2">
        <f t="shared" si="16"/>
        <v>893</v>
      </c>
      <c r="S380" s="2">
        <f>VLOOKUP(C380,Quals!$A$25:$C$45,3,FALSE)</f>
        <v>1171</v>
      </c>
      <c r="T380" s="2" t="str">
        <f>IF(OR(AND(G380&gt;=S380,L380&gt;=Quals!$F$3,L380&lt;=Quals!$H$3), OR(AND(H380&gt;=S380,M380&gt;=Quals!$F$3,M380&lt;=Quals!$H$3), OR(AND(I380&gt;=S380,N380&gt;=Quals!$F$3,N380&lt;=Quals!$H$3), OR(AND(J380&gt;=S380,O380&gt;=Quals!$F$3,O380&lt;=Quals!$H$3), OR(AND(K380&gt;=S380,P380&gt;=Quals!$F$3,P380&lt;=Quals!$H$3)))))),"Q","")</f>
        <v/>
      </c>
      <c r="U380" s="1" t="str">
        <f>IF(AND(T380 = "Q", IF(ISNA(VLOOKUP((B380&amp;C380),Autos!C:C,1,FALSE)), "Not in Auto",)),"Check", "No need")</f>
        <v>No need</v>
      </c>
    </row>
    <row r="381" spans="1:21" x14ac:dyDescent="0.2">
      <c r="A381" t="str">
        <f t="shared" si="17"/>
        <v>Shiloh WATTS10000m</v>
      </c>
      <c r="B381" t="s">
        <v>377</v>
      </c>
      <c r="C381" s="6" t="s">
        <v>30</v>
      </c>
      <c r="D381" s="6">
        <v>1979</v>
      </c>
      <c r="E381">
        <v>864</v>
      </c>
      <c r="F381" s="2">
        <v>24</v>
      </c>
      <c r="G381">
        <v>892</v>
      </c>
      <c r="H381">
        <v>836</v>
      </c>
      <c r="L381" s="6">
        <v>44283</v>
      </c>
      <c r="M381" s="6">
        <v>44457</v>
      </c>
      <c r="N381" s="6"/>
      <c r="O381" s="6"/>
      <c r="P381" s="58"/>
      <c r="Q381" s="40">
        <f t="shared" si="15"/>
        <v>580</v>
      </c>
      <c r="R381" s="2">
        <f t="shared" si="16"/>
        <v>892</v>
      </c>
      <c r="S381" s="2">
        <f>VLOOKUP(C381,Quals!$A$25:$C$45,3,FALSE)</f>
        <v>1171</v>
      </c>
      <c r="T381" s="2" t="str">
        <f>IF(OR(AND(G381&gt;=S381,L381&gt;=Quals!$F$3,L381&lt;=Quals!$H$3), OR(AND(H381&gt;=S381,M381&gt;=Quals!$F$3,M381&lt;=Quals!$H$3), OR(AND(I381&gt;=S381,N381&gt;=Quals!$F$3,N381&lt;=Quals!$H$3), OR(AND(J381&gt;=S381,O381&gt;=Quals!$F$3,O381&lt;=Quals!$H$3), OR(AND(K381&gt;=S381,P381&gt;=Quals!$F$3,P381&lt;=Quals!$H$3)))))),"Q","")</f>
        <v/>
      </c>
      <c r="U381" s="1" t="str">
        <f>IF(AND(T381 = "Q", IF(ISNA(VLOOKUP((B381&amp;C381),Autos!C:C,1,FALSE)), "Not in Auto",)),"Check", "No need")</f>
        <v>No need</v>
      </c>
    </row>
    <row r="382" spans="1:21" x14ac:dyDescent="0.2">
      <c r="A382" t="str">
        <f t="shared" si="17"/>
        <v>Audrey HALL10000m</v>
      </c>
      <c r="B382" t="s">
        <v>378</v>
      </c>
      <c r="C382" s="6" t="s">
        <v>30</v>
      </c>
      <c r="D382" s="6">
        <v>1995</v>
      </c>
      <c r="E382">
        <v>837</v>
      </c>
      <c r="F382" s="2">
        <v>25</v>
      </c>
      <c r="G382">
        <v>888</v>
      </c>
      <c r="H382">
        <v>787</v>
      </c>
      <c r="L382" s="6">
        <v>44318</v>
      </c>
      <c r="M382" s="6">
        <v>43643</v>
      </c>
      <c r="N382" s="6"/>
      <c r="O382" s="6"/>
      <c r="P382" s="58"/>
      <c r="Q382" s="40">
        <f t="shared" si="15"/>
        <v>594</v>
      </c>
      <c r="R382" s="2">
        <f t="shared" si="16"/>
        <v>888</v>
      </c>
      <c r="S382" s="2">
        <f>VLOOKUP(C382,Quals!$A$25:$C$45,3,FALSE)</f>
        <v>1171</v>
      </c>
      <c r="T382" s="2" t="str">
        <f>IF(OR(AND(G382&gt;=S382,L382&gt;=Quals!$F$3,L382&lt;=Quals!$H$3), OR(AND(H382&gt;=S382,M382&gt;=Quals!$F$3,M382&lt;=Quals!$H$3), OR(AND(I382&gt;=S382,N382&gt;=Quals!$F$3,N382&lt;=Quals!$H$3), OR(AND(J382&gt;=S382,O382&gt;=Quals!$F$3,O382&lt;=Quals!$H$3), OR(AND(K382&gt;=S382,P382&gt;=Quals!$F$3,P382&lt;=Quals!$H$3)))))),"Q","")</f>
        <v/>
      </c>
      <c r="U382" s="1" t="str">
        <f>IF(AND(T382 = "Q", IF(ISNA(VLOOKUP((B382&amp;C382),Autos!C:C,1,FALSE)), "Not in Auto",)),"Check", "No need")</f>
        <v>No need</v>
      </c>
    </row>
    <row r="383" spans="1:21" x14ac:dyDescent="0.2">
      <c r="A383" t="str">
        <f t="shared" si="17"/>
        <v>Anna SMEE10000m</v>
      </c>
      <c r="B383" t="s">
        <v>967</v>
      </c>
      <c r="C383" s="6" t="s">
        <v>30</v>
      </c>
      <c r="E383">
        <v>832</v>
      </c>
      <c r="F383" s="2">
        <v>26</v>
      </c>
      <c r="G383">
        <v>857</v>
      </c>
      <c r="H383">
        <v>798</v>
      </c>
      <c r="L383" s="6">
        <v>44360</v>
      </c>
      <c r="M383" s="6">
        <v>44597</v>
      </c>
      <c r="N383" s="6"/>
      <c r="O383" s="6"/>
      <c r="P383" s="58"/>
      <c r="Q383" s="40">
        <f t="shared" si="15"/>
        <v>599</v>
      </c>
      <c r="R383" s="2">
        <f t="shared" si="16"/>
        <v>857</v>
      </c>
      <c r="S383" s="2">
        <f>VLOOKUP(C383,Quals!$A$25:$C$45,3,FALSE)</f>
        <v>1171</v>
      </c>
      <c r="T383" s="2" t="str">
        <f>IF(OR(AND(G383&gt;=S383,L383&gt;=Quals!$F$3,L383&lt;=Quals!$H$3), OR(AND(H383&gt;=S383,M383&gt;=Quals!$F$3,M383&lt;=Quals!$H$3), OR(AND(I383&gt;=S383,N383&gt;=Quals!$F$3,N383&lt;=Quals!$H$3), OR(AND(J383&gt;=S383,O383&gt;=Quals!$F$3,O383&lt;=Quals!$H$3), OR(AND(K383&gt;=S383,P383&gt;=Quals!$F$3,P383&lt;=Quals!$H$3)))))),"Q","")</f>
        <v/>
      </c>
      <c r="U383" s="1" t="str">
        <f>IF(AND(T383 = "Q", IF(ISNA(VLOOKUP((B383&amp;C383),Autos!C:C,1,FALSE)), "Not in Auto",)),"Check", "No need")</f>
        <v>No need</v>
      </c>
    </row>
    <row r="384" spans="1:21" x14ac:dyDescent="0.2">
      <c r="A384" t="str">
        <f t="shared" si="17"/>
        <v>Liz CLAY100mh</v>
      </c>
      <c r="B384" t="s">
        <v>379</v>
      </c>
      <c r="C384" t="s">
        <v>32</v>
      </c>
      <c r="D384" s="6">
        <v>34828</v>
      </c>
      <c r="E384">
        <v>1251</v>
      </c>
      <c r="F384" s="2">
        <v>1</v>
      </c>
      <c r="G384">
        <v>1189</v>
      </c>
      <c r="H384">
        <v>1157</v>
      </c>
      <c r="I384">
        <v>1152</v>
      </c>
      <c r="J384">
        <v>1166</v>
      </c>
      <c r="K384">
        <v>1142</v>
      </c>
      <c r="L384" s="6">
        <v>44409</v>
      </c>
      <c r="M384" s="6">
        <v>44304</v>
      </c>
      <c r="N384" s="6">
        <v>44282</v>
      </c>
      <c r="O384" s="6">
        <v>44268</v>
      </c>
      <c r="P384" s="58">
        <v>44444</v>
      </c>
      <c r="Q384" s="40">
        <f t="shared" si="15"/>
        <v>10</v>
      </c>
      <c r="R384" s="2">
        <f t="shared" si="16"/>
        <v>1189</v>
      </c>
      <c r="S384" s="2">
        <f>VLOOKUP(C384,Quals!$A$25:$C$45,3,FALSE)</f>
        <v>1171</v>
      </c>
      <c r="T384" s="2" t="str">
        <f>IF(OR(AND(G384&gt;=S384,L384&gt;=Quals!$F$3,L384&lt;=Quals!$H$3), OR(AND(H384&gt;=S384,M384&gt;=Quals!$F$3,M384&lt;=Quals!$H$3), OR(AND(I384&gt;=S384,N384&gt;=Quals!$F$3,N384&lt;=Quals!$H$3), OR(AND(J384&gt;=S384,O384&gt;=Quals!$F$3,O384&lt;=Quals!$H$3), OR(AND(K384&gt;=S384,P384&gt;=Quals!$F$3,P384&lt;=Quals!$H$3)))))),"Q","")</f>
        <v>Q</v>
      </c>
      <c r="U384" s="1" t="str">
        <f>IF(AND(T384 = "Q", IF(ISNA(VLOOKUP((B384&amp;C384),Autos!C:C,1,FALSE)), "Not in Auto",)),"Check", "No need")</f>
        <v>No need</v>
      </c>
    </row>
    <row r="385" spans="1:21" x14ac:dyDescent="0.2">
      <c r="A385" t="str">
        <f t="shared" si="17"/>
        <v>Hannah JONES100mh</v>
      </c>
      <c r="B385" t="s">
        <v>380</v>
      </c>
      <c r="C385" s="6" t="s">
        <v>32</v>
      </c>
      <c r="D385" s="6">
        <v>34977</v>
      </c>
      <c r="E385">
        <v>1210</v>
      </c>
      <c r="F385" s="2">
        <v>2</v>
      </c>
      <c r="G385">
        <v>1141</v>
      </c>
      <c r="H385">
        <v>1140</v>
      </c>
      <c r="I385">
        <v>1098</v>
      </c>
      <c r="J385">
        <v>1162</v>
      </c>
      <c r="K385">
        <v>1142</v>
      </c>
      <c r="L385" s="6">
        <v>44304</v>
      </c>
      <c r="M385" s="6">
        <v>44282</v>
      </c>
      <c r="N385" s="6">
        <v>44390</v>
      </c>
      <c r="O385" s="6">
        <v>44352</v>
      </c>
      <c r="P385" s="58">
        <v>44374</v>
      </c>
      <c r="Q385" s="40">
        <f t="shared" si="15"/>
        <v>16</v>
      </c>
      <c r="R385" s="2">
        <f t="shared" si="16"/>
        <v>1162</v>
      </c>
      <c r="S385" s="2">
        <f>VLOOKUP(C385,Quals!$A$25:$C$45,3,FALSE)</f>
        <v>1171</v>
      </c>
      <c r="T385" s="2" t="str">
        <f>IF(OR(AND(G385&gt;=S385,L385&gt;=Quals!$F$3,L385&lt;=Quals!$H$3), OR(AND(H385&gt;=S385,M385&gt;=Quals!$F$3,M385&lt;=Quals!$H$3), OR(AND(I385&gt;=S385,N385&gt;=Quals!$F$3,N385&lt;=Quals!$H$3), OR(AND(J385&gt;=S385,O385&gt;=Quals!$F$3,O385&lt;=Quals!$H$3), OR(AND(K385&gt;=S385,P385&gt;=Quals!$F$3,P385&lt;=Quals!$H$3)))))),"Q","")</f>
        <v/>
      </c>
      <c r="U385" s="1" t="str">
        <f>IF(AND(T385 = "Q", IF(ISNA(VLOOKUP((B385&amp;C385),Autos!C:C,1,FALSE)), "Not in Auto",)),"Check", "No need")</f>
        <v>No need</v>
      </c>
    </row>
    <row r="386" spans="1:21" x14ac:dyDescent="0.2">
      <c r="A386" t="str">
        <f t="shared" si="17"/>
        <v>Brianna BEAHAN100mh</v>
      </c>
      <c r="B386" t="s">
        <v>381</v>
      </c>
      <c r="C386" s="6" t="s">
        <v>32</v>
      </c>
      <c r="D386" s="6">
        <v>33543</v>
      </c>
      <c r="E386">
        <v>1189</v>
      </c>
      <c r="F386" s="2">
        <v>3</v>
      </c>
      <c r="G386">
        <v>1113</v>
      </c>
      <c r="H386">
        <v>1120</v>
      </c>
      <c r="I386">
        <v>1136</v>
      </c>
      <c r="J386">
        <v>1130</v>
      </c>
      <c r="K386">
        <v>1099</v>
      </c>
      <c r="L386" s="6">
        <v>43644</v>
      </c>
      <c r="M386" s="6">
        <v>44282</v>
      </c>
      <c r="N386" s="6">
        <v>44352</v>
      </c>
      <c r="O386" s="6">
        <v>44367</v>
      </c>
      <c r="P386" s="58">
        <v>44304</v>
      </c>
      <c r="Q386" s="40">
        <f t="shared" ref="Q386:Q449" si="18">RANK(E386,$E$2:$E$1048576)</f>
        <v>22</v>
      </c>
      <c r="R386" s="2">
        <f t="shared" ref="R386:R449" si="19">LARGE(G386:K386,1)</f>
        <v>1136</v>
      </c>
      <c r="S386" s="2">
        <f>VLOOKUP(C386,Quals!$A$25:$C$45,3,FALSE)</f>
        <v>1171</v>
      </c>
      <c r="T386" s="2" t="str">
        <f>IF(OR(AND(G386&gt;=S386,L386&gt;=Quals!$F$3,L386&lt;=Quals!$H$3), OR(AND(H386&gt;=S386,M386&gt;=Quals!$F$3,M386&lt;=Quals!$H$3), OR(AND(I386&gt;=S386,N386&gt;=Quals!$F$3,N386&lt;=Quals!$H$3), OR(AND(J386&gt;=S386,O386&gt;=Quals!$F$3,O386&lt;=Quals!$H$3), OR(AND(K386&gt;=S386,P386&gt;=Quals!$F$3,P386&lt;=Quals!$H$3)))))),"Q","")</f>
        <v/>
      </c>
      <c r="U386" s="1" t="str">
        <f>IF(AND(T386 = "Q", IF(ISNA(VLOOKUP((B386&amp;C386),Autos!C:C,1,FALSE)), "Not in Auto",)),"Check", "No need")</f>
        <v>No need</v>
      </c>
    </row>
    <row r="387" spans="1:21" x14ac:dyDescent="0.2">
      <c r="A387" t="str">
        <f t="shared" ref="A387:A450" si="20">B387&amp;C387</f>
        <v>Celeste MUCCI100mh</v>
      </c>
      <c r="B387" t="s">
        <v>111</v>
      </c>
      <c r="C387" s="6" t="s">
        <v>32</v>
      </c>
      <c r="D387" s="6">
        <v>36383</v>
      </c>
      <c r="E387">
        <v>1186</v>
      </c>
      <c r="F387" s="2">
        <v>4</v>
      </c>
      <c r="G387">
        <v>1088</v>
      </c>
      <c r="H387">
        <v>1127</v>
      </c>
      <c r="I387">
        <v>1120</v>
      </c>
      <c r="J387">
        <v>1130</v>
      </c>
      <c r="K387">
        <v>1138</v>
      </c>
      <c r="L387" s="6">
        <v>43644</v>
      </c>
      <c r="M387" s="6">
        <v>44304</v>
      </c>
      <c r="N387" s="6">
        <v>44282</v>
      </c>
      <c r="O387" s="6">
        <v>44268</v>
      </c>
      <c r="P387" s="58">
        <v>44590</v>
      </c>
      <c r="Q387" s="40">
        <f t="shared" si="18"/>
        <v>24</v>
      </c>
      <c r="R387" s="2">
        <f t="shared" si="19"/>
        <v>1138</v>
      </c>
      <c r="S387" s="2">
        <f>VLOOKUP(C387,Quals!$A$25:$C$45,3,FALSE)</f>
        <v>1171</v>
      </c>
      <c r="T387" s="2" t="str">
        <f>IF(OR(AND(G387&gt;=S387,L387&gt;=Quals!$F$3,L387&lt;=Quals!$H$3), OR(AND(H387&gt;=S387,M387&gt;=Quals!$F$3,M387&lt;=Quals!$H$3), OR(AND(I387&gt;=S387,N387&gt;=Quals!$F$3,N387&lt;=Quals!$H$3), OR(AND(J387&gt;=S387,O387&gt;=Quals!$F$3,O387&lt;=Quals!$H$3), OR(AND(K387&gt;=S387,P387&gt;=Quals!$F$3,P387&lt;=Quals!$H$3)))))),"Q","")</f>
        <v/>
      </c>
      <c r="U387" s="1" t="str">
        <f>IF(AND(T387 = "Q", IF(ISNA(VLOOKUP((B387&amp;C387),Autos!C:C,1,FALSE)), "Not in Auto",)),"Check", "No need")</f>
        <v>No need</v>
      </c>
    </row>
    <row r="388" spans="1:21" x14ac:dyDescent="0.2">
      <c r="A388" t="str">
        <f t="shared" si="20"/>
        <v>Abbie TADDEO100mh</v>
      </c>
      <c r="B388" t="s">
        <v>382</v>
      </c>
      <c r="C388" s="7" t="s">
        <v>32</v>
      </c>
      <c r="D388" s="6">
        <v>34373</v>
      </c>
      <c r="E388">
        <v>1182</v>
      </c>
      <c r="F388" s="2">
        <v>5</v>
      </c>
      <c r="G388">
        <v>1132</v>
      </c>
      <c r="H388">
        <v>1128</v>
      </c>
      <c r="I388">
        <v>1142</v>
      </c>
      <c r="J388">
        <v>1105</v>
      </c>
      <c r="K388">
        <v>1134</v>
      </c>
      <c r="L388" s="6">
        <v>44282</v>
      </c>
      <c r="M388" s="6">
        <v>44304</v>
      </c>
      <c r="N388" s="6">
        <v>44268</v>
      </c>
      <c r="O388" s="6">
        <v>44266</v>
      </c>
      <c r="P388" s="58">
        <v>44262</v>
      </c>
      <c r="Q388" s="40">
        <f t="shared" si="18"/>
        <v>27</v>
      </c>
      <c r="R388" s="2">
        <f t="shared" si="19"/>
        <v>1142</v>
      </c>
      <c r="S388" s="2">
        <f>VLOOKUP(C388,Quals!$A$25:$C$45,3,FALSE)</f>
        <v>1171</v>
      </c>
      <c r="T388" s="2" t="str">
        <f>IF(OR(AND(G388&gt;=S388,L388&gt;=Quals!$F$3,L388&lt;=Quals!$H$3), OR(AND(H388&gt;=S388,M388&gt;=Quals!$F$3,M388&lt;=Quals!$H$3), OR(AND(I388&gt;=S388,N388&gt;=Quals!$F$3,N388&lt;=Quals!$H$3), OR(AND(J388&gt;=S388,O388&gt;=Quals!$F$3,O388&lt;=Quals!$H$3), OR(AND(K388&gt;=S388,P388&gt;=Quals!$F$3,P388&lt;=Quals!$H$3)))))),"Q","")</f>
        <v/>
      </c>
      <c r="U388" s="1" t="str">
        <f>IF(AND(T388 = "Q", IF(ISNA(VLOOKUP((B388&amp;C388),Autos!C:C,1,FALSE)), "Not in Auto",)),"Check", "No need")</f>
        <v>No need</v>
      </c>
    </row>
    <row r="389" spans="1:21" x14ac:dyDescent="0.2">
      <c r="A389" t="str">
        <f t="shared" si="20"/>
        <v>Michelle JENNEKE100mh</v>
      </c>
      <c r="B389" t="s">
        <v>383</v>
      </c>
      <c r="C389" s="6" t="s">
        <v>32</v>
      </c>
      <c r="D389" s="6">
        <v>34143</v>
      </c>
      <c r="E389">
        <v>1137</v>
      </c>
      <c r="F389" s="2">
        <v>6</v>
      </c>
      <c r="G389">
        <v>1047</v>
      </c>
      <c r="H389">
        <v>1109</v>
      </c>
      <c r="I389">
        <v>1081</v>
      </c>
      <c r="J389">
        <v>1109</v>
      </c>
      <c r="K389">
        <v>1109</v>
      </c>
      <c r="L389" s="6">
        <v>43644</v>
      </c>
      <c r="M389" s="6">
        <v>44252</v>
      </c>
      <c r="N389" s="6">
        <v>44304</v>
      </c>
      <c r="O389" s="6">
        <v>44590</v>
      </c>
      <c r="P389" s="58">
        <v>44590</v>
      </c>
      <c r="Q389" s="40">
        <f t="shared" si="18"/>
        <v>51</v>
      </c>
      <c r="R389" s="2">
        <f t="shared" si="19"/>
        <v>1109</v>
      </c>
      <c r="S389" s="2">
        <f>VLOOKUP(C389,Quals!$A$25:$C$45,3,FALSE)</f>
        <v>1171</v>
      </c>
      <c r="T389" s="2" t="str">
        <f>IF(OR(AND(G389&gt;=S389,L389&gt;=Quals!$F$3,L389&lt;=Quals!$H$3), OR(AND(H389&gt;=S389,M389&gt;=Quals!$F$3,M389&lt;=Quals!$H$3), OR(AND(I389&gt;=S389,N389&gt;=Quals!$F$3,N389&lt;=Quals!$H$3), OR(AND(J389&gt;=S389,O389&gt;=Quals!$F$3,O389&lt;=Quals!$H$3), OR(AND(K389&gt;=S389,P389&gt;=Quals!$F$3,P389&lt;=Quals!$H$3)))))),"Q","")</f>
        <v/>
      </c>
      <c r="U389" s="1" t="str">
        <f>IF(AND(T389 = "Q", IF(ISNA(VLOOKUP((B389&amp;C389),Autos!C:C,1,FALSE)), "Not in Auto",)),"Check", "No need")</f>
        <v>No need</v>
      </c>
    </row>
    <row r="390" spans="1:21" x14ac:dyDescent="0.2">
      <c r="A390" t="str">
        <f t="shared" si="20"/>
        <v>Imogen BRESLIN100mh</v>
      </c>
      <c r="B390" t="s">
        <v>384</v>
      </c>
      <c r="C390" t="s">
        <v>32</v>
      </c>
      <c r="D390" s="6">
        <v>37062</v>
      </c>
      <c r="E390">
        <v>1101</v>
      </c>
      <c r="F390" s="2">
        <v>7</v>
      </c>
      <c r="G390">
        <v>1062</v>
      </c>
      <c r="H390">
        <v>1070</v>
      </c>
      <c r="I390">
        <v>1104</v>
      </c>
      <c r="J390">
        <v>1075</v>
      </c>
      <c r="K390">
        <v>1047</v>
      </c>
      <c r="L390" s="6">
        <v>44282</v>
      </c>
      <c r="M390" s="6">
        <v>44268</v>
      </c>
      <c r="N390" s="6">
        <v>44304</v>
      </c>
      <c r="O390" s="6">
        <v>44262</v>
      </c>
      <c r="P390" s="58">
        <v>44304</v>
      </c>
      <c r="Q390" s="40">
        <f t="shared" si="18"/>
        <v>85</v>
      </c>
      <c r="R390" s="2">
        <f t="shared" si="19"/>
        <v>1104</v>
      </c>
      <c r="S390" s="2">
        <f>VLOOKUP(C390,Quals!$A$25:$C$45,3,FALSE)</f>
        <v>1171</v>
      </c>
      <c r="T390" s="2" t="str">
        <f>IF(OR(AND(G390&gt;=S390,L390&gt;=Quals!$F$3,L390&lt;=Quals!$H$3), OR(AND(H390&gt;=S390,M390&gt;=Quals!$F$3,M390&lt;=Quals!$H$3), OR(AND(I390&gt;=S390,N390&gt;=Quals!$F$3,N390&lt;=Quals!$H$3), OR(AND(J390&gt;=S390,O390&gt;=Quals!$F$3,O390&lt;=Quals!$H$3), OR(AND(K390&gt;=S390,P390&gt;=Quals!$F$3,P390&lt;=Quals!$H$3)))))),"Q","")</f>
        <v/>
      </c>
      <c r="U390" s="1" t="str">
        <f>IF(AND(T390 = "Q", IF(ISNA(VLOOKUP((B390&amp;C390),Autos!C:C,1,FALSE)), "Not in Auto",)),"Check", "No need")</f>
        <v>No need</v>
      </c>
    </row>
    <row r="391" spans="1:21" x14ac:dyDescent="0.2">
      <c r="A391" t="str">
        <f t="shared" si="20"/>
        <v>Danielle SHAW100mh</v>
      </c>
      <c r="B391" t="s">
        <v>129</v>
      </c>
      <c r="C391" t="s">
        <v>32</v>
      </c>
      <c r="D391" s="6">
        <v>36013</v>
      </c>
      <c r="E391">
        <v>1082</v>
      </c>
      <c r="F391" s="2">
        <v>8</v>
      </c>
      <c r="G391">
        <v>1090</v>
      </c>
      <c r="H391">
        <v>1067</v>
      </c>
      <c r="I391">
        <v>1063</v>
      </c>
      <c r="J391">
        <v>1075</v>
      </c>
      <c r="K391">
        <v>1063</v>
      </c>
      <c r="L391" s="6">
        <v>44590</v>
      </c>
      <c r="M391" s="6">
        <v>44541</v>
      </c>
      <c r="N391" s="6">
        <v>44583</v>
      </c>
      <c r="O391" s="6">
        <v>44590</v>
      </c>
      <c r="P391" s="58">
        <v>44576</v>
      </c>
      <c r="Q391" s="40">
        <f t="shared" si="18"/>
        <v>99</v>
      </c>
      <c r="R391" s="2">
        <f t="shared" si="19"/>
        <v>1090</v>
      </c>
      <c r="S391" s="2">
        <f>VLOOKUP(C391,Quals!$A$25:$C$45,3,FALSE)</f>
        <v>1171</v>
      </c>
      <c r="T391" s="2" t="str">
        <f>IF(OR(AND(G391&gt;=S391,L391&gt;=Quals!$F$3,L391&lt;=Quals!$H$3), OR(AND(H391&gt;=S391,M391&gt;=Quals!$F$3,M391&lt;=Quals!$H$3), OR(AND(I391&gt;=S391,N391&gt;=Quals!$F$3,N391&lt;=Quals!$H$3), OR(AND(J391&gt;=S391,O391&gt;=Quals!$F$3,O391&lt;=Quals!$H$3), OR(AND(K391&gt;=S391,P391&gt;=Quals!$F$3,P391&lt;=Quals!$H$3)))))),"Q","")</f>
        <v/>
      </c>
      <c r="U391" s="1" t="str">
        <f>IF(AND(T391 = "Q", IF(ISNA(VLOOKUP((B391&amp;C391),Autos!C:C,1,FALSE)), "Not in Auto",)),"Check", "No need")</f>
        <v>No need</v>
      </c>
    </row>
    <row r="392" spans="1:21" x14ac:dyDescent="0.2">
      <c r="A392" t="str">
        <f t="shared" si="20"/>
        <v>Taneille CRASE100mh</v>
      </c>
      <c r="B392" t="s">
        <v>385</v>
      </c>
      <c r="C392" s="6" t="s">
        <v>32</v>
      </c>
      <c r="D392" s="6">
        <v>34623</v>
      </c>
      <c r="E392">
        <v>1064</v>
      </c>
      <c r="F392" s="2">
        <v>9</v>
      </c>
      <c r="G392">
        <v>1088</v>
      </c>
      <c r="H392">
        <v>1049</v>
      </c>
      <c r="I392">
        <v>1052</v>
      </c>
      <c r="J392">
        <v>1042</v>
      </c>
      <c r="K392">
        <v>1011</v>
      </c>
      <c r="L392" s="6">
        <v>44590</v>
      </c>
      <c r="M392" s="6">
        <v>44282</v>
      </c>
      <c r="N392" s="6">
        <v>44548</v>
      </c>
      <c r="O392" s="6">
        <v>44301</v>
      </c>
      <c r="P392" s="58">
        <v>44269</v>
      </c>
      <c r="Q392" s="40">
        <f t="shared" si="18"/>
        <v>116</v>
      </c>
      <c r="R392" s="2">
        <f t="shared" si="19"/>
        <v>1088</v>
      </c>
      <c r="S392" s="2">
        <f>VLOOKUP(C392,Quals!$A$25:$C$45,3,FALSE)</f>
        <v>1171</v>
      </c>
      <c r="T392" s="2" t="str">
        <f>IF(OR(AND(G392&gt;=S392,L392&gt;=Quals!$F$3,L392&lt;=Quals!$H$3), OR(AND(H392&gt;=S392,M392&gt;=Quals!$F$3,M392&lt;=Quals!$H$3), OR(AND(I392&gt;=S392,N392&gt;=Quals!$F$3,N392&lt;=Quals!$H$3), OR(AND(J392&gt;=S392,O392&gt;=Quals!$F$3,O392&lt;=Quals!$H$3), OR(AND(K392&gt;=S392,P392&gt;=Quals!$F$3,P392&lt;=Quals!$H$3)))))),"Q","")</f>
        <v/>
      </c>
      <c r="U392" s="1" t="str">
        <f>IF(AND(T392 = "Q", IF(ISNA(VLOOKUP((B392&amp;C392),Autos!C:C,1,FALSE)), "Not in Auto",)),"Check", "No need")</f>
        <v>No need</v>
      </c>
    </row>
    <row r="393" spans="1:21" x14ac:dyDescent="0.2">
      <c r="A393" t="str">
        <f t="shared" si="20"/>
        <v>Alanah YUKICH100mh</v>
      </c>
      <c r="B393" t="s">
        <v>387</v>
      </c>
      <c r="C393" s="6" t="s">
        <v>32</v>
      </c>
      <c r="D393" s="6">
        <v>35822</v>
      </c>
      <c r="E393">
        <v>1026</v>
      </c>
      <c r="F393" s="2">
        <v>10</v>
      </c>
      <c r="G393">
        <v>1037</v>
      </c>
      <c r="H393">
        <v>1030</v>
      </c>
      <c r="I393">
        <v>1026</v>
      </c>
      <c r="J393">
        <v>1021</v>
      </c>
      <c r="K393">
        <v>1009</v>
      </c>
      <c r="L393" s="6">
        <v>44303</v>
      </c>
      <c r="M393" s="6">
        <v>44331</v>
      </c>
      <c r="N393" s="6">
        <v>44247</v>
      </c>
      <c r="O393" s="6">
        <v>44332</v>
      </c>
      <c r="P393" s="58">
        <v>44296</v>
      </c>
      <c r="Q393" s="40">
        <f t="shared" si="18"/>
        <v>169</v>
      </c>
      <c r="R393" s="2">
        <f t="shared" si="19"/>
        <v>1037</v>
      </c>
      <c r="S393" s="2">
        <f>VLOOKUP(C393,Quals!$A$25:$C$45,3,FALSE)</f>
        <v>1171</v>
      </c>
      <c r="T393" s="2" t="str">
        <f>IF(OR(AND(G393&gt;=S393,L393&gt;=Quals!$F$3,L393&lt;=Quals!$H$3), OR(AND(H393&gt;=S393,M393&gt;=Quals!$F$3,M393&lt;=Quals!$H$3), OR(AND(I393&gt;=S393,N393&gt;=Quals!$F$3,N393&lt;=Quals!$H$3), OR(AND(J393&gt;=S393,O393&gt;=Quals!$F$3,O393&lt;=Quals!$H$3), OR(AND(K393&gt;=S393,P393&gt;=Quals!$F$3,P393&lt;=Quals!$H$3)))))),"Q","")</f>
        <v/>
      </c>
      <c r="U393" s="1" t="str">
        <f>IF(AND(T393 = "Q", IF(ISNA(VLOOKUP((B393&amp;C393),Autos!C:C,1,FALSE)), "Not in Auto",)),"Check", "No need")</f>
        <v>No need</v>
      </c>
    </row>
    <row r="394" spans="1:21" x14ac:dyDescent="0.2">
      <c r="A394" t="str">
        <f t="shared" si="20"/>
        <v>Lateisha WILLIS100mh</v>
      </c>
      <c r="B394" t="s">
        <v>386</v>
      </c>
      <c r="C394" s="6" t="s">
        <v>32</v>
      </c>
      <c r="D394" s="6">
        <v>36567</v>
      </c>
      <c r="E394">
        <v>1017</v>
      </c>
      <c r="F394" s="2">
        <v>11</v>
      </c>
      <c r="G394">
        <v>1045</v>
      </c>
      <c r="H394">
        <v>1023</v>
      </c>
      <c r="I394">
        <v>1008</v>
      </c>
      <c r="J394">
        <v>983</v>
      </c>
      <c r="K394">
        <v>940</v>
      </c>
      <c r="L394" s="6">
        <v>44247</v>
      </c>
      <c r="M394" s="6">
        <v>44275</v>
      </c>
      <c r="N394" s="6">
        <v>44266</v>
      </c>
      <c r="O394" s="6">
        <v>44268</v>
      </c>
      <c r="P394" s="58">
        <v>44294</v>
      </c>
      <c r="Q394" s="40">
        <f t="shared" si="18"/>
        <v>184</v>
      </c>
      <c r="R394" s="2">
        <f t="shared" si="19"/>
        <v>1045</v>
      </c>
      <c r="S394" s="2">
        <f>VLOOKUP(C394,Quals!$A$25:$C$45,3,FALSE)</f>
        <v>1171</v>
      </c>
      <c r="T394" s="2" t="str">
        <f>IF(OR(AND(G394&gt;=S394,L394&gt;=Quals!$F$3,L394&lt;=Quals!$H$3), OR(AND(H394&gt;=S394,M394&gt;=Quals!$F$3,M394&lt;=Quals!$H$3), OR(AND(I394&gt;=S394,N394&gt;=Quals!$F$3,N394&lt;=Quals!$H$3), OR(AND(J394&gt;=S394,O394&gt;=Quals!$F$3,O394&lt;=Quals!$H$3), OR(AND(K394&gt;=S394,P394&gt;=Quals!$F$3,P394&lt;=Quals!$H$3)))))),"Q","")</f>
        <v/>
      </c>
      <c r="U394" s="1" t="str">
        <f>IF(AND(T394 = "Q", IF(ISNA(VLOOKUP((B394&amp;C394),Autos!C:C,1,FALSE)), "Not in Auto",)),"Check", "No need")</f>
        <v>No need</v>
      </c>
    </row>
    <row r="395" spans="1:21" x14ac:dyDescent="0.2">
      <c r="A395" t="str">
        <f t="shared" si="20"/>
        <v>Emelia SURCH100mh</v>
      </c>
      <c r="B395" t="s">
        <v>176</v>
      </c>
      <c r="C395" s="6" t="s">
        <v>32</v>
      </c>
      <c r="D395" s="6">
        <v>37801</v>
      </c>
      <c r="E395">
        <v>1007</v>
      </c>
      <c r="F395" s="2">
        <v>12</v>
      </c>
      <c r="G395">
        <v>1001</v>
      </c>
      <c r="H395">
        <v>1012</v>
      </c>
      <c r="I395">
        <v>982</v>
      </c>
      <c r="J395">
        <v>989</v>
      </c>
      <c r="K395">
        <v>988</v>
      </c>
      <c r="L395" s="6">
        <v>44282</v>
      </c>
      <c r="M395" s="6">
        <v>44299</v>
      </c>
      <c r="N395" s="6">
        <v>44583</v>
      </c>
      <c r="O395" s="6">
        <v>44299</v>
      </c>
      <c r="P395" s="58">
        <v>44590</v>
      </c>
      <c r="Q395" s="40">
        <f t="shared" si="18"/>
        <v>205</v>
      </c>
      <c r="R395" s="2">
        <f t="shared" si="19"/>
        <v>1012</v>
      </c>
      <c r="S395" s="2">
        <f>VLOOKUP(C395,Quals!$A$25:$C$45,3,FALSE)</f>
        <v>1171</v>
      </c>
      <c r="T395" s="2" t="str">
        <f>IF(OR(AND(G395&gt;=S395,L395&gt;=Quals!$F$3,L395&lt;=Quals!$H$3), OR(AND(H395&gt;=S395,M395&gt;=Quals!$F$3,M395&lt;=Quals!$H$3), OR(AND(I395&gt;=S395,N395&gt;=Quals!$F$3,N395&lt;=Quals!$H$3), OR(AND(J395&gt;=S395,O395&gt;=Quals!$F$3,O395&lt;=Quals!$H$3), OR(AND(K395&gt;=S395,P395&gt;=Quals!$F$3,P395&lt;=Quals!$H$3)))))),"Q","")</f>
        <v/>
      </c>
      <c r="U395" s="1" t="str">
        <f>IF(AND(T395 = "Q", IF(ISNA(VLOOKUP((B395&amp;C395),Autos!C:C,1,FALSE)), "Not in Auto",)),"Check", "No need")</f>
        <v>No need</v>
      </c>
    </row>
    <row r="396" spans="1:21" x14ac:dyDescent="0.2">
      <c r="A396" t="str">
        <f t="shared" si="20"/>
        <v>Nicolette D'ONOFRIO100mh</v>
      </c>
      <c r="B396" t="s">
        <v>388</v>
      </c>
      <c r="C396" s="6" t="s">
        <v>32</v>
      </c>
      <c r="D396" s="6">
        <v>37351</v>
      </c>
      <c r="E396">
        <v>1001</v>
      </c>
      <c r="F396" s="2">
        <v>13</v>
      </c>
      <c r="G396">
        <v>1009</v>
      </c>
      <c r="H396">
        <v>997</v>
      </c>
      <c r="I396">
        <v>1008</v>
      </c>
      <c r="J396">
        <v>992</v>
      </c>
      <c r="K396">
        <v>976</v>
      </c>
      <c r="L396" s="6">
        <v>44299</v>
      </c>
      <c r="M396" s="6">
        <v>44267</v>
      </c>
      <c r="N396" s="6">
        <v>44299</v>
      </c>
      <c r="O396" s="6">
        <v>44267</v>
      </c>
      <c r="P396" s="58">
        <v>44304</v>
      </c>
      <c r="Q396" s="40">
        <f t="shared" si="18"/>
        <v>226</v>
      </c>
      <c r="R396" s="2">
        <f t="shared" si="19"/>
        <v>1009</v>
      </c>
      <c r="S396" s="2">
        <f>VLOOKUP(C396,Quals!$A$25:$C$45,3,FALSE)</f>
        <v>1171</v>
      </c>
      <c r="T396" s="2" t="str">
        <f>IF(OR(AND(G396&gt;=S396,L396&gt;=Quals!$F$3,L396&lt;=Quals!$H$3), OR(AND(H396&gt;=S396,M396&gt;=Quals!$F$3,M396&lt;=Quals!$H$3), OR(AND(I396&gt;=S396,N396&gt;=Quals!$F$3,N396&lt;=Quals!$H$3), OR(AND(J396&gt;=S396,O396&gt;=Quals!$F$3,O396&lt;=Quals!$H$3), OR(AND(K396&gt;=S396,P396&gt;=Quals!$F$3,P396&lt;=Quals!$H$3)))))),"Q","")</f>
        <v/>
      </c>
      <c r="U396" s="1" t="str">
        <f>IF(AND(T396 = "Q", IF(ISNA(VLOOKUP((B396&amp;C396),Autos!C:C,1,FALSE)), "Not in Auto",)),"Check", "No need")</f>
        <v>No need</v>
      </c>
    </row>
    <row r="397" spans="1:21" x14ac:dyDescent="0.2">
      <c r="A397" t="str">
        <f t="shared" si="20"/>
        <v>Alessia WYNNE100mh</v>
      </c>
      <c r="B397" t="s">
        <v>180</v>
      </c>
      <c r="C397" s="6" t="s">
        <v>32</v>
      </c>
      <c r="D397" s="6">
        <v>37970</v>
      </c>
      <c r="E397">
        <v>999</v>
      </c>
      <c r="F397" s="2">
        <v>14</v>
      </c>
      <c r="G397">
        <v>1012</v>
      </c>
      <c r="H397">
        <v>1017</v>
      </c>
      <c r="I397">
        <v>993</v>
      </c>
      <c r="J397">
        <v>978</v>
      </c>
      <c r="K397">
        <v>964</v>
      </c>
      <c r="L397" s="6">
        <v>44299</v>
      </c>
      <c r="M397" s="6">
        <v>44299</v>
      </c>
      <c r="N397" s="6">
        <v>44275</v>
      </c>
      <c r="O397" s="6">
        <v>44576</v>
      </c>
      <c r="P397" s="58">
        <v>44541</v>
      </c>
      <c r="Q397" s="40">
        <f t="shared" si="18"/>
        <v>231</v>
      </c>
      <c r="R397" s="2">
        <f t="shared" si="19"/>
        <v>1017</v>
      </c>
      <c r="S397" s="2">
        <f>VLOOKUP(C397,Quals!$A$25:$C$45,3,FALSE)</f>
        <v>1171</v>
      </c>
      <c r="T397" s="2" t="str">
        <f>IF(OR(AND(G397&gt;=S397,L397&gt;=Quals!$F$3,L397&lt;=Quals!$H$3), OR(AND(H397&gt;=S397,M397&gt;=Quals!$F$3,M397&lt;=Quals!$H$3), OR(AND(I397&gt;=S397,N397&gt;=Quals!$F$3,N397&lt;=Quals!$H$3), OR(AND(J397&gt;=S397,O397&gt;=Quals!$F$3,O397&lt;=Quals!$H$3), OR(AND(K397&gt;=S397,P397&gt;=Quals!$F$3,P397&lt;=Quals!$H$3)))))),"Q","")</f>
        <v/>
      </c>
      <c r="U397" s="1" t="str">
        <f>IF(AND(T397 = "Q", IF(ISNA(VLOOKUP((B397&amp;C397),Autos!C:C,1,FALSE)), "Not in Auto",)),"Check", "No need")</f>
        <v>No need</v>
      </c>
    </row>
    <row r="398" spans="1:21" x14ac:dyDescent="0.2">
      <c r="A398" t="str">
        <f t="shared" si="20"/>
        <v>Annaliese BUSH100mh</v>
      </c>
      <c r="B398" t="s">
        <v>389</v>
      </c>
      <c r="C398" s="6" t="s">
        <v>32</v>
      </c>
      <c r="D398" s="6">
        <v>36419</v>
      </c>
      <c r="E398">
        <v>977</v>
      </c>
      <c r="F398" s="2">
        <v>15</v>
      </c>
      <c r="G398">
        <v>1015</v>
      </c>
      <c r="H398">
        <v>1011</v>
      </c>
      <c r="I398">
        <v>966</v>
      </c>
      <c r="J398">
        <v>951</v>
      </c>
      <c r="K398">
        <v>944</v>
      </c>
      <c r="L398" s="6">
        <v>44589</v>
      </c>
      <c r="M398" s="6">
        <v>44603</v>
      </c>
      <c r="N398" s="6">
        <v>44319</v>
      </c>
      <c r="O398" s="6">
        <v>44289</v>
      </c>
      <c r="P398" s="58">
        <v>44295</v>
      </c>
      <c r="Q398" s="40">
        <f t="shared" si="18"/>
        <v>293</v>
      </c>
      <c r="R398" s="2">
        <f t="shared" si="19"/>
        <v>1015</v>
      </c>
      <c r="S398" s="2">
        <f>VLOOKUP(C398,Quals!$A$25:$C$45,3,FALSE)</f>
        <v>1171</v>
      </c>
      <c r="T398" s="2" t="str">
        <f>IF(OR(AND(G398&gt;=S398,L398&gt;=Quals!$F$3,L398&lt;=Quals!$H$3), OR(AND(H398&gt;=S398,M398&gt;=Quals!$F$3,M398&lt;=Quals!$H$3), OR(AND(I398&gt;=S398,N398&gt;=Quals!$F$3,N398&lt;=Quals!$H$3), OR(AND(J398&gt;=S398,O398&gt;=Quals!$F$3,O398&lt;=Quals!$H$3), OR(AND(K398&gt;=S398,P398&gt;=Quals!$F$3,P398&lt;=Quals!$H$3)))))),"Q","")</f>
        <v/>
      </c>
      <c r="U398" s="1" t="str">
        <f>IF(AND(T398 = "Q", IF(ISNA(VLOOKUP((B398&amp;C398),Autos!C:C,1,FALSE)), "Not in Auto",)),"Check", "No need")</f>
        <v>No need</v>
      </c>
    </row>
    <row r="399" spans="1:21" x14ac:dyDescent="0.2">
      <c r="A399" t="str">
        <f t="shared" si="20"/>
        <v>Sophia CIBEI100mh</v>
      </c>
      <c r="B399" t="s">
        <v>390</v>
      </c>
      <c r="C399" s="6" t="s">
        <v>32</v>
      </c>
      <c r="D399" s="6">
        <v>37340</v>
      </c>
      <c r="E399">
        <v>975</v>
      </c>
      <c r="F399" s="2">
        <v>16</v>
      </c>
      <c r="G399">
        <v>978</v>
      </c>
      <c r="H399">
        <v>986</v>
      </c>
      <c r="I399">
        <v>956</v>
      </c>
      <c r="J399">
        <v>961</v>
      </c>
      <c r="K399">
        <v>961</v>
      </c>
      <c r="L399" s="6">
        <v>44267</v>
      </c>
      <c r="M399" s="6">
        <v>44299</v>
      </c>
      <c r="N399" s="6">
        <v>44310</v>
      </c>
      <c r="O399" s="6">
        <v>44590</v>
      </c>
      <c r="P399" s="58">
        <v>44267</v>
      </c>
      <c r="Q399" s="40">
        <f t="shared" si="18"/>
        <v>302</v>
      </c>
      <c r="R399" s="2">
        <f t="shared" si="19"/>
        <v>986</v>
      </c>
      <c r="S399" s="2">
        <f>VLOOKUP(C399,Quals!$A$25:$C$45,3,FALSE)</f>
        <v>1171</v>
      </c>
      <c r="T399" s="2" t="str">
        <f>IF(OR(AND(G399&gt;=S399,L399&gt;=Quals!$F$3,L399&lt;=Quals!$H$3), OR(AND(H399&gt;=S399,M399&gt;=Quals!$F$3,M399&lt;=Quals!$H$3), OR(AND(I399&gt;=S399,N399&gt;=Quals!$F$3,N399&lt;=Quals!$H$3), OR(AND(J399&gt;=S399,O399&gt;=Quals!$F$3,O399&lt;=Quals!$H$3), OR(AND(K399&gt;=S399,P399&gt;=Quals!$F$3,P399&lt;=Quals!$H$3)))))),"Q","")</f>
        <v/>
      </c>
      <c r="U399" s="1" t="str">
        <f>IF(AND(T399 = "Q", IF(ISNA(VLOOKUP((B399&amp;C399),Autos!C:C,1,FALSE)), "Not in Auto",)),"Check", "No need")</f>
        <v>No need</v>
      </c>
    </row>
    <row r="400" spans="1:21" x14ac:dyDescent="0.2">
      <c r="A400" t="str">
        <f t="shared" si="20"/>
        <v>Margaret GAYEN100mh</v>
      </c>
      <c r="B400" t="s">
        <v>391</v>
      </c>
      <c r="C400" s="6" t="s">
        <v>32</v>
      </c>
      <c r="D400" s="6">
        <v>34525</v>
      </c>
      <c r="E400">
        <v>970</v>
      </c>
      <c r="F400" s="2">
        <v>17</v>
      </c>
      <c r="G400">
        <v>985</v>
      </c>
      <c r="H400">
        <v>951</v>
      </c>
      <c r="I400">
        <v>968</v>
      </c>
      <c r="J400">
        <v>948</v>
      </c>
      <c r="K400">
        <v>931</v>
      </c>
      <c r="L400" s="6">
        <v>44541</v>
      </c>
      <c r="M400" s="6">
        <v>44255</v>
      </c>
      <c r="N400" s="6">
        <v>44569</v>
      </c>
      <c r="O400" s="6">
        <v>44590</v>
      </c>
      <c r="P400" s="58">
        <v>44274</v>
      </c>
      <c r="Q400" s="40">
        <f t="shared" si="18"/>
        <v>318</v>
      </c>
      <c r="R400" s="2">
        <f t="shared" si="19"/>
        <v>985</v>
      </c>
      <c r="S400" s="2">
        <f>VLOOKUP(C400,Quals!$A$25:$C$45,3,FALSE)</f>
        <v>1171</v>
      </c>
      <c r="T400" s="2" t="str">
        <f>IF(OR(AND(G400&gt;=S400,L400&gt;=Quals!$F$3,L400&lt;=Quals!$H$3), OR(AND(H400&gt;=S400,M400&gt;=Quals!$F$3,M400&lt;=Quals!$H$3), OR(AND(I400&gt;=S400,N400&gt;=Quals!$F$3,N400&lt;=Quals!$H$3), OR(AND(J400&gt;=S400,O400&gt;=Quals!$F$3,O400&lt;=Quals!$H$3), OR(AND(K400&gt;=S400,P400&gt;=Quals!$F$3,P400&lt;=Quals!$H$3)))))),"Q","")</f>
        <v/>
      </c>
      <c r="U400" s="1" t="str">
        <f>IF(AND(T400 = "Q", IF(ISNA(VLOOKUP((B400&amp;C400),Autos!C:C,1,FALSE)), "Not in Auto",)),"Check", "No need")</f>
        <v>No need</v>
      </c>
    </row>
    <row r="401" spans="1:21" x14ac:dyDescent="0.2">
      <c r="A401" t="str">
        <f t="shared" si="20"/>
        <v>Tara WYLLIE100mh</v>
      </c>
      <c r="B401" t="s">
        <v>392</v>
      </c>
      <c r="C401" s="6" t="s">
        <v>32</v>
      </c>
      <c r="D401" s="6">
        <v>37927</v>
      </c>
      <c r="E401">
        <v>965</v>
      </c>
      <c r="F401" s="2">
        <v>18</v>
      </c>
      <c r="G401">
        <v>976</v>
      </c>
      <c r="H401">
        <v>979</v>
      </c>
      <c r="I401">
        <v>967</v>
      </c>
      <c r="J401">
        <v>937</v>
      </c>
      <c r="K401">
        <v>923</v>
      </c>
      <c r="L401" s="6">
        <v>44255</v>
      </c>
      <c r="M401" s="6">
        <v>44299</v>
      </c>
      <c r="N401" s="6">
        <v>44299</v>
      </c>
      <c r="O401" s="6">
        <v>44247</v>
      </c>
      <c r="P401" s="58">
        <v>44286</v>
      </c>
      <c r="Q401" s="40">
        <f t="shared" si="18"/>
        <v>332</v>
      </c>
      <c r="R401" s="2">
        <f t="shared" si="19"/>
        <v>979</v>
      </c>
      <c r="S401" s="2">
        <f>VLOOKUP(C401,Quals!$A$25:$C$45,3,FALSE)</f>
        <v>1171</v>
      </c>
      <c r="T401" s="2" t="str">
        <f>IF(OR(AND(G401&gt;=S401,L401&gt;=Quals!$F$3,L401&lt;=Quals!$H$3), OR(AND(H401&gt;=S401,M401&gt;=Quals!$F$3,M401&lt;=Quals!$H$3), OR(AND(I401&gt;=S401,N401&gt;=Quals!$F$3,N401&lt;=Quals!$H$3), OR(AND(J401&gt;=S401,O401&gt;=Quals!$F$3,O401&lt;=Quals!$H$3), OR(AND(K401&gt;=S401,P401&gt;=Quals!$F$3,P401&lt;=Quals!$H$3)))))),"Q","")</f>
        <v/>
      </c>
      <c r="U401" s="1" t="str">
        <f>IF(AND(T401 = "Q", IF(ISNA(VLOOKUP((B401&amp;C401),Autos!C:C,1,FALSE)), "Not in Auto",)),"Check", "No need")</f>
        <v>No need</v>
      </c>
    </row>
    <row r="402" spans="1:21" x14ac:dyDescent="0.2">
      <c r="A402" t="str">
        <f t="shared" si="20"/>
        <v>Abigail STEVANOVIC100mh</v>
      </c>
      <c r="B402" t="s">
        <v>393</v>
      </c>
      <c r="C402" s="7" t="s">
        <v>32</v>
      </c>
      <c r="D402" s="6">
        <v>37957</v>
      </c>
      <c r="E402">
        <v>952</v>
      </c>
      <c r="F402" s="2">
        <v>19</v>
      </c>
      <c r="G402">
        <v>971</v>
      </c>
      <c r="H402">
        <v>954</v>
      </c>
      <c r="I402">
        <v>951</v>
      </c>
      <c r="J402">
        <v>934</v>
      </c>
      <c r="K402">
        <v>929</v>
      </c>
      <c r="L402" s="6">
        <v>44299</v>
      </c>
      <c r="M402" s="6">
        <v>44267</v>
      </c>
      <c r="N402" s="6">
        <v>44267</v>
      </c>
      <c r="O402" s="6">
        <v>44262</v>
      </c>
      <c r="P402" s="58">
        <v>44310</v>
      </c>
      <c r="Q402" s="40">
        <f t="shared" si="18"/>
        <v>369</v>
      </c>
      <c r="R402" s="2">
        <f t="shared" si="19"/>
        <v>971</v>
      </c>
      <c r="S402" s="2">
        <f>VLOOKUP(C402,Quals!$A$25:$C$45,3,FALSE)</f>
        <v>1171</v>
      </c>
      <c r="T402" s="2" t="str">
        <f>IF(OR(AND(G402&gt;=S402,L402&gt;=Quals!$F$3,L402&lt;=Quals!$H$3), OR(AND(H402&gt;=S402,M402&gt;=Quals!$F$3,M402&lt;=Quals!$H$3), OR(AND(I402&gt;=S402,N402&gt;=Quals!$F$3,N402&lt;=Quals!$H$3), OR(AND(J402&gt;=S402,O402&gt;=Quals!$F$3,O402&lt;=Quals!$H$3), OR(AND(K402&gt;=S402,P402&gt;=Quals!$F$3,P402&lt;=Quals!$H$3)))))),"Q","")</f>
        <v/>
      </c>
      <c r="U402" s="1" t="str">
        <f>IF(AND(T402 = "Q", IF(ISNA(VLOOKUP((B402&amp;C402),Autos!C:C,1,FALSE)), "Not in Auto",)),"Check", "No need")</f>
        <v>No need</v>
      </c>
    </row>
    <row r="403" spans="1:21" x14ac:dyDescent="0.2">
      <c r="A403" t="str">
        <f t="shared" si="20"/>
        <v>Keely BOYNE100mh</v>
      </c>
      <c r="B403" t="s">
        <v>394</v>
      </c>
      <c r="C403" s="7" t="s">
        <v>32</v>
      </c>
      <c r="D403" s="6">
        <v>37267</v>
      </c>
      <c r="E403">
        <v>951</v>
      </c>
      <c r="F403" s="2">
        <v>20</v>
      </c>
      <c r="G403">
        <v>962</v>
      </c>
      <c r="H403">
        <v>951</v>
      </c>
      <c r="I403">
        <v>957</v>
      </c>
      <c r="J403">
        <v>956</v>
      </c>
      <c r="K403">
        <v>919</v>
      </c>
      <c r="L403" s="6">
        <v>44299</v>
      </c>
      <c r="M403" s="6">
        <v>44247</v>
      </c>
      <c r="N403" s="6">
        <v>44299</v>
      </c>
      <c r="O403" s="6">
        <v>44275</v>
      </c>
      <c r="P403" s="58">
        <v>44294</v>
      </c>
      <c r="Q403" s="40">
        <f t="shared" si="18"/>
        <v>375</v>
      </c>
      <c r="R403" s="2">
        <f t="shared" si="19"/>
        <v>962</v>
      </c>
      <c r="S403" s="2">
        <f>VLOOKUP(C403,Quals!$A$25:$C$45,3,FALSE)</f>
        <v>1171</v>
      </c>
      <c r="T403" s="2" t="str">
        <f>IF(OR(AND(G403&gt;=S403,L403&gt;=Quals!$F$3,L403&lt;=Quals!$H$3), OR(AND(H403&gt;=S403,M403&gt;=Quals!$F$3,M403&lt;=Quals!$H$3), OR(AND(I403&gt;=S403,N403&gt;=Quals!$F$3,N403&lt;=Quals!$H$3), OR(AND(J403&gt;=S403,O403&gt;=Quals!$F$3,O403&lt;=Quals!$H$3), OR(AND(K403&gt;=S403,P403&gt;=Quals!$F$3,P403&lt;=Quals!$H$3)))))),"Q","")</f>
        <v/>
      </c>
      <c r="U403" s="1" t="str">
        <f>IF(AND(T403 = "Q", IF(ISNA(VLOOKUP((B403&amp;C403),Autos!C:C,1,FALSE)), "Not in Auto",)),"Check", "No need")</f>
        <v>No need</v>
      </c>
    </row>
    <row r="404" spans="1:21" x14ac:dyDescent="0.2">
      <c r="A404" t="str">
        <f t="shared" si="20"/>
        <v>Lauren BODEN400mh</v>
      </c>
      <c r="B404" t="s">
        <v>395</v>
      </c>
      <c r="C404" s="6" t="s">
        <v>33</v>
      </c>
      <c r="D404" s="6">
        <v>32358</v>
      </c>
      <c r="E404">
        <v>1166</v>
      </c>
      <c r="F404" s="2">
        <v>1</v>
      </c>
      <c r="G404">
        <v>1124</v>
      </c>
      <c r="H404">
        <v>1111</v>
      </c>
      <c r="I404">
        <v>1106</v>
      </c>
      <c r="J404">
        <v>1135</v>
      </c>
      <c r="K404">
        <v>1108</v>
      </c>
      <c r="L404" s="6">
        <v>44304</v>
      </c>
      <c r="M404" s="6">
        <v>44268</v>
      </c>
      <c r="N404" s="6">
        <v>44266</v>
      </c>
      <c r="O404" s="6">
        <v>44286</v>
      </c>
      <c r="P404" s="58">
        <v>44279</v>
      </c>
      <c r="Q404" s="40">
        <f t="shared" si="18"/>
        <v>34</v>
      </c>
      <c r="R404" s="2">
        <f t="shared" si="19"/>
        <v>1135</v>
      </c>
      <c r="S404" s="2">
        <f>VLOOKUP(C404,Quals!$A$25:$C$45,3,FALSE)</f>
        <v>1160</v>
      </c>
      <c r="T404" s="2" t="str">
        <f>IF(OR(AND(G404&gt;=S404,L404&gt;=Quals!$F$3,L404&lt;=Quals!$H$3), OR(AND(H404&gt;=S404,M404&gt;=Quals!$F$3,M404&lt;=Quals!$H$3), OR(AND(I404&gt;=S404,N404&gt;=Quals!$F$3,N404&lt;=Quals!$H$3), OR(AND(J404&gt;=S404,O404&gt;=Quals!$F$3,O404&lt;=Quals!$H$3), OR(AND(K404&gt;=S404,P404&gt;=Quals!$F$3,P404&lt;=Quals!$H$3)))))),"Q","")</f>
        <v/>
      </c>
      <c r="U404" s="1" t="str">
        <f>IF(AND(T404 = "Q", IF(ISNA(VLOOKUP((B404&amp;C404),Autos!C:C,1,FALSE)), "Not in Auto",)),"Check", "No need")</f>
        <v>No need</v>
      </c>
    </row>
    <row r="405" spans="1:21" x14ac:dyDescent="0.2">
      <c r="A405" t="str">
        <f t="shared" si="20"/>
        <v>Sara KLEIN400mh</v>
      </c>
      <c r="B405" t="s">
        <v>396</v>
      </c>
      <c r="C405" s="6" t="s">
        <v>33</v>
      </c>
      <c r="D405" s="6">
        <v>34473</v>
      </c>
      <c r="E405">
        <v>1147</v>
      </c>
      <c r="F405" s="2">
        <v>2</v>
      </c>
      <c r="G405">
        <v>1139</v>
      </c>
      <c r="H405">
        <v>1063</v>
      </c>
      <c r="I405">
        <v>1087</v>
      </c>
      <c r="J405">
        <v>1068</v>
      </c>
      <c r="K405">
        <v>1064</v>
      </c>
      <c r="L405" s="6">
        <v>43643</v>
      </c>
      <c r="M405" s="6">
        <v>43641</v>
      </c>
      <c r="N405" s="6">
        <v>44262</v>
      </c>
      <c r="O405" s="6">
        <v>44359</v>
      </c>
      <c r="P405" s="58">
        <v>44589</v>
      </c>
      <c r="Q405" s="40">
        <f t="shared" si="18"/>
        <v>46</v>
      </c>
      <c r="R405" s="2">
        <f t="shared" si="19"/>
        <v>1139</v>
      </c>
      <c r="S405" s="2">
        <f>VLOOKUP(C405,Quals!$A$25:$C$45,3,FALSE)</f>
        <v>1160</v>
      </c>
      <c r="T405" s="2" t="str">
        <f>IF(OR(AND(G405&gt;=S405,L405&gt;=Quals!$F$3,L405&lt;=Quals!$H$3), OR(AND(H405&gt;=S405,M405&gt;=Quals!$F$3,M405&lt;=Quals!$H$3), OR(AND(I405&gt;=S405,N405&gt;=Quals!$F$3,N405&lt;=Quals!$H$3), OR(AND(J405&gt;=S405,O405&gt;=Quals!$F$3,O405&lt;=Quals!$H$3), OR(AND(K405&gt;=S405,P405&gt;=Quals!$F$3,P405&lt;=Quals!$H$3)))))),"Q","")</f>
        <v/>
      </c>
      <c r="U405" s="1" t="str">
        <f>IF(AND(T405 = "Q", IF(ISNA(VLOOKUP((B405&amp;C405),Autos!C:C,1,FALSE)), "Not in Auto",)),"Check", "No need")</f>
        <v>No need</v>
      </c>
    </row>
    <row r="406" spans="1:21" x14ac:dyDescent="0.2">
      <c r="A406" t="str">
        <f t="shared" si="20"/>
        <v>Sarah CARLI400mh</v>
      </c>
      <c r="B406" t="s">
        <v>397</v>
      </c>
      <c r="C406" s="7" t="s">
        <v>33</v>
      </c>
      <c r="D406" s="6">
        <v>34582</v>
      </c>
      <c r="E406">
        <v>1145</v>
      </c>
      <c r="F406" s="2">
        <v>3</v>
      </c>
      <c r="G406">
        <v>1119</v>
      </c>
      <c r="H406">
        <v>1108</v>
      </c>
      <c r="I406">
        <v>1053</v>
      </c>
      <c r="J406">
        <v>1113</v>
      </c>
      <c r="K406">
        <v>1065</v>
      </c>
      <c r="L406" s="6">
        <v>43643</v>
      </c>
      <c r="M406" s="6">
        <v>44589</v>
      </c>
      <c r="N406" s="6">
        <v>43641</v>
      </c>
      <c r="O406" s="6">
        <v>44408</v>
      </c>
      <c r="P406" s="58">
        <v>44365</v>
      </c>
      <c r="Q406" s="40">
        <f t="shared" si="18"/>
        <v>47</v>
      </c>
      <c r="R406" s="2">
        <f t="shared" si="19"/>
        <v>1119</v>
      </c>
      <c r="S406" s="2">
        <f>VLOOKUP(C406,Quals!$A$25:$C$45,3,FALSE)</f>
        <v>1160</v>
      </c>
      <c r="T406" s="2" t="str">
        <f>IF(OR(AND(G406&gt;=S406,L406&gt;=Quals!$F$3,L406&lt;=Quals!$H$3), OR(AND(H406&gt;=S406,M406&gt;=Quals!$F$3,M406&lt;=Quals!$H$3), OR(AND(I406&gt;=S406,N406&gt;=Quals!$F$3,N406&lt;=Quals!$H$3), OR(AND(J406&gt;=S406,O406&gt;=Quals!$F$3,O406&lt;=Quals!$H$3), OR(AND(K406&gt;=S406,P406&gt;=Quals!$F$3,P406&lt;=Quals!$H$3)))))),"Q","")</f>
        <v/>
      </c>
      <c r="U406" s="1" t="str">
        <f>IF(AND(T406 = "Q", IF(ISNA(VLOOKUP((B406&amp;C406),Autos!C:C,1,FALSE)), "Not in Auto",)),"Check", "No need")</f>
        <v>No need</v>
      </c>
    </row>
    <row r="407" spans="1:21" x14ac:dyDescent="0.2">
      <c r="A407" t="str">
        <f t="shared" si="20"/>
        <v>Genevieve COWIE400mh</v>
      </c>
      <c r="B407" t="s">
        <v>398</v>
      </c>
      <c r="C407" s="6" t="s">
        <v>33</v>
      </c>
      <c r="D407" s="6">
        <v>34815</v>
      </c>
      <c r="E407">
        <v>1125</v>
      </c>
      <c r="F407" s="2">
        <v>4</v>
      </c>
      <c r="G407">
        <v>1066</v>
      </c>
      <c r="H407">
        <v>1074</v>
      </c>
      <c r="I407">
        <v>1057</v>
      </c>
      <c r="J407">
        <v>1057</v>
      </c>
      <c r="K407">
        <v>1023</v>
      </c>
      <c r="L407" s="6">
        <v>43643</v>
      </c>
      <c r="M407" s="6">
        <v>44304</v>
      </c>
      <c r="N407" s="6">
        <v>44268</v>
      </c>
      <c r="O407" s="6">
        <v>44280</v>
      </c>
      <c r="P407" s="58">
        <v>43641</v>
      </c>
      <c r="Q407" s="40">
        <f t="shared" si="18"/>
        <v>63</v>
      </c>
      <c r="R407" s="2">
        <f t="shared" si="19"/>
        <v>1074</v>
      </c>
      <c r="S407" s="2">
        <f>VLOOKUP(C407,Quals!$A$25:$C$45,3,FALSE)</f>
        <v>1160</v>
      </c>
      <c r="T407" s="2" t="str">
        <f>IF(OR(AND(G407&gt;=S407,L407&gt;=Quals!$F$3,L407&lt;=Quals!$H$3), OR(AND(H407&gt;=S407,M407&gt;=Quals!$F$3,M407&lt;=Quals!$H$3), OR(AND(I407&gt;=S407,N407&gt;=Quals!$F$3,N407&lt;=Quals!$H$3), OR(AND(J407&gt;=S407,O407&gt;=Quals!$F$3,O407&lt;=Quals!$H$3), OR(AND(K407&gt;=S407,P407&gt;=Quals!$F$3,P407&lt;=Quals!$H$3)))))),"Q","")</f>
        <v/>
      </c>
      <c r="U407" s="1" t="str">
        <f>IF(AND(T407 = "Q", IF(ISNA(VLOOKUP((B407&amp;C407),Autos!C:C,1,FALSE)), "Not in Auto",)),"Check", "No need")</f>
        <v>No need</v>
      </c>
    </row>
    <row r="408" spans="1:21" x14ac:dyDescent="0.2">
      <c r="A408" t="str">
        <f t="shared" si="20"/>
        <v>Alanah YUKICH400mh</v>
      </c>
      <c r="B408" t="s">
        <v>387</v>
      </c>
      <c r="C408" s="6" t="s">
        <v>33</v>
      </c>
      <c r="D408" s="6">
        <v>35822</v>
      </c>
      <c r="E408">
        <v>1086</v>
      </c>
      <c r="F408" s="2">
        <v>5</v>
      </c>
      <c r="G408">
        <v>1111</v>
      </c>
      <c r="H408">
        <v>1094</v>
      </c>
      <c r="I408">
        <v>1060</v>
      </c>
      <c r="J408">
        <v>1068</v>
      </c>
      <c r="K408">
        <v>1057</v>
      </c>
      <c r="L408" s="6">
        <v>44332</v>
      </c>
      <c r="M408" s="6">
        <v>44310</v>
      </c>
      <c r="N408" s="6">
        <v>44275</v>
      </c>
      <c r="O408" s="6">
        <v>44345</v>
      </c>
      <c r="P408" s="58">
        <v>44282</v>
      </c>
      <c r="Q408" s="40">
        <f t="shared" si="18"/>
        <v>95</v>
      </c>
      <c r="R408" s="2">
        <f t="shared" si="19"/>
        <v>1111</v>
      </c>
      <c r="S408" s="2">
        <f>VLOOKUP(C408,Quals!$A$25:$C$45,3,FALSE)</f>
        <v>1160</v>
      </c>
      <c r="T408" s="2" t="str">
        <f>IF(OR(AND(G408&gt;=S408,L408&gt;=Quals!$F$3,L408&lt;=Quals!$H$3), OR(AND(H408&gt;=S408,M408&gt;=Quals!$F$3,M408&lt;=Quals!$H$3), OR(AND(I408&gt;=S408,N408&gt;=Quals!$F$3,N408&lt;=Quals!$H$3), OR(AND(J408&gt;=S408,O408&gt;=Quals!$F$3,O408&lt;=Quals!$H$3), OR(AND(K408&gt;=S408,P408&gt;=Quals!$F$3,P408&lt;=Quals!$H$3)))))),"Q","")</f>
        <v/>
      </c>
      <c r="U408" s="1" t="str">
        <f>IF(AND(T408 = "Q", IF(ISNA(VLOOKUP((B408&amp;C408),Autos!C:C,1,FALSE)), "Not in Auto",)),"Check", "No need")</f>
        <v>No need</v>
      </c>
    </row>
    <row r="409" spans="1:21" x14ac:dyDescent="0.2">
      <c r="A409" t="str">
        <f t="shared" si="20"/>
        <v>Brodee MATE400mh</v>
      </c>
      <c r="B409" t="s">
        <v>399</v>
      </c>
      <c r="C409" s="6" t="s">
        <v>33</v>
      </c>
      <c r="D409" s="6">
        <v>35899</v>
      </c>
      <c r="E409">
        <v>1060</v>
      </c>
      <c r="F409" s="2">
        <v>6</v>
      </c>
      <c r="G409">
        <v>1031</v>
      </c>
      <c r="H409">
        <v>1020</v>
      </c>
      <c r="I409">
        <v>1014</v>
      </c>
      <c r="J409">
        <v>1026</v>
      </c>
      <c r="K409">
        <v>1018</v>
      </c>
      <c r="L409" s="6">
        <v>44304</v>
      </c>
      <c r="M409" s="6">
        <v>44266</v>
      </c>
      <c r="N409" s="6">
        <v>44268</v>
      </c>
      <c r="O409" s="6">
        <v>44262</v>
      </c>
      <c r="P409" s="58">
        <v>44548</v>
      </c>
      <c r="Q409" s="40">
        <f t="shared" si="18"/>
        <v>121</v>
      </c>
      <c r="R409" s="2">
        <f t="shared" si="19"/>
        <v>1031</v>
      </c>
      <c r="S409" s="2">
        <f>VLOOKUP(C409,Quals!$A$25:$C$45,3,FALSE)</f>
        <v>1160</v>
      </c>
      <c r="T409" s="2" t="str">
        <f>IF(OR(AND(G409&gt;=S409,L409&gt;=Quals!$F$3,L409&lt;=Quals!$H$3), OR(AND(H409&gt;=S409,M409&gt;=Quals!$F$3,M409&lt;=Quals!$H$3), OR(AND(I409&gt;=S409,N409&gt;=Quals!$F$3,N409&lt;=Quals!$H$3), OR(AND(J409&gt;=S409,O409&gt;=Quals!$F$3,O409&lt;=Quals!$H$3), OR(AND(K409&gt;=S409,P409&gt;=Quals!$F$3,P409&lt;=Quals!$H$3)))))),"Q","")</f>
        <v/>
      </c>
      <c r="U409" s="1" t="str">
        <f>IF(AND(T409 = "Q", IF(ISNA(VLOOKUP((B409&amp;C409),Autos!C:C,1,FALSE)), "Not in Auto",)),"Check", "No need")</f>
        <v>No need</v>
      </c>
    </row>
    <row r="410" spans="1:21" x14ac:dyDescent="0.2">
      <c r="A410" t="str">
        <f t="shared" si="20"/>
        <v>Ashleigh PALMER400mh</v>
      </c>
      <c r="B410" t="s">
        <v>400</v>
      </c>
      <c r="C410" s="6" t="s">
        <v>33</v>
      </c>
      <c r="D410" s="6">
        <v>32482</v>
      </c>
      <c r="E410">
        <v>1039</v>
      </c>
      <c r="F410" s="2">
        <v>7</v>
      </c>
      <c r="G410">
        <v>1003</v>
      </c>
      <c r="H410">
        <v>1003</v>
      </c>
      <c r="I410">
        <v>1006</v>
      </c>
      <c r="J410">
        <v>990</v>
      </c>
      <c r="K410">
        <v>1007</v>
      </c>
      <c r="L410" s="6">
        <v>44304</v>
      </c>
      <c r="M410" s="6">
        <v>44266</v>
      </c>
      <c r="N410" s="6">
        <v>44280</v>
      </c>
      <c r="O410" s="6">
        <v>44268</v>
      </c>
      <c r="P410" s="58">
        <v>44255</v>
      </c>
      <c r="Q410" s="40">
        <f t="shared" si="18"/>
        <v>146</v>
      </c>
      <c r="R410" s="2">
        <f t="shared" si="19"/>
        <v>1007</v>
      </c>
      <c r="S410" s="2">
        <f>VLOOKUP(C410,Quals!$A$25:$C$45,3,FALSE)</f>
        <v>1160</v>
      </c>
      <c r="T410" s="2" t="str">
        <f>IF(OR(AND(G410&gt;=S410,L410&gt;=Quals!$F$3,L410&lt;=Quals!$H$3), OR(AND(H410&gt;=S410,M410&gt;=Quals!$F$3,M410&lt;=Quals!$H$3), OR(AND(I410&gt;=S410,N410&gt;=Quals!$F$3,N410&lt;=Quals!$H$3), OR(AND(J410&gt;=S410,O410&gt;=Quals!$F$3,O410&lt;=Quals!$H$3), OR(AND(K410&gt;=S410,P410&gt;=Quals!$F$3,P410&lt;=Quals!$H$3)))))),"Q","")</f>
        <v/>
      </c>
      <c r="U410" s="1" t="str">
        <f>IF(AND(T410 = "Q", IF(ISNA(VLOOKUP((B410&amp;C410),Autos!C:C,1,FALSE)), "Not in Auto",)),"Check", "No need")</f>
        <v>No need</v>
      </c>
    </row>
    <row r="411" spans="1:21" x14ac:dyDescent="0.2">
      <c r="A411" t="str">
        <f t="shared" si="20"/>
        <v>Isabella GUTHRIE400mh</v>
      </c>
      <c r="B411" t="s">
        <v>401</v>
      </c>
      <c r="C411" s="6" t="s">
        <v>33</v>
      </c>
      <c r="D411" s="6">
        <v>37885</v>
      </c>
      <c r="E411">
        <v>1028</v>
      </c>
      <c r="F411" s="2">
        <v>8</v>
      </c>
      <c r="G411">
        <v>1068</v>
      </c>
      <c r="H411">
        <v>1019</v>
      </c>
      <c r="I411">
        <v>1018</v>
      </c>
      <c r="J411">
        <v>978</v>
      </c>
      <c r="K411">
        <v>991</v>
      </c>
      <c r="L411" s="6">
        <v>44589</v>
      </c>
      <c r="M411" s="6">
        <v>44570</v>
      </c>
      <c r="N411" s="6">
        <v>44301</v>
      </c>
      <c r="O411" s="6">
        <v>44262</v>
      </c>
      <c r="P411" s="58">
        <v>44300</v>
      </c>
      <c r="Q411" s="40">
        <f t="shared" si="18"/>
        <v>164</v>
      </c>
      <c r="R411" s="2">
        <f t="shared" si="19"/>
        <v>1068</v>
      </c>
      <c r="S411" s="2">
        <f>VLOOKUP(C411,Quals!$A$25:$C$45,3,FALSE)</f>
        <v>1160</v>
      </c>
      <c r="T411" s="2" t="str">
        <f>IF(OR(AND(G411&gt;=S411,L411&gt;=Quals!$F$3,L411&lt;=Quals!$H$3), OR(AND(H411&gt;=S411,M411&gt;=Quals!$F$3,M411&lt;=Quals!$H$3), OR(AND(I411&gt;=S411,N411&gt;=Quals!$F$3,N411&lt;=Quals!$H$3), OR(AND(J411&gt;=S411,O411&gt;=Quals!$F$3,O411&lt;=Quals!$H$3), OR(AND(K411&gt;=S411,P411&gt;=Quals!$F$3,P411&lt;=Quals!$H$3)))))),"Q","")</f>
        <v/>
      </c>
      <c r="U411" s="1" t="str">
        <f>IF(AND(T411 = "Q", IF(ISNA(VLOOKUP((B411&amp;C411),Autos!C:C,1,FALSE)), "Not in Auto",)),"Check", "No need")</f>
        <v>No need</v>
      </c>
    </row>
    <row r="412" spans="1:21" x14ac:dyDescent="0.2">
      <c r="A412" t="str">
        <f t="shared" si="20"/>
        <v>Annamaria LESZCZYNSKA400mh</v>
      </c>
      <c r="B412" t="s">
        <v>240</v>
      </c>
      <c r="C412" s="7" t="s">
        <v>33</v>
      </c>
      <c r="D412" s="6">
        <v>36574</v>
      </c>
      <c r="E412">
        <v>1024</v>
      </c>
      <c r="F412" s="2">
        <v>9</v>
      </c>
      <c r="G412">
        <v>1053</v>
      </c>
      <c r="H412">
        <v>1040</v>
      </c>
      <c r="I412">
        <v>1030</v>
      </c>
      <c r="J412">
        <v>997</v>
      </c>
      <c r="K412">
        <v>990</v>
      </c>
      <c r="L412" s="6">
        <v>44332</v>
      </c>
      <c r="M412" s="6">
        <v>44343</v>
      </c>
      <c r="N412" s="6">
        <v>44330</v>
      </c>
      <c r="O412" s="6">
        <v>44282</v>
      </c>
      <c r="P412" s="58">
        <v>44309</v>
      </c>
      <c r="Q412" s="40">
        <f t="shared" si="18"/>
        <v>172</v>
      </c>
      <c r="R412" s="2">
        <f t="shared" si="19"/>
        <v>1053</v>
      </c>
      <c r="S412" s="2">
        <f>VLOOKUP(C412,Quals!$A$25:$C$45,3,FALSE)</f>
        <v>1160</v>
      </c>
      <c r="T412" s="2" t="str">
        <f>IF(OR(AND(G412&gt;=S412,L412&gt;=Quals!$F$3,L412&lt;=Quals!$H$3), OR(AND(H412&gt;=S412,M412&gt;=Quals!$F$3,M412&lt;=Quals!$H$3), OR(AND(I412&gt;=S412,N412&gt;=Quals!$F$3,N412&lt;=Quals!$H$3), OR(AND(J412&gt;=S412,O412&gt;=Quals!$F$3,O412&lt;=Quals!$H$3), OR(AND(K412&gt;=S412,P412&gt;=Quals!$F$3,P412&lt;=Quals!$H$3)))))),"Q","")</f>
        <v/>
      </c>
      <c r="U412" s="1" t="str">
        <f>IF(AND(T412 = "Q", IF(ISNA(VLOOKUP((B412&amp;C412),Autos!C:C,1,FALSE)), "Not in Auto",)),"Check", "No need")</f>
        <v>No need</v>
      </c>
    </row>
    <row r="413" spans="1:21" x14ac:dyDescent="0.2">
      <c r="A413" t="str">
        <f t="shared" si="20"/>
        <v>Marli WILKINSON400mh</v>
      </c>
      <c r="B413" t="s">
        <v>236</v>
      </c>
      <c r="C413" s="6" t="s">
        <v>33</v>
      </c>
      <c r="D413" s="6">
        <v>36706</v>
      </c>
      <c r="E413">
        <v>1010</v>
      </c>
      <c r="F413" s="2">
        <v>10</v>
      </c>
      <c r="G413">
        <v>1043</v>
      </c>
      <c r="H413">
        <v>1005</v>
      </c>
      <c r="I413">
        <v>1015</v>
      </c>
      <c r="J413">
        <v>987</v>
      </c>
      <c r="K413">
        <v>902</v>
      </c>
      <c r="L413" s="6">
        <v>44255</v>
      </c>
      <c r="M413" s="6">
        <v>44304</v>
      </c>
      <c r="N413" s="6">
        <v>44541</v>
      </c>
      <c r="O413" s="6">
        <v>44302</v>
      </c>
      <c r="P413" s="58">
        <v>44254</v>
      </c>
      <c r="Q413" s="40">
        <f t="shared" si="18"/>
        <v>200</v>
      </c>
      <c r="R413" s="2">
        <f t="shared" si="19"/>
        <v>1043</v>
      </c>
      <c r="S413" s="2">
        <f>VLOOKUP(C413,Quals!$A$25:$C$45,3,FALSE)</f>
        <v>1160</v>
      </c>
      <c r="T413" s="2" t="str">
        <f>IF(OR(AND(G413&gt;=S413,L413&gt;=Quals!$F$3,L413&lt;=Quals!$H$3), OR(AND(H413&gt;=S413,M413&gt;=Quals!$F$3,M413&lt;=Quals!$H$3), OR(AND(I413&gt;=S413,N413&gt;=Quals!$F$3,N413&lt;=Quals!$H$3), OR(AND(J413&gt;=S413,O413&gt;=Quals!$F$3,O413&lt;=Quals!$H$3), OR(AND(K413&gt;=S413,P413&gt;=Quals!$F$3,P413&lt;=Quals!$H$3)))))),"Q","")</f>
        <v/>
      </c>
      <c r="U413" s="1" t="str">
        <f>IF(AND(T413 = "Q", IF(ISNA(VLOOKUP((B413&amp;C413),Autos!C:C,1,FALSE)), "Not in Auto",)),"Check", "No need")</f>
        <v>No need</v>
      </c>
    </row>
    <row r="414" spans="1:21" x14ac:dyDescent="0.2">
      <c r="A414" t="str">
        <f t="shared" si="20"/>
        <v>Tessa CONSTANTINE400mh</v>
      </c>
      <c r="B414" t="s">
        <v>402</v>
      </c>
      <c r="C414" s="6" t="s">
        <v>33</v>
      </c>
      <c r="D414" s="6">
        <v>36235</v>
      </c>
      <c r="E414">
        <v>986</v>
      </c>
      <c r="F414" s="2">
        <v>11</v>
      </c>
      <c r="G414">
        <v>985</v>
      </c>
      <c r="H414">
        <v>983</v>
      </c>
      <c r="I414">
        <v>984</v>
      </c>
      <c r="J414">
        <v>984</v>
      </c>
      <c r="K414">
        <v>975</v>
      </c>
      <c r="L414" s="6">
        <v>44317</v>
      </c>
      <c r="M414" s="6">
        <v>44297</v>
      </c>
      <c r="N414" s="6">
        <v>44282</v>
      </c>
      <c r="O414" s="6">
        <v>44303</v>
      </c>
      <c r="P414" s="58">
        <v>44331</v>
      </c>
      <c r="Q414" s="40">
        <f t="shared" si="18"/>
        <v>267</v>
      </c>
      <c r="R414" s="2">
        <f t="shared" si="19"/>
        <v>985</v>
      </c>
      <c r="S414" s="2">
        <f>VLOOKUP(C414,Quals!$A$25:$C$45,3,FALSE)</f>
        <v>1160</v>
      </c>
      <c r="T414" s="2" t="str">
        <f>IF(OR(AND(G414&gt;=S414,L414&gt;=Quals!$F$3,L414&lt;=Quals!$H$3), OR(AND(H414&gt;=S414,M414&gt;=Quals!$F$3,M414&lt;=Quals!$H$3), OR(AND(I414&gt;=S414,N414&gt;=Quals!$F$3,N414&lt;=Quals!$H$3), OR(AND(J414&gt;=S414,O414&gt;=Quals!$F$3,O414&lt;=Quals!$H$3), OR(AND(K414&gt;=S414,P414&gt;=Quals!$F$3,P414&lt;=Quals!$H$3)))))),"Q","")</f>
        <v/>
      </c>
      <c r="U414" s="1" t="str">
        <f>IF(AND(T414 = "Q", IF(ISNA(VLOOKUP((B414&amp;C414),Autos!C:C,1,FALSE)), "Not in Auto",)),"Check", "No need")</f>
        <v>No need</v>
      </c>
    </row>
    <row r="415" spans="1:21" x14ac:dyDescent="0.2">
      <c r="A415" t="str">
        <f t="shared" si="20"/>
        <v>Susie SEITARIDIS400mh</v>
      </c>
      <c r="B415" t="s">
        <v>403</v>
      </c>
      <c r="C415" s="6" t="s">
        <v>33</v>
      </c>
      <c r="D415" s="6">
        <v>35755</v>
      </c>
      <c r="E415">
        <v>982</v>
      </c>
      <c r="F415" s="2">
        <v>12</v>
      </c>
      <c r="G415">
        <v>956</v>
      </c>
      <c r="H415">
        <v>968</v>
      </c>
      <c r="I415">
        <v>971</v>
      </c>
      <c r="J415">
        <v>944</v>
      </c>
      <c r="K415">
        <v>954</v>
      </c>
      <c r="L415" s="6">
        <v>44304</v>
      </c>
      <c r="M415" s="6">
        <v>44268</v>
      </c>
      <c r="N415" s="6">
        <v>44548</v>
      </c>
      <c r="O415" s="6">
        <v>44266</v>
      </c>
      <c r="P415" s="58">
        <v>44252</v>
      </c>
      <c r="Q415" s="40">
        <f t="shared" si="18"/>
        <v>281</v>
      </c>
      <c r="R415" s="2">
        <f t="shared" si="19"/>
        <v>971</v>
      </c>
      <c r="S415" s="2">
        <f>VLOOKUP(C415,Quals!$A$25:$C$45,3,FALSE)</f>
        <v>1160</v>
      </c>
      <c r="T415" s="2" t="str">
        <f>IF(OR(AND(G415&gt;=S415,L415&gt;=Quals!$F$3,L415&lt;=Quals!$H$3), OR(AND(H415&gt;=S415,M415&gt;=Quals!$F$3,M415&lt;=Quals!$H$3), OR(AND(I415&gt;=S415,N415&gt;=Quals!$F$3,N415&lt;=Quals!$H$3), OR(AND(J415&gt;=S415,O415&gt;=Quals!$F$3,O415&lt;=Quals!$H$3), OR(AND(K415&gt;=S415,P415&gt;=Quals!$F$3,P415&lt;=Quals!$H$3)))))),"Q","")</f>
        <v/>
      </c>
      <c r="U415" s="1" t="str">
        <f>IF(AND(T415 = "Q", IF(ISNA(VLOOKUP((B415&amp;C415),Autos!C:C,1,FALSE)), "Not in Auto",)),"Check", "No need")</f>
        <v>No need</v>
      </c>
    </row>
    <row r="416" spans="1:21" x14ac:dyDescent="0.2">
      <c r="A416" t="str">
        <f t="shared" si="20"/>
        <v>Ashley SPENCER400mh</v>
      </c>
      <c r="B416" t="s">
        <v>258</v>
      </c>
      <c r="C416" s="6" t="s">
        <v>33</v>
      </c>
      <c r="D416" s="6">
        <v>37876</v>
      </c>
      <c r="E416">
        <v>981</v>
      </c>
      <c r="F416" s="2">
        <v>13</v>
      </c>
      <c r="G416">
        <v>993</v>
      </c>
      <c r="H416">
        <v>983</v>
      </c>
      <c r="I416">
        <v>965</v>
      </c>
      <c r="J416">
        <v>951</v>
      </c>
      <c r="K416">
        <v>946</v>
      </c>
      <c r="L416" s="6">
        <v>44301</v>
      </c>
      <c r="M416" s="6">
        <v>44287</v>
      </c>
      <c r="N416" s="6">
        <v>44596</v>
      </c>
      <c r="O416" s="6">
        <v>44251</v>
      </c>
      <c r="P416" s="58">
        <v>44498</v>
      </c>
      <c r="Q416" s="40">
        <f t="shared" si="18"/>
        <v>283</v>
      </c>
      <c r="R416" s="2">
        <f t="shared" si="19"/>
        <v>993</v>
      </c>
      <c r="S416" s="2">
        <f>VLOOKUP(C416,Quals!$A$25:$C$45,3,FALSE)</f>
        <v>1160</v>
      </c>
      <c r="T416" s="2" t="str">
        <f>IF(OR(AND(G416&gt;=S416,L416&gt;=Quals!$F$3,L416&lt;=Quals!$H$3), OR(AND(H416&gt;=S416,M416&gt;=Quals!$F$3,M416&lt;=Quals!$H$3), OR(AND(I416&gt;=S416,N416&gt;=Quals!$F$3,N416&lt;=Quals!$H$3), OR(AND(J416&gt;=S416,O416&gt;=Quals!$F$3,O416&lt;=Quals!$H$3), OR(AND(K416&gt;=S416,P416&gt;=Quals!$F$3,P416&lt;=Quals!$H$3)))))),"Q","")</f>
        <v/>
      </c>
      <c r="U416" s="1" t="str">
        <f>IF(AND(T416 = "Q", IF(ISNA(VLOOKUP((B416&amp;C416),Autos!C:C,1,FALSE)), "Not in Auto",)),"Check", "No need")</f>
        <v>No need</v>
      </c>
    </row>
    <row r="417" spans="1:21" x14ac:dyDescent="0.2">
      <c r="A417" t="str">
        <f t="shared" si="20"/>
        <v>Stephanie LARKIN400mh</v>
      </c>
      <c r="B417" t="s">
        <v>404</v>
      </c>
      <c r="C417" s="7" t="s">
        <v>33</v>
      </c>
      <c r="D417" s="6">
        <v>34456</v>
      </c>
      <c r="E417">
        <v>976</v>
      </c>
      <c r="F417" s="2">
        <v>14</v>
      </c>
      <c r="G417">
        <v>1001</v>
      </c>
      <c r="H417">
        <v>972</v>
      </c>
      <c r="I417">
        <v>960</v>
      </c>
      <c r="J417">
        <v>960</v>
      </c>
      <c r="K417">
        <v>933</v>
      </c>
      <c r="L417" s="6">
        <v>44255</v>
      </c>
      <c r="M417" s="6">
        <v>44280</v>
      </c>
      <c r="N417" s="6">
        <v>44266</v>
      </c>
      <c r="O417" s="6">
        <v>44254</v>
      </c>
      <c r="P417" s="58">
        <v>44302</v>
      </c>
      <c r="Q417" s="40">
        <f t="shared" si="18"/>
        <v>298</v>
      </c>
      <c r="R417" s="2">
        <f t="shared" si="19"/>
        <v>1001</v>
      </c>
      <c r="S417" s="2">
        <f>VLOOKUP(C417,Quals!$A$25:$C$45,3,FALSE)</f>
        <v>1160</v>
      </c>
      <c r="T417" s="2" t="str">
        <f>IF(OR(AND(G417&gt;=S417,L417&gt;=Quals!$F$3,L417&lt;=Quals!$H$3), OR(AND(H417&gt;=S417,M417&gt;=Quals!$F$3,M417&lt;=Quals!$H$3), OR(AND(I417&gt;=S417,N417&gt;=Quals!$F$3,N417&lt;=Quals!$H$3), OR(AND(J417&gt;=S417,O417&gt;=Quals!$F$3,O417&lt;=Quals!$H$3), OR(AND(K417&gt;=S417,P417&gt;=Quals!$F$3,P417&lt;=Quals!$H$3)))))),"Q","")</f>
        <v/>
      </c>
      <c r="U417" s="1" t="str">
        <f>IF(AND(T417 = "Q", IF(ISNA(VLOOKUP((B417&amp;C417),Autos!C:C,1,FALSE)), "Not in Auto",)),"Check", "No need")</f>
        <v>No need</v>
      </c>
    </row>
    <row r="418" spans="1:21" x14ac:dyDescent="0.2">
      <c r="A418" t="str">
        <f t="shared" si="20"/>
        <v>Susie DOUGLAS400mh</v>
      </c>
      <c r="B418" t="s">
        <v>405</v>
      </c>
      <c r="C418" s="6" t="s">
        <v>33</v>
      </c>
      <c r="D418" s="6">
        <v>36893</v>
      </c>
      <c r="E418">
        <v>976</v>
      </c>
      <c r="F418" s="2">
        <v>15</v>
      </c>
      <c r="G418">
        <v>970</v>
      </c>
      <c r="H418">
        <v>949</v>
      </c>
      <c r="I418">
        <v>936</v>
      </c>
      <c r="J418">
        <v>948</v>
      </c>
      <c r="K418">
        <v>956</v>
      </c>
      <c r="L418" s="6">
        <v>44268</v>
      </c>
      <c r="M418" s="6">
        <v>44266</v>
      </c>
      <c r="N418" s="6">
        <v>44304</v>
      </c>
      <c r="O418" s="6">
        <v>44262</v>
      </c>
      <c r="P418" s="58">
        <v>44589</v>
      </c>
      <c r="Q418" s="40">
        <f t="shared" si="18"/>
        <v>298</v>
      </c>
      <c r="R418" s="2">
        <f t="shared" si="19"/>
        <v>970</v>
      </c>
      <c r="S418" s="2">
        <f>VLOOKUP(C418,Quals!$A$25:$C$45,3,FALSE)</f>
        <v>1160</v>
      </c>
      <c r="T418" s="2" t="str">
        <f>IF(OR(AND(G418&gt;=S418,L418&gt;=Quals!$F$3,L418&lt;=Quals!$H$3), OR(AND(H418&gt;=S418,M418&gt;=Quals!$F$3,M418&lt;=Quals!$H$3), OR(AND(I418&gt;=S418,N418&gt;=Quals!$F$3,N418&lt;=Quals!$H$3), OR(AND(J418&gt;=S418,O418&gt;=Quals!$F$3,O418&lt;=Quals!$H$3), OR(AND(K418&gt;=S418,P418&gt;=Quals!$F$3,P418&lt;=Quals!$H$3)))))),"Q","")</f>
        <v/>
      </c>
      <c r="U418" s="1" t="str">
        <f>IF(AND(T418 = "Q", IF(ISNA(VLOOKUP((B418&amp;C418),Autos!C:C,1,FALSE)), "Not in Auto",)),"Check", "No need")</f>
        <v>No need</v>
      </c>
    </row>
    <row r="419" spans="1:21" x14ac:dyDescent="0.2">
      <c r="A419" t="str">
        <f t="shared" si="20"/>
        <v>Emily MCLEAN400mh</v>
      </c>
      <c r="B419" t="s">
        <v>259</v>
      </c>
      <c r="C419" s="6" t="s">
        <v>33</v>
      </c>
      <c r="D419" s="6">
        <v>34245</v>
      </c>
      <c r="E419">
        <v>960</v>
      </c>
      <c r="F419" s="2">
        <v>16</v>
      </c>
      <c r="G419">
        <v>972</v>
      </c>
      <c r="H419">
        <v>954</v>
      </c>
      <c r="I419">
        <v>944</v>
      </c>
      <c r="J419">
        <v>947</v>
      </c>
      <c r="K419">
        <v>933</v>
      </c>
      <c r="L419" s="6">
        <v>44255</v>
      </c>
      <c r="M419" s="6">
        <v>44285</v>
      </c>
      <c r="N419" s="6">
        <v>44280</v>
      </c>
      <c r="O419" s="6">
        <v>44266</v>
      </c>
      <c r="P419" s="58">
        <v>44302</v>
      </c>
      <c r="Q419" s="40">
        <f t="shared" si="18"/>
        <v>344</v>
      </c>
      <c r="R419" s="2">
        <f t="shared" si="19"/>
        <v>972</v>
      </c>
      <c r="S419" s="2">
        <f>VLOOKUP(C419,Quals!$A$25:$C$45,3,FALSE)</f>
        <v>1160</v>
      </c>
      <c r="T419" s="2" t="str">
        <f>IF(OR(AND(G419&gt;=S419,L419&gt;=Quals!$F$3,L419&lt;=Quals!$H$3), OR(AND(H419&gt;=S419,M419&gt;=Quals!$F$3,M419&lt;=Quals!$H$3), OR(AND(I419&gt;=S419,N419&gt;=Quals!$F$3,N419&lt;=Quals!$H$3), OR(AND(J419&gt;=S419,O419&gt;=Quals!$F$3,O419&lt;=Quals!$H$3), OR(AND(K419&gt;=S419,P419&gt;=Quals!$F$3,P419&lt;=Quals!$H$3)))))),"Q","")</f>
        <v/>
      </c>
      <c r="U419" s="1" t="str">
        <f>IF(AND(T419 = "Q", IF(ISNA(VLOOKUP((B419&amp;C419),Autos!C:C,1,FALSE)), "Not in Auto",)),"Check", "No need")</f>
        <v>No need</v>
      </c>
    </row>
    <row r="420" spans="1:21" x14ac:dyDescent="0.2">
      <c r="A420" t="str">
        <f t="shared" si="20"/>
        <v>Paige ELVEY400mh</v>
      </c>
      <c r="B420" t="s">
        <v>409</v>
      </c>
      <c r="C420" s="6" t="s">
        <v>33</v>
      </c>
      <c r="D420" s="6">
        <v>37829</v>
      </c>
      <c r="E420">
        <v>957</v>
      </c>
      <c r="F420" s="2">
        <v>17</v>
      </c>
      <c r="G420">
        <v>970</v>
      </c>
      <c r="H420">
        <v>945</v>
      </c>
      <c r="I420">
        <v>944</v>
      </c>
      <c r="J420">
        <v>944</v>
      </c>
      <c r="K420">
        <v>924</v>
      </c>
      <c r="L420" s="6">
        <v>44604</v>
      </c>
      <c r="M420" s="6">
        <v>44602</v>
      </c>
      <c r="N420" s="6">
        <v>44255</v>
      </c>
      <c r="O420" s="6">
        <v>44301</v>
      </c>
      <c r="P420" s="58">
        <v>44280</v>
      </c>
      <c r="Q420" s="40">
        <f t="shared" si="18"/>
        <v>352</v>
      </c>
      <c r="R420" s="2">
        <f t="shared" si="19"/>
        <v>970</v>
      </c>
      <c r="S420" s="2">
        <f>VLOOKUP(C420,Quals!$A$25:$C$45,3,FALSE)</f>
        <v>1160</v>
      </c>
      <c r="T420" s="2" t="str">
        <f>IF(OR(AND(G420&gt;=S420,L420&gt;=Quals!$F$3,L420&lt;=Quals!$H$3), OR(AND(H420&gt;=S420,M420&gt;=Quals!$F$3,M420&lt;=Quals!$H$3), OR(AND(I420&gt;=S420,N420&gt;=Quals!$F$3,N420&lt;=Quals!$H$3), OR(AND(J420&gt;=S420,O420&gt;=Quals!$F$3,O420&lt;=Quals!$H$3), OR(AND(K420&gt;=S420,P420&gt;=Quals!$F$3,P420&lt;=Quals!$H$3)))))),"Q","")</f>
        <v/>
      </c>
      <c r="U420" s="1" t="str">
        <f>IF(AND(T420 = "Q", IF(ISNA(VLOOKUP((B420&amp;C420),Autos!C:C,1,FALSE)), "Not in Auto",)),"Check", "No need")</f>
        <v>No need</v>
      </c>
    </row>
    <row r="421" spans="1:21" x14ac:dyDescent="0.2">
      <c r="A421" t="str">
        <f t="shared" si="20"/>
        <v>Nicole REYNOLDS400mh</v>
      </c>
      <c r="B421" t="s">
        <v>407</v>
      </c>
      <c r="C421" s="7" t="s">
        <v>33</v>
      </c>
      <c r="D421" s="6">
        <v>36258</v>
      </c>
      <c r="E421">
        <v>946</v>
      </c>
      <c r="F421" s="2">
        <v>18</v>
      </c>
      <c r="G421">
        <v>984</v>
      </c>
      <c r="H421">
        <v>951</v>
      </c>
      <c r="I421">
        <v>920</v>
      </c>
      <c r="J421">
        <v>906</v>
      </c>
      <c r="K421">
        <v>906</v>
      </c>
      <c r="L421" s="6">
        <v>44280</v>
      </c>
      <c r="M421" s="6">
        <v>44255</v>
      </c>
      <c r="N421" s="6">
        <v>44285</v>
      </c>
      <c r="O421" s="6">
        <v>44589</v>
      </c>
      <c r="P421" s="58">
        <v>44604</v>
      </c>
      <c r="Q421" s="40">
        <f t="shared" si="18"/>
        <v>396</v>
      </c>
      <c r="R421" s="2">
        <f t="shared" si="19"/>
        <v>984</v>
      </c>
      <c r="S421" s="2">
        <f>VLOOKUP(C421,Quals!$A$25:$C$45,3,FALSE)</f>
        <v>1160</v>
      </c>
      <c r="T421" s="2" t="str">
        <f>IF(OR(AND(G421&gt;=S421,L421&gt;=Quals!$F$3,L421&lt;=Quals!$H$3), OR(AND(H421&gt;=S421,M421&gt;=Quals!$F$3,M421&lt;=Quals!$H$3), OR(AND(I421&gt;=S421,N421&gt;=Quals!$F$3,N421&lt;=Quals!$H$3), OR(AND(J421&gt;=S421,O421&gt;=Quals!$F$3,O421&lt;=Quals!$H$3), OR(AND(K421&gt;=S421,P421&gt;=Quals!$F$3,P421&lt;=Quals!$H$3)))))),"Q","")</f>
        <v/>
      </c>
      <c r="U421" s="1" t="str">
        <f>IF(AND(T421 = "Q", IF(ISNA(VLOOKUP((B421&amp;C421),Autos!C:C,1,FALSE)), "Not in Auto",)),"Check", "No need")</f>
        <v>No need</v>
      </c>
    </row>
    <row r="422" spans="1:21" x14ac:dyDescent="0.2">
      <c r="A422" t="str">
        <f t="shared" si="20"/>
        <v>Scarlett PYE400mh</v>
      </c>
      <c r="B422" t="s">
        <v>408</v>
      </c>
      <c r="C422" s="7" t="s">
        <v>33</v>
      </c>
      <c r="D422" s="6">
        <v>36612</v>
      </c>
      <c r="E422">
        <v>941</v>
      </c>
      <c r="F422" s="2">
        <v>19</v>
      </c>
      <c r="G422">
        <v>962</v>
      </c>
      <c r="H422">
        <v>953</v>
      </c>
      <c r="I422">
        <v>924</v>
      </c>
      <c r="J422">
        <v>933</v>
      </c>
      <c r="K422">
        <v>900</v>
      </c>
      <c r="L422" s="6">
        <v>44589</v>
      </c>
      <c r="M422" s="6">
        <v>44548</v>
      </c>
      <c r="N422" s="6">
        <v>44262</v>
      </c>
      <c r="O422" s="6">
        <v>44302</v>
      </c>
      <c r="P422" s="58">
        <v>44576</v>
      </c>
      <c r="Q422" s="40">
        <f t="shared" si="18"/>
        <v>409</v>
      </c>
      <c r="R422" s="2">
        <f t="shared" si="19"/>
        <v>962</v>
      </c>
      <c r="S422" s="2">
        <f>VLOOKUP(C422,Quals!$A$25:$C$45,3,FALSE)</f>
        <v>1160</v>
      </c>
      <c r="T422" s="2" t="str">
        <f>IF(OR(AND(G422&gt;=S422,L422&gt;=Quals!$F$3,L422&lt;=Quals!$H$3), OR(AND(H422&gt;=S422,M422&gt;=Quals!$F$3,M422&lt;=Quals!$H$3), OR(AND(I422&gt;=S422,N422&gt;=Quals!$F$3,N422&lt;=Quals!$H$3), OR(AND(J422&gt;=S422,O422&gt;=Quals!$F$3,O422&lt;=Quals!$H$3), OR(AND(K422&gt;=S422,P422&gt;=Quals!$F$3,P422&lt;=Quals!$H$3)))))),"Q","")</f>
        <v/>
      </c>
      <c r="U422" s="1" t="str">
        <f>IF(AND(T422 = "Q", IF(ISNA(VLOOKUP((B422&amp;C422),Autos!C:C,1,FALSE)), "Not in Auto",)),"Check", "No need")</f>
        <v>No need</v>
      </c>
    </row>
    <row r="423" spans="1:21" x14ac:dyDescent="0.2">
      <c r="A423" t="str">
        <f t="shared" si="20"/>
        <v>Claudia CHAPMAN400mh</v>
      </c>
      <c r="B423" t="s">
        <v>410</v>
      </c>
      <c r="C423" s="7" t="s">
        <v>33</v>
      </c>
      <c r="D423" s="6">
        <v>37873</v>
      </c>
      <c r="E423">
        <v>933</v>
      </c>
      <c r="F423" s="2">
        <v>20</v>
      </c>
      <c r="G423">
        <v>946</v>
      </c>
      <c r="H423">
        <v>919</v>
      </c>
      <c r="I423">
        <v>898</v>
      </c>
      <c r="J423">
        <v>912</v>
      </c>
      <c r="K423">
        <v>901</v>
      </c>
      <c r="L423" s="6">
        <v>44597</v>
      </c>
      <c r="M423" s="6">
        <v>44513</v>
      </c>
      <c r="N423" s="6">
        <v>44352</v>
      </c>
      <c r="O423" s="6">
        <v>44266</v>
      </c>
      <c r="P423" s="58">
        <v>44576</v>
      </c>
      <c r="Q423" s="40">
        <f t="shared" si="18"/>
        <v>441</v>
      </c>
      <c r="R423" s="2">
        <f t="shared" si="19"/>
        <v>946</v>
      </c>
      <c r="S423" s="2">
        <f>VLOOKUP(C423,Quals!$A$25:$C$45,3,FALSE)</f>
        <v>1160</v>
      </c>
      <c r="T423" s="2" t="str">
        <f>IF(OR(AND(G423&gt;=S423,L423&gt;=Quals!$F$3,L423&lt;=Quals!$H$3), OR(AND(H423&gt;=S423,M423&gt;=Quals!$F$3,M423&lt;=Quals!$H$3), OR(AND(I423&gt;=S423,N423&gt;=Quals!$F$3,N423&lt;=Quals!$H$3), OR(AND(J423&gt;=S423,O423&gt;=Quals!$F$3,O423&lt;=Quals!$H$3), OR(AND(K423&gt;=S423,P423&gt;=Quals!$F$3,P423&lt;=Quals!$H$3)))))),"Q","")</f>
        <v/>
      </c>
      <c r="U423" s="1" t="str">
        <f>IF(AND(T423 = "Q", IF(ISNA(VLOOKUP((B423&amp;C423),Autos!C:C,1,FALSE)), "Not in Auto",)),"Check", "No need")</f>
        <v>No need</v>
      </c>
    </row>
    <row r="424" spans="1:21" x14ac:dyDescent="0.2">
      <c r="A424" t="str">
        <f t="shared" si="20"/>
        <v>Marianna KONOPKA400mh</v>
      </c>
      <c r="B424" t="s">
        <v>968</v>
      </c>
      <c r="C424" s="6" t="s">
        <v>33</v>
      </c>
      <c r="D424" s="6">
        <v>44640</v>
      </c>
      <c r="E424">
        <v>916</v>
      </c>
      <c r="F424" s="2">
        <v>21</v>
      </c>
      <c r="G424">
        <v>962</v>
      </c>
      <c r="H424">
        <v>914</v>
      </c>
      <c r="I424">
        <v>898</v>
      </c>
      <c r="J424">
        <v>882</v>
      </c>
      <c r="K424">
        <v>892</v>
      </c>
      <c r="L424" s="6">
        <v>44576</v>
      </c>
      <c r="M424" s="6">
        <v>44301</v>
      </c>
      <c r="N424" s="6">
        <v>44597</v>
      </c>
      <c r="O424" s="6">
        <v>44266</v>
      </c>
      <c r="P424" s="58">
        <v>44300</v>
      </c>
      <c r="Q424" s="40">
        <f t="shared" si="18"/>
        <v>516</v>
      </c>
      <c r="R424" s="2">
        <f t="shared" si="19"/>
        <v>962</v>
      </c>
      <c r="S424" s="2">
        <f>VLOOKUP(C424,Quals!$A$25:$C$45,3,FALSE)</f>
        <v>1160</v>
      </c>
      <c r="T424" s="2" t="str">
        <f>IF(OR(AND(G424&gt;=S424,L424&gt;=Quals!$F$3,L424&lt;=Quals!$H$3), OR(AND(H424&gt;=S424,M424&gt;=Quals!$F$3,M424&lt;=Quals!$H$3), OR(AND(I424&gt;=S424,N424&gt;=Quals!$F$3,N424&lt;=Quals!$H$3), OR(AND(J424&gt;=S424,O424&gt;=Quals!$F$3,O424&lt;=Quals!$H$3), OR(AND(K424&gt;=S424,P424&gt;=Quals!$F$3,P424&lt;=Quals!$H$3)))))),"Q","")</f>
        <v/>
      </c>
      <c r="U424" s="1" t="str">
        <f>IF(AND(T424 = "Q", IF(ISNA(VLOOKUP((B424&amp;C424),Autos!C:C,1,FALSE)), "Not in Auto",)),"Check", "No need")</f>
        <v>No need</v>
      </c>
    </row>
    <row r="425" spans="1:21" x14ac:dyDescent="0.2">
      <c r="A425" t="str">
        <f t="shared" si="20"/>
        <v>Brooke STRATTONlong-jump</v>
      </c>
      <c r="B425" t="s">
        <v>411</v>
      </c>
      <c r="C425" s="7" t="s">
        <v>37</v>
      </c>
      <c r="D425" s="6">
        <v>34162</v>
      </c>
      <c r="E425">
        <v>1276</v>
      </c>
      <c r="F425" s="2">
        <v>1</v>
      </c>
      <c r="G425">
        <v>1180</v>
      </c>
      <c r="H425">
        <v>1183</v>
      </c>
      <c r="I425">
        <v>1106</v>
      </c>
      <c r="J425">
        <v>1136</v>
      </c>
      <c r="K425">
        <v>1134</v>
      </c>
      <c r="L425" s="6">
        <v>44411</v>
      </c>
      <c r="M425" s="6">
        <v>44304</v>
      </c>
      <c r="N425" s="6">
        <v>43641</v>
      </c>
      <c r="O425" s="6">
        <v>44282</v>
      </c>
      <c r="P425" s="58">
        <v>44409</v>
      </c>
      <c r="Q425" s="40">
        <f t="shared" si="18"/>
        <v>8</v>
      </c>
      <c r="R425" s="2">
        <f t="shared" si="19"/>
        <v>1183</v>
      </c>
      <c r="S425" s="2">
        <f>VLOOKUP(C425,Quals!$A$25:$C$45,3,FALSE)</f>
        <v>1178</v>
      </c>
      <c r="T425" s="2" t="str">
        <f>IF(OR(AND(G425&gt;=S425,L425&gt;=Quals!$F$3,L425&lt;=Quals!$H$3), OR(AND(H425&gt;=S425,M425&gt;=Quals!$F$3,M425&lt;=Quals!$H$3), OR(AND(I425&gt;=S425,N425&gt;=Quals!$F$3,N425&lt;=Quals!$H$3), OR(AND(J425&gt;=S425,O425&gt;=Quals!$F$3,O425&lt;=Quals!$H$3), OR(AND(K425&gt;=S425,P425&gt;=Quals!$F$3,P425&lt;=Quals!$H$3)))))),"Q","")</f>
        <v>Q</v>
      </c>
      <c r="U425" s="1" t="str">
        <f>IF(AND(T425 = "Q", IF(ISNA(VLOOKUP((B425&amp;C425),Autos!C:C,1,FALSE)), "Not in Auto",)),"Check", "No need")</f>
        <v>No need</v>
      </c>
    </row>
    <row r="426" spans="1:21" x14ac:dyDescent="0.2">
      <c r="A426" t="str">
        <f t="shared" si="20"/>
        <v>Annie MCGUIRElong-jump</v>
      </c>
      <c r="B426" t="s">
        <v>412</v>
      </c>
      <c r="C426" s="7" t="s">
        <v>37</v>
      </c>
      <c r="D426" s="6">
        <v>37055</v>
      </c>
      <c r="E426">
        <v>1141</v>
      </c>
      <c r="F426" s="2">
        <v>2</v>
      </c>
      <c r="G426">
        <v>1084</v>
      </c>
      <c r="H426">
        <v>1079</v>
      </c>
      <c r="I426">
        <v>1077</v>
      </c>
      <c r="J426">
        <v>1090</v>
      </c>
      <c r="K426">
        <v>1082</v>
      </c>
      <c r="L426" s="6">
        <v>44282</v>
      </c>
      <c r="M426" s="6">
        <v>44304</v>
      </c>
      <c r="N426" s="6">
        <v>44266</v>
      </c>
      <c r="O426" s="6">
        <v>44352</v>
      </c>
      <c r="P426" s="58">
        <v>44359</v>
      </c>
      <c r="Q426" s="40">
        <f t="shared" si="18"/>
        <v>49</v>
      </c>
      <c r="R426" s="2">
        <f t="shared" si="19"/>
        <v>1090</v>
      </c>
      <c r="S426" s="2">
        <f>VLOOKUP(C426,Quals!$A$25:$C$45,3,FALSE)</f>
        <v>1178</v>
      </c>
      <c r="T426" s="2" t="str">
        <f>IF(OR(AND(G426&gt;=S426,L426&gt;=Quals!$F$3,L426&lt;=Quals!$H$3), OR(AND(H426&gt;=S426,M426&gt;=Quals!$F$3,M426&lt;=Quals!$H$3), OR(AND(I426&gt;=S426,N426&gt;=Quals!$F$3,N426&lt;=Quals!$H$3), OR(AND(J426&gt;=S426,O426&gt;=Quals!$F$3,O426&lt;=Quals!$H$3), OR(AND(K426&gt;=S426,P426&gt;=Quals!$F$3,P426&lt;=Quals!$H$3)))))),"Q","")</f>
        <v/>
      </c>
      <c r="U426" s="1" t="str">
        <f>IF(AND(T426 = "Q", IF(ISNA(VLOOKUP((B426&amp;C426),Autos!C:C,1,FALSE)), "Not in Auto",)),"Check", "No need")</f>
        <v>No need</v>
      </c>
    </row>
    <row r="427" spans="1:21" x14ac:dyDescent="0.2">
      <c r="A427" t="str">
        <f t="shared" si="20"/>
        <v>Samantha DALElong-jump</v>
      </c>
      <c r="B427" t="s">
        <v>413</v>
      </c>
      <c r="C427" t="s">
        <v>37</v>
      </c>
      <c r="D427" s="6">
        <v>37072</v>
      </c>
      <c r="E427">
        <v>1088</v>
      </c>
      <c r="F427" s="2">
        <v>3</v>
      </c>
      <c r="G427">
        <v>1068</v>
      </c>
      <c r="H427">
        <v>1064</v>
      </c>
      <c r="I427">
        <v>1053</v>
      </c>
      <c r="J427">
        <v>1007</v>
      </c>
      <c r="K427">
        <v>1032</v>
      </c>
      <c r="L427" s="6">
        <v>44282</v>
      </c>
      <c r="M427" s="6">
        <v>44304</v>
      </c>
      <c r="N427" s="6">
        <v>44590</v>
      </c>
      <c r="O427" s="6">
        <v>44266</v>
      </c>
      <c r="P427" s="58">
        <v>44597</v>
      </c>
      <c r="Q427" s="40">
        <f t="shared" si="18"/>
        <v>94</v>
      </c>
      <c r="R427" s="2">
        <f t="shared" si="19"/>
        <v>1068</v>
      </c>
      <c r="S427" s="2">
        <f>VLOOKUP(C427,Quals!$A$25:$C$45,3,FALSE)</f>
        <v>1178</v>
      </c>
      <c r="T427" s="2" t="str">
        <f>IF(OR(AND(G427&gt;=S427,L427&gt;=Quals!$F$3,L427&lt;=Quals!$H$3), OR(AND(H427&gt;=S427,M427&gt;=Quals!$F$3,M427&lt;=Quals!$H$3), OR(AND(I427&gt;=S427,N427&gt;=Quals!$F$3,N427&lt;=Quals!$H$3), OR(AND(J427&gt;=S427,O427&gt;=Quals!$F$3,O427&lt;=Quals!$H$3), OR(AND(K427&gt;=S427,P427&gt;=Quals!$F$3,P427&lt;=Quals!$H$3)))))),"Q","")</f>
        <v/>
      </c>
      <c r="U427" s="1" t="str">
        <f>IF(AND(T427 = "Q", IF(ISNA(VLOOKUP((B427&amp;C427),Autos!C:C,1,FALSE)), "Not in Auto",)),"Check", "No need")</f>
        <v>No need</v>
      </c>
    </row>
    <row r="428" spans="1:21" x14ac:dyDescent="0.2">
      <c r="A428" t="str">
        <f t="shared" si="20"/>
        <v>Jessie HARPERlong-jump</v>
      </c>
      <c r="B428" t="s">
        <v>414</v>
      </c>
      <c r="C428" s="6" t="s">
        <v>37</v>
      </c>
      <c r="D428" s="6">
        <v>35173</v>
      </c>
      <c r="E428">
        <v>1081</v>
      </c>
      <c r="F428" s="2">
        <v>4</v>
      </c>
      <c r="G428">
        <v>1014</v>
      </c>
      <c r="H428">
        <v>1084</v>
      </c>
      <c r="I428">
        <v>1027</v>
      </c>
      <c r="J428">
        <v>1010</v>
      </c>
      <c r="K428">
        <v>1014</v>
      </c>
      <c r="L428" s="6">
        <v>43641</v>
      </c>
      <c r="M428" s="6">
        <v>44247</v>
      </c>
      <c r="N428" s="6">
        <v>44266</v>
      </c>
      <c r="O428" s="6">
        <v>44282</v>
      </c>
      <c r="P428" s="58">
        <v>44269</v>
      </c>
      <c r="Q428" s="40">
        <f t="shared" si="18"/>
        <v>100</v>
      </c>
      <c r="R428" s="2">
        <f t="shared" si="19"/>
        <v>1084</v>
      </c>
      <c r="S428" s="2">
        <f>VLOOKUP(C428,Quals!$A$25:$C$45,3,FALSE)</f>
        <v>1178</v>
      </c>
      <c r="T428" s="2" t="str">
        <f>IF(OR(AND(G428&gt;=S428,L428&gt;=Quals!$F$3,L428&lt;=Quals!$H$3), OR(AND(H428&gt;=S428,M428&gt;=Quals!$F$3,M428&lt;=Quals!$H$3), OR(AND(I428&gt;=S428,N428&gt;=Quals!$F$3,N428&lt;=Quals!$H$3), OR(AND(J428&gt;=S428,O428&gt;=Quals!$F$3,O428&lt;=Quals!$H$3), OR(AND(K428&gt;=S428,P428&gt;=Quals!$F$3,P428&lt;=Quals!$H$3)))))),"Q","")</f>
        <v/>
      </c>
      <c r="U428" s="1" t="str">
        <f>IF(AND(T428 = "Q", IF(ISNA(VLOOKUP((B428&amp;C428),Autos!C:C,1,FALSE)), "Not in Auto",)),"Check", "No need")</f>
        <v>No need</v>
      </c>
    </row>
    <row r="429" spans="1:21" x14ac:dyDescent="0.2">
      <c r="A429" t="str">
        <f t="shared" si="20"/>
        <v>Tomysha CLARKlong-jump</v>
      </c>
      <c r="B429" t="s">
        <v>415</v>
      </c>
      <c r="C429" s="7" t="s">
        <v>37</v>
      </c>
      <c r="D429" s="6">
        <v>37572</v>
      </c>
      <c r="E429">
        <v>1078</v>
      </c>
      <c r="F429" s="2">
        <v>5</v>
      </c>
      <c r="G429">
        <v>1106</v>
      </c>
      <c r="H429">
        <v>1062</v>
      </c>
      <c r="I429">
        <v>1051</v>
      </c>
      <c r="J429">
        <v>1040</v>
      </c>
      <c r="K429">
        <v>1012</v>
      </c>
      <c r="L429" s="6">
        <v>44359</v>
      </c>
      <c r="M429" s="6">
        <v>44352</v>
      </c>
      <c r="N429" s="6">
        <v>44590</v>
      </c>
      <c r="O429" s="6">
        <v>44300</v>
      </c>
      <c r="P429" s="58">
        <v>44289</v>
      </c>
      <c r="Q429" s="40">
        <f t="shared" si="18"/>
        <v>105</v>
      </c>
      <c r="R429" s="2">
        <f t="shared" si="19"/>
        <v>1106</v>
      </c>
      <c r="S429" s="2">
        <f>VLOOKUP(C429,Quals!$A$25:$C$45,3,FALSE)</f>
        <v>1178</v>
      </c>
      <c r="T429" s="2" t="str">
        <f>IF(OR(AND(G429&gt;=S429,L429&gt;=Quals!$F$3,L429&lt;=Quals!$H$3), OR(AND(H429&gt;=S429,M429&gt;=Quals!$F$3,M429&lt;=Quals!$H$3), OR(AND(I429&gt;=S429,N429&gt;=Quals!$F$3,N429&lt;=Quals!$H$3), OR(AND(J429&gt;=S429,O429&gt;=Quals!$F$3,O429&lt;=Quals!$H$3), OR(AND(K429&gt;=S429,P429&gt;=Quals!$F$3,P429&lt;=Quals!$H$3)))))),"Q","")</f>
        <v/>
      </c>
      <c r="U429" s="1" t="str">
        <f>IF(AND(T429 = "Q", IF(ISNA(VLOOKUP((B429&amp;C429),Autos!C:C,1,FALSE)), "Not in Auto",)),"Check", "No need")</f>
        <v>No need</v>
      </c>
    </row>
    <row r="430" spans="1:21" x14ac:dyDescent="0.2">
      <c r="A430" t="str">
        <f t="shared" si="20"/>
        <v>Bethany KRANENDONKlong-jump</v>
      </c>
      <c r="B430" t="s">
        <v>416</v>
      </c>
      <c r="C430" s="6" t="s">
        <v>37</v>
      </c>
      <c r="D430" s="6">
        <v>36551</v>
      </c>
      <c r="E430">
        <v>1050</v>
      </c>
      <c r="F430" s="2">
        <v>6</v>
      </c>
      <c r="G430">
        <v>1016</v>
      </c>
      <c r="H430">
        <v>1011</v>
      </c>
      <c r="I430">
        <v>1003</v>
      </c>
      <c r="J430">
        <v>1030</v>
      </c>
      <c r="K430">
        <v>1007</v>
      </c>
      <c r="L430" s="6">
        <v>44304</v>
      </c>
      <c r="M430" s="6">
        <v>44266</v>
      </c>
      <c r="N430" s="6">
        <v>44282</v>
      </c>
      <c r="O430" s="6">
        <v>44570</v>
      </c>
      <c r="P430" s="58">
        <v>44252</v>
      </c>
      <c r="Q430" s="40">
        <f t="shared" si="18"/>
        <v>134</v>
      </c>
      <c r="R430" s="2">
        <f t="shared" si="19"/>
        <v>1030</v>
      </c>
      <c r="S430" s="2">
        <f>VLOOKUP(C430,Quals!$A$25:$C$45,3,FALSE)</f>
        <v>1178</v>
      </c>
      <c r="T430" s="2" t="str">
        <f>IF(OR(AND(G430&gt;=S430,L430&gt;=Quals!$F$3,L430&lt;=Quals!$H$3), OR(AND(H430&gt;=S430,M430&gt;=Quals!$F$3,M430&lt;=Quals!$H$3), OR(AND(I430&gt;=S430,N430&gt;=Quals!$F$3,N430&lt;=Quals!$H$3), OR(AND(J430&gt;=S430,O430&gt;=Quals!$F$3,O430&lt;=Quals!$H$3), OR(AND(K430&gt;=S430,P430&gt;=Quals!$F$3,P430&lt;=Quals!$H$3)))))),"Q","")</f>
        <v/>
      </c>
      <c r="U430" s="1" t="str">
        <f>IF(AND(T430 = "Q", IF(ISNA(VLOOKUP((B430&amp;C430),Autos!C:C,1,FALSE)), "Not in Auto",)),"Check", "No need")</f>
        <v>No need</v>
      </c>
    </row>
    <row r="431" spans="1:21" x14ac:dyDescent="0.2">
      <c r="A431" t="str">
        <f t="shared" si="20"/>
        <v>Brittany CARROLLlong-jump</v>
      </c>
      <c r="B431" t="s">
        <v>417</v>
      </c>
      <c r="C431" s="6" t="s">
        <v>37</v>
      </c>
      <c r="D431" s="6">
        <v>36860</v>
      </c>
      <c r="E431">
        <v>1048</v>
      </c>
      <c r="F431" s="2">
        <v>7</v>
      </c>
      <c r="G431">
        <v>1059</v>
      </c>
      <c r="H431">
        <v>1040</v>
      </c>
      <c r="I431">
        <v>1042</v>
      </c>
      <c r="J431">
        <v>1016</v>
      </c>
      <c r="K431">
        <v>1007</v>
      </c>
      <c r="L431" s="6">
        <v>44570</v>
      </c>
      <c r="M431" s="6">
        <v>44590</v>
      </c>
      <c r="N431" s="6">
        <v>44584</v>
      </c>
      <c r="O431" s="6">
        <v>44604</v>
      </c>
      <c r="P431" s="58">
        <v>44309</v>
      </c>
      <c r="Q431" s="40">
        <f t="shared" si="18"/>
        <v>135</v>
      </c>
      <c r="R431" s="2">
        <f t="shared" si="19"/>
        <v>1059</v>
      </c>
      <c r="S431" s="2">
        <f>VLOOKUP(C431,Quals!$A$25:$C$45,3,FALSE)</f>
        <v>1178</v>
      </c>
      <c r="T431" s="2" t="str">
        <f>IF(OR(AND(G431&gt;=S431,L431&gt;=Quals!$F$3,L431&lt;=Quals!$H$3), OR(AND(H431&gt;=S431,M431&gt;=Quals!$F$3,M431&lt;=Quals!$H$3), OR(AND(I431&gt;=S431,N431&gt;=Quals!$F$3,N431&lt;=Quals!$H$3), OR(AND(J431&gt;=S431,O431&gt;=Quals!$F$3,O431&lt;=Quals!$H$3), OR(AND(K431&gt;=S431,P431&gt;=Quals!$F$3,P431&lt;=Quals!$H$3)))))),"Q","")</f>
        <v/>
      </c>
      <c r="U431" s="1" t="str">
        <f>IF(AND(T431 = "Q", IF(ISNA(VLOOKUP((B431&amp;C431),Autos!C:C,1,FALSE)), "Not in Auto",)),"Check", "No need")</f>
        <v>No need</v>
      </c>
    </row>
    <row r="432" spans="1:21" x14ac:dyDescent="0.2">
      <c r="A432" t="str">
        <f t="shared" si="20"/>
        <v>Chloe GRENADElong-jump</v>
      </c>
      <c r="B432" t="s">
        <v>418</v>
      </c>
      <c r="C432" s="7" t="s">
        <v>37</v>
      </c>
      <c r="D432" s="6">
        <v>36509</v>
      </c>
      <c r="E432">
        <v>1027</v>
      </c>
      <c r="F432" s="2">
        <v>8</v>
      </c>
      <c r="G432">
        <v>1029</v>
      </c>
      <c r="H432">
        <v>1027</v>
      </c>
      <c r="I432">
        <v>1031</v>
      </c>
      <c r="J432">
        <v>1012</v>
      </c>
      <c r="K432">
        <v>994</v>
      </c>
      <c r="L432" s="6">
        <v>44587</v>
      </c>
      <c r="M432" s="6">
        <v>44576</v>
      </c>
      <c r="N432" s="6">
        <v>44548</v>
      </c>
      <c r="O432" s="6">
        <v>44534</v>
      </c>
      <c r="P432" s="58">
        <v>44548</v>
      </c>
      <c r="Q432" s="40">
        <f t="shared" si="18"/>
        <v>167</v>
      </c>
      <c r="R432" s="2">
        <f t="shared" si="19"/>
        <v>1031</v>
      </c>
      <c r="S432" s="2">
        <f>VLOOKUP(C432,Quals!$A$25:$C$45,3,FALSE)</f>
        <v>1178</v>
      </c>
      <c r="T432" s="2" t="str">
        <f>IF(OR(AND(G432&gt;=S432,L432&gt;=Quals!$F$3,L432&lt;=Quals!$H$3), OR(AND(H432&gt;=S432,M432&gt;=Quals!$F$3,M432&lt;=Quals!$H$3), OR(AND(I432&gt;=S432,N432&gt;=Quals!$F$3,N432&lt;=Quals!$H$3), OR(AND(J432&gt;=S432,O432&gt;=Quals!$F$3,O432&lt;=Quals!$H$3), OR(AND(K432&gt;=S432,P432&gt;=Quals!$F$3,P432&lt;=Quals!$H$3)))))),"Q","")</f>
        <v/>
      </c>
      <c r="U432" s="1" t="str">
        <f>IF(AND(T432 = "Q", IF(ISNA(VLOOKUP((B432&amp;C432),Autos!C:C,1,FALSE)), "Not in Auto",)),"Check", "No need")</f>
        <v>No need</v>
      </c>
    </row>
    <row r="433" spans="1:21" x14ac:dyDescent="0.2">
      <c r="A433" t="str">
        <f t="shared" si="20"/>
        <v>Taneille CRASElong-jump</v>
      </c>
      <c r="B433" t="s">
        <v>385</v>
      </c>
      <c r="C433" s="6" t="s">
        <v>37</v>
      </c>
      <c r="D433" s="6">
        <v>34623</v>
      </c>
      <c r="E433">
        <v>1026</v>
      </c>
      <c r="F433" s="2">
        <v>9</v>
      </c>
      <c r="G433">
        <v>1019</v>
      </c>
      <c r="H433">
        <v>1020</v>
      </c>
      <c r="I433">
        <v>1025</v>
      </c>
      <c r="J433">
        <v>1006</v>
      </c>
      <c r="K433">
        <v>975</v>
      </c>
      <c r="L433" s="6">
        <v>44282</v>
      </c>
      <c r="M433" s="6">
        <v>44269</v>
      </c>
      <c r="N433" s="6">
        <v>44549</v>
      </c>
      <c r="O433" s="6">
        <v>44464</v>
      </c>
      <c r="P433" s="58">
        <v>44527</v>
      </c>
      <c r="Q433" s="40">
        <f t="shared" si="18"/>
        <v>169</v>
      </c>
      <c r="R433" s="2">
        <f t="shared" si="19"/>
        <v>1025</v>
      </c>
      <c r="S433" s="2">
        <f>VLOOKUP(C433,Quals!$A$25:$C$45,3,FALSE)</f>
        <v>1178</v>
      </c>
      <c r="T433" s="2" t="str">
        <f>IF(OR(AND(G433&gt;=S433,L433&gt;=Quals!$F$3,L433&lt;=Quals!$H$3), OR(AND(H433&gt;=S433,M433&gt;=Quals!$F$3,M433&lt;=Quals!$H$3), OR(AND(I433&gt;=S433,N433&gt;=Quals!$F$3,N433&lt;=Quals!$H$3), OR(AND(J433&gt;=S433,O433&gt;=Quals!$F$3,O433&lt;=Quals!$H$3), OR(AND(K433&gt;=S433,P433&gt;=Quals!$F$3,P433&lt;=Quals!$H$3)))))),"Q","")</f>
        <v/>
      </c>
      <c r="U433" s="1" t="str">
        <f>IF(AND(T433 = "Q", IF(ISNA(VLOOKUP((B433&amp;C433),Autos!C:C,1,FALSE)), "Not in Auto",)),"Check", "No need")</f>
        <v>No need</v>
      </c>
    </row>
    <row r="434" spans="1:21" x14ac:dyDescent="0.2">
      <c r="A434" t="str">
        <f t="shared" si="20"/>
        <v>Mia SCERRIlong-jump</v>
      </c>
      <c r="B434" t="s">
        <v>419</v>
      </c>
      <c r="C434" s="6" t="s">
        <v>37</v>
      </c>
      <c r="D434" s="6">
        <v>38437</v>
      </c>
      <c r="E434">
        <v>1023</v>
      </c>
      <c r="F434" s="2">
        <v>10</v>
      </c>
      <c r="G434">
        <v>1016</v>
      </c>
      <c r="H434">
        <v>1016</v>
      </c>
      <c r="I434">
        <v>1008</v>
      </c>
      <c r="J434">
        <v>1016</v>
      </c>
      <c r="K434">
        <v>1016</v>
      </c>
      <c r="L434" s="6">
        <v>44268</v>
      </c>
      <c r="M434" s="6">
        <v>44534</v>
      </c>
      <c r="N434" s="6">
        <v>44587</v>
      </c>
      <c r="O434" s="6">
        <v>44280</v>
      </c>
      <c r="P434" s="58">
        <v>44534</v>
      </c>
      <c r="Q434" s="40">
        <f t="shared" si="18"/>
        <v>174</v>
      </c>
      <c r="R434" s="2">
        <f t="shared" si="19"/>
        <v>1016</v>
      </c>
      <c r="S434" s="2">
        <f>VLOOKUP(C434,Quals!$A$25:$C$45,3,FALSE)</f>
        <v>1178</v>
      </c>
      <c r="T434" s="2" t="str">
        <f>IF(OR(AND(G434&gt;=S434,L434&gt;=Quals!$F$3,L434&lt;=Quals!$H$3), OR(AND(H434&gt;=S434,M434&gt;=Quals!$F$3,M434&lt;=Quals!$H$3), OR(AND(I434&gt;=S434,N434&gt;=Quals!$F$3,N434&lt;=Quals!$H$3), OR(AND(J434&gt;=S434,O434&gt;=Quals!$F$3,O434&lt;=Quals!$H$3), OR(AND(K434&gt;=S434,P434&gt;=Quals!$F$3,P434&lt;=Quals!$H$3)))))),"Q","")</f>
        <v/>
      </c>
      <c r="U434" s="1" t="str">
        <f>IF(AND(T434 = "Q", IF(ISNA(VLOOKUP((B434&amp;C434),Autos!C:C,1,FALSE)), "Not in Auto",)),"Check", "No need")</f>
        <v>No need</v>
      </c>
    </row>
    <row r="435" spans="1:21" x14ac:dyDescent="0.2">
      <c r="A435" t="str">
        <f t="shared" si="20"/>
        <v>Katie GUNNlong-jump</v>
      </c>
      <c r="B435" t="s">
        <v>183</v>
      </c>
      <c r="C435" s="7" t="s">
        <v>37</v>
      </c>
      <c r="D435" s="6">
        <v>37623</v>
      </c>
      <c r="E435">
        <v>1022</v>
      </c>
      <c r="F435" s="2">
        <v>11</v>
      </c>
      <c r="G435">
        <v>1044</v>
      </c>
      <c r="H435">
        <v>1018</v>
      </c>
      <c r="I435">
        <v>1016</v>
      </c>
      <c r="J435">
        <v>973</v>
      </c>
      <c r="K435">
        <v>979</v>
      </c>
      <c r="L435" s="6">
        <v>44584</v>
      </c>
      <c r="M435" s="6">
        <v>44589</v>
      </c>
      <c r="N435" s="6">
        <v>44300</v>
      </c>
      <c r="O435" s="6">
        <v>44304</v>
      </c>
      <c r="P435" s="58">
        <v>44302</v>
      </c>
      <c r="Q435" s="40">
        <f t="shared" si="18"/>
        <v>176</v>
      </c>
      <c r="R435" s="2">
        <f t="shared" si="19"/>
        <v>1044</v>
      </c>
      <c r="S435" s="2">
        <f>VLOOKUP(C435,Quals!$A$25:$C$45,3,FALSE)</f>
        <v>1178</v>
      </c>
      <c r="T435" s="2" t="str">
        <f>IF(OR(AND(G435&gt;=S435,L435&gt;=Quals!$F$3,L435&lt;=Quals!$H$3), OR(AND(H435&gt;=S435,M435&gt;=Quals!$F$3,M435&lt;=Quals!$H$3), OR(AND(I435&gt;=S435,N435&gt;=Quals!$F$3,N435&lt;=Quals!$H$3), OR(AND(J435&gt;=S435,O435&gt;=Quals!$F$3,O435&lt;=Quals!$H$3), OR(AND(K435&gt;=S435,P435&gt;=Quals!$F$3,P435&lt;=Quals!$H$3)))))),"Q","")</f>
        <v/>
      </c>
      <c r="U435" s="1" t="str">
        <f>IF(AND(T435 = "Q", IF(ISNA(VLOOKUP((B435&amp;C435),Autos!C:C,1,FALSE)), "Not in Auto",)),"Check", "No need")</f>
        <v>No need</v>
      </c>
    </row>
    <row r="436" spans="1:21" x14ac:dyDescent="0.2">
      <c r="A436" t="str">
        <f t="shared" si="20"/>
        <v>Caitlin BLACKMANlong-jump</v>
      </c>
      <c r="B436" t="s">
        <v>421</v>
      </c>
      <c r="C436" s="6" t="s">
        <v>37</v>
      </c>
      <c r="D436" s="6">
        <v>36877</v>
      </c>
      <c r="E436">
        <v>1014</v>
      </c>
      <c r="F436" s="2">
        <v>12</v>
      </c>
      <c r="G436">
        <v>1029</v>
      </c>
      <c r="H436">
        <v>1012</v>
      </c>
      <c r="I436">
        <v>1003</v>
      </c>
      <c r="J436">
        <v>990</v>
      </c>
      <c r="K436">
        <v>951</v>
      </c>
      <c r="L436" s="6">
        <v>44575</v>
      </c>
      <c r="M436" s="6">
        <v>44246</v>
      </c>
      <c r="N436" s="6">
        <v>44526</v>
      </c>
      <c r="O436" s="6">
        <v>44287</v>
      </c>
      <c r="P436" s="58">
        <v>44267</v>
      </c>
      <c r="Q436" s="40">
        <f t="shared" si="18"/>
        <v>192</v>
      </c>
      <c r="R436" s="2">
        <f t="shared" si="19"/>
        <v>1029</v>
      </c>
      <c r="S436" s="2">
        <f>VLOOKUP(C436,Quals!$A$25:$C$45,3,FALSE)</f>
        <v>1178</v>
      </c>
      <c r="T436" s="2" t="str">
        <f>IF(OR(AND(G436&gt;=S436,L436&gt;=Quals!$F$3,L436&lt;=Quals!$H$3), OR(AND(H436&gt;=S436,M436&gt;=Quals!$F$3,M436&lt;=Quals!$H$3), OR(AND(I436&gt;=S436,N436&gt;=Quals!$F$3,N436&lt;=Quals!$H$3), OR(AND(J436&gt;=S436,O436&gt;=Quals!$F$3,O436&lt;=Quals!$H$3), OR(AND(K436&gt;=S436,P436&gt;=Quals!$F$3,P436&lt;=Quals!$H$3)))))),"Q","")</f>
        <v/>
      </c>
      <c r="U436" s="1" t="str">
        <f>IF(AND(T436 = "Q", IF(ISNA(VLOOKUP((B436&amp;C436),Autos!C:C,1,FALSE)), "Not in Auto",)),"Check", "No need")</f>
        <v>No need</v>
      </c>
    </row>
    <row r="437" spans="1:21" x14ac:dyDescent="0.2">
      <c r="A437" t="str">
        <f t="shared" si="20"/>
        <v>Abbie FRENCHlong-jump</v>
      </c>
      <c r="B437" t="s">
        <v>420</v>
      </c>
      <c r="C437" s="6" t="s">
        <v>37</v>
      </c>
      <c r="D437" s="6">
        <v>38072</v>
      </c>
      <c r="E437">
        <v>1014</v>
      </c>
      <c r="F437" s="2">
        <v>13</v>
      </c>
      <c r="G437">
        <v>1018</v>
      </c>
      <c r="H437">
        <v>983</v>
      </c>
      <c r="I437">
        <v>1001</v>
      </c>
      <c r="J437">
        <v>1003</v>
      </c>
      <c r="K437">
        <v>981</v>
      </c>
      <c r="L437" s="6">
        <v>44302</v>
      </c>
      <c r="M437" s="6">
        <v>44282</v>
      </c>
      <c r="N437" s="6">
        <v>44269</v>
      </c>
      <c r="O437" s="6">
        <v>44300</v>
      </c>
      <c r="P437" s="58">
        <v>44266</v>
      </c>
      <c r="Q437" s="40">
        <f t="shared" si="18"/>
        <v>192</v>
      </c>
      <c r="R437" s="2">
        <f t="shared" si="19"/>
        <v>1018</v>
      </c>
      <c r="S437" s="2">
        <f>VLOOKUP(C437,Quals!$A$25:$C$45,3,FALSE)</f>
        <v>1178</v>
      </c>
      <c r="T437" s="2" t="str">
        <f>IF(OR(AND(G437&gt;=S437,L437&gt;=Quals!$F$3,L437&lt;=Quals!$H$3), OR(AND(H437&gt;=S437,M437&gt;=Quals!$F$3,M437&lt;=Quals!$H$3), OR(AND(I437&gt;=S437,N437&gt;=Quals!$F$3,N437&lt;=Quals!$H$3), OR(AND(J437&gt;=S437,O437&gt;=Quals!$F$3,O437&lt;=Quals!$H$3), OR(AND(K437&gt;=S437,P437&gt;=Quals!$F$3,P437&lt;=Quals!$H$3)))))),"Q","")</f>
        <v/>
      </c>
      <c r="U437" s="1" t="str">
        <f>IF(AND(T437 = "Q", IF(ISNA(VLOOKUP((B437&amp;C437),Autos!C:C,1,FALSE)), "Not in Auto",)),"Check", "No need")</f>
        <v>No need</v>
      </c>
    </row>
    <row r="438" spans="1:21" x14ac:dyDescent="0.2">
      <c r="A438" t="str">
        <f t="shared" si="20"/>
        <v>Tay-Leiha CLARKlong-jump</v>
      </c>
      <c r="B438" t="s">
        <v>422</v>
      </c>
      <c r="C438" s="6" t="s">
        <v>37</v>
      </c>
      <c r="D438" s="6">
        <v>35834</v>
      </c>
      <c r="E438">
        <v>1008</v>
      </c>
      <c r="F438" s="2">
        <v>14</v>
      </c>
      <c r="G438">
        <v>1055</v>
      </c>
      <c r="H438">
        <v>1012</v>
      </c>
      <c r="I438">
        <v>1019</v>
      </c>
      <c r="J438">
        <v>1029</v>
      </c>
      <c r="K438">
        <v>813</v>
      </c>
      <c r="L438" s="6">
        <v>44252</v>
      </c>
      <c r="M438" s="6">
        <v>44304</v>
      </c>
      <c r="N438" s="6">
        <v>44262</v>
      </c>
      <c r="O438" s="6">
        <v>44302</v>
      </c>
      <c r="P438" s="58">
        <v>44289</v>
      </c>
      <c r="Q438" s="40">
        <f t="shared" si="18"/>
        <v>202</v>
      </c>
      <c r="R438" s="2">
        <f t="shared" si="19"/>
        <v>1055</v>
      </c>
      <c r="S438" s="2">
        <f>VLOOKUP(C438,Quals!$A$25:$C$45,3,FALSE)</f>
        <v>1178</v>
      </c>
      <c r="T438" s="2" t="str">
        <f>IF(OR(AND(G438&gt;=S438,L438&gt;=Quals!$F$3,L438&lt;=Quals!$H$3), OR(AND(H438&gt;=S438,M438&gt;=Quals!$F$3,M438&lt;=Quals!$H$3), OR(AND(I438&gt;=S438,N438&gt;=Quals!$F$3,N438&lt;=Quals!$H$3), OR(AND(J438&gt;=S438,O438&gt;=Quals!$F$3,O438&lt;=Quals!$H$3), OR(AND(K438&gt;=S438,P438&gt;=Quals!$F$3,P438&lt;=Quals!$H$3)))))),"Q","")</f>
        <v/>
      </c>
      <c r="U438" s="1" t="str">
        <f>IF(AND(T438 = "Q", IF(ISNA(VLOOKUP((B438&amp;C438),Autos!C:C,1,FALSE)), "Not in Auto",)),"Check", "No need")</f>
        <v>No need</v>
      </c>
    </row>
    <row r="439" spans="1:21" x14ac:dyDescent="0.2">
      <c r="A439" t="str">
        <f t="shared" si="20"/>
        <v>Delta AMIDZOVSKIlong-jump</v>
      </c>
      <c r="B439" t="s">
        <v>161</v>
      </c>
      <c r="C439" s="6" t="s">
        <v>37</v>
      </c>
      <c r="D439" s="6">
        <v>38952</v>
      </c>
      <c r="E439">
        <v>1004</v>
      </c>
      <c r="F439" s="2">
        <v>15</v>
      </c>
      <c r="G439">
        <v>1012</v>
      </c>
      <c r="H439">
        <v>1012</v>
      </c>
      <c r="I439">
        <v>996</v>
      </c>
      <c r="J439">
        <v>970</v>
      </c>
      <c r="K439">
        <v>956</v>
      </c>
      <c r="L439" s="6">
        <v>44542</v>
      </c>
      <c r="M439" s="6">
        <v>44590</v>
      </c>
      <c r="N439" s="6">
        <v>44576</v>
      </c>
      <c r="O439" s="6">
        <v>44299</v>
      </c>
      <c r="P439" s="58">
        <v>44569</v>
      </c>
      <c r="Q439" s="40">
        <f t="shared" si="18"/>
        <v>215</v>
      </c>
      <c r="R439" s="2">
        <f t="shared" si="19"/>
        <v>1012</v>
      </c>
      <c r="S439" s="2">
        <f>VLOOKUP(C439,Quals!$A$25:$C$45,3,FALSE)</f>
        <v>1178</v>
      </c>
      <c r="T439" s="2" t="str">
        <f>IF(OR(AND(G439&gt;=S439,L439&gt;=Quals!$F$3,L439&lt;=Quals!$H$3), OR(AND(H439&gt;=S439,M439&gt;=Quals!$F$3,M439&lt;=Quals!$H$3), OR(AND(I439&gt;=S439,N439&gt;=Quals!$F$3,N439&lt;=Quals!$H$3), OR(AND(J439&gt;=S439,O439&gt;=Quals!$F$3,O439&lt;=Quals!$H$3), OR(AND(K439&gt;=S439,P439&gt;=Quals!$F$3,P439&lt;=Quals!$H$3)))))),"Q","")</f>
        <v/>
      </c>
      <c r="U439" s="1" t="str">
        <f>IF(AND(T439 = "Q", IF(ISNA(VLOOKUP((B439&amp;C439),Autos!C:C,1,FALSE)), "Not in Auto",)),"Check", "No need")</f>
        <v>No need</v>
      </c>
    </row>
    <row r="440" spans="1:21" x14ac:dyDescent="0.2">
      <c r="A440" t="str">
        <f t="shared" si="20"/>
        <v>Alyssa LOWElong-jump</v>
      </c>
      <c r="B440" t="s">
        <v>423</v>
      </c>
      <c r="C440" s="6" t="s">
        <v>37</v>
      </c>
      <c r="D440" s="6">
        <v>37801</v>
      </c>
      <c r="E440">
        <v>998</v>
      </c>
      <c r="F440" s="2">
        <v>16</v>
      </c>
      <c r="G440">
        <v>1003</v>
      </c>
      <c r="H440">
        <v>983</v>
      </c>
      <c r="I440">
        <v>973</v>
      </c>
      <c r="J440">
        <v>979</v>
      </c>
      <c r="K440">
        <v>979</v>
      </c>
      <c r="L440" s="6">
        <v>44304</v>
      </c>
      <c r="M440" s="6">
        <v>44267</v>
      </c>
      <c r="N440" s="6">
        <v>44589</v>
      </c>
      <c r="O440" s="6">
        <v>44300</v>
      </c>
      <c r="P440" s="58">
        <v>44302</v>
      </c>
      <c r="Q440" s="40">
        <f t="shared" si="18"/>
        <v>233</v>
      </c>
      <c r="R440" s="2">
        <f t="shared" si="19"/>
        <v>1003</v>
      </c>
      <c r="S440" s="2">
        <f>VLOOKUP(C440,Quals!$A$25:$C$45,3,FALSE)</f>
        <v>1178</v>
      </c>
      <c r="T440" s="2" t="str">
        <f>IF(OR(AND(G440&gt;=S440,L440&gt;=Quals!$F$3,L440&lt;=Quals!$H$3), OR(AND(H440&gt;=S440,M440&gt;=Quals!$F$3,M440&lt;=Quals!$H$3), OR(AND(I440&gt;=S440,N440&gt;=Quals!$F$3,N440&lt;=Quals!$H$3), OR(AND(J440&gt;=S440,O440&gt;=Quals!$F$3,O440&lt;=Quals!$H$3), OR(AND(K440&gt;=S440,P440&gt;=Quals!$F$3,P440&lt;=Quals!$H$3)))))),"Q","")</f>
        <v/>
      </c>
      <c r="U440" s="1" t="str">
        <f>IF(AND(T440 = "Q", IF(ISNA(VLOOKUP((B440&amp;C440),Autos!C:C,1,FALSE)), "Not in Auto",)),"Check", "No need")</f>
        <v>No need</v>
      </c>
    </row>
    <row r="441" spans="1:21" x14ac:dyDescent="0.2">
      <c r="A441" t="str">
        <f t="shared" si="20"/>
        <v>Sienna BONDlong-jump</v>
      </c>
      <c r="B441" t="s">
        <v>424</v>
      </c>
      <c r="C441" s="6" t="s">
        <v>37</v>
      </c>
      <c r="D441" s="6">
        <v>44701</v>
      </c>
      <c r="E441">
        <v>995</v>
      </c>
      <c r="F441" s="2">
        <v>17</v>
      </c>
      <c r="G441">
        <v>1010</v>
      </c>
      <c r="H441">
        <v>1005</v>
      </c>
      <c r="I441">
        <v>980</v>
      </c>
      <c r="J441">
        <v>980</v>
      </c>
      <c r="K441">
        <v>927</v>
      </c>
      <c r="L441" s="6">
        <v>44542</v>
      </c>
      <c r="M441" s="6">
        <v>44548</v>
      </c>
      <c r="N441" s="6">
        <v>44302</v>
      </c>
      <c r="O441" s="6">
        <v>44506</v>
      </c>
      <c r="P441" s="58">
        <v>44269</v>
      </c>
      <c r="Q441" s="40">
        <f t="shared" si="18"/>
        <v>241</v>
      </c>
      <c r="R441" s="2">
        <f t="shared" si="19"/>
        <v>1010</v>
      </c>
      <c r="S441" s="2">
        <f>VLOOKUP(C441,Quals!$A$25:$C$45,3,FALSE)</f>
        <v>1178</v>
      </c>
      <c r="T441" s="2" t="str">
        <f>IF(OR(AND(G441&gt;=S441,L441&gt;=Quals!$F$3,L441&lt;=Quals!$H$3), OR(AND(H441&gt;=S441,M441&gt;=Quals!$F$3,M441&lt;=Quals!$H$3), OR(AND(I441&gt;=S441,N441&gt;=Quals!$F$3,N441&lt;=Quals!$H$3), OR(AND(J441&gt;=S441,O441&gt;=Quals!$F$3,O441&lt;=Quals!$H$3), OR(AND(K441&gt;=S441,P441&gt;=Quals!$F$3,P441&lt;=Quals!$H$3)))))),"Q","")</f>
        <v/>
      </c>
      <c r="U441" s="1" t="str">
        <f>IF(AND(T441 = "Q", IF(ISNA(VLOOKUP((B441&amp;C441),Autos!C:C,1,FALSE)), "Not in Auto",)),"Check", "No need")</f>
        <v>No need</v>
      </c>
    </row>
    <row r="442" spans="1:21" x14ac:dyDescent="0.2">
      <c r="A442" t="str">
        <f t="shared" si="20"/>
        <v>Alessia WYNNElong-jump</v>
      </c>
      <c r="B442" t="s">
        <v>180</v>
      </c>
      <c r="C442" s="6" t="s">
        <v>37</v>
      </c>
      <c r="D442" s="6">
        <v>37970</v>
      </c>
      <c r="E442">
        <v>986</v>
      </c>
      <c r="F442" s="2">
        <v>18</v>
      </c>
      <c r="G442">
        <v>983</v>
      </c>
      <c r="H442">
        <v>979</v>
      </c>
      <c r="I442">
        <v>988</v>
      </c>
      <c r="J442">
        <v>974</v>
      </c>
      <c r="K442">
        <v>969</v>
      </c>
      <c r="L442" s="6">
        <v>44255</v>
      </c>
      <c r="M442" s="6">
        <v>44541</v>
      </c>
      <c r="N442" s="6">
        <v>44541</v>
      </c>
      <c r="O442" s="6">
        <v>44520</v>
      </c>
      <c r="P442" s="58">
        <v>44534</v>
      </c>
      <c r="Q442" s="40">
        <f t="shared" si="18"/>
        <v>267</v>
      </c>
      <c r="R442" s="2">
        <f t="shared" si="19"/>
        <v>988</v>
      </c>
      <c r="S442" s="2">
        <f>VLOOKUP(C442,Quals!$A$25:$C$45,3,FALSE)</f>
        <v>1178</v>
      </c>
      <c r="T442" s="2" t="str">
        <f>IF(OR(AND(G442&gt;=S442,L442&gt;=Quals!$F$3,L442&lt;=Quals!$H$3), OR(AND(H442&gt;=S442,M442&gt;=Quals!$F$3,M442&lt;=Quals!$H$3), OR(AND(I442&gt;=S442,N442&gt;=Quals!$F$3,N442&lt;=Quals!$H$3), OR(AND(J442&gt;=S442,O442&gt;=Quals!$F$3,O442&lt;=Quals!$H$3), OR(AND(K442&gt;=S442,P442&gt;=Quals!$F$3,P442&lt;=Quals!$H$3)))))),"Q","")</f>
        <v/>
      </c>
      <c r="U442" s="1" t="str">
        <f>IF(AND(T442 = "Q", IF(ISNA(VLOOKUP((B442&amp;C442),Autos!C:C,1,FALSE)), "Not in Auto",)),"Check", "No need")</f>
        <v>No need</v>
      </c>
    </row>
    <row r="443" spans="1:21" x14ac:dyDescent="0.2">
      <c r="A443" t="str">
        <f t="shared" si="20"/>
        <v>Margaret GAYENlong-jump</v>
      </c>
      <c r="B443" t="s">
        <v>391</v>
      </c>
      <c r="C443" s="6" t="s">
        <v>37</v>
      </c>
      <c r="D443" s="6">
        <v>34525</v>
      </c>
      <c r="E443">
        <v>984</v>
      </c>
      <c r="F443" s="2">
        <v>19</v>
      </c>
      <c r="G443">
        <v>990</v>
      </c>
      <c r="H443">
        <v>975</v>
      </c>
      <c r="I443">
        <v>968</v>
      </c>
      <c r="J443">
        <v>975</v>
      </c>
      <c r="K443">
        <v>942</v>
      </c>
      <c r="L443" s="6">
        <v>44254</v>
      </c>
      <c r="M443" s="6">
        <v>44541</v>
      </c>
      <c r="N443" s="6">
        <v>44590</v>
      </c>
      <c r="O443" s="6">
        <v>44570</v>
      </c>
      <c r="P443" s="58">
        <v>44520</v>
      </c>
      <c r="Q443" s="40">
        <f t="shared" si="18"/>
        <v>275</v>
      </c>
      <c r="R443" s="2">
        <f t="shared" si="19"/>
        <v>990</v>
      </c>
      <c r="S443" s="2">
        <f>VLOOKUP(C443,Quals!$A$25:$C$45,3,FALSE)</f>
        <v>1178</v>
      </c>
      <c r="T443" s="2" t="str">
        <f>IF(OR(AND(G443&gt;=S443,L443&gt;=Quals!$F$3,L443&lt;=Quals!$H$3), OR(AND(H443&gt;=S443,M443&gt;=Quals!$F$3,M443&lt;=Quals!$H$3), OR(AND(I443&gt;=S443,N443&gt;=Quals!$F$3,N443&lt;=Quals!$H$3), OR(AND(J443&gt;=S443,O443&gt;=Quals!$F$3,O443&lt;=Quals!$H$3), OR(AND(K443&gt;=S443,P443&gt;=Quals!$F$3,P443&lt;=Quals!$H$3)))))),"Q","")</f>
        <v/>
      </c>
      <c r="U443" s="1" t="str">
        <f>IF(AND(T443 = "Q", IF(ISNA(VLOOKUP((B443&amp;C443),Autos!C:C,1,FALSE)), "Not in Auto",)),"Check", "No need")</f>
        <v>No need</v>
      </c>
    </row>
    <row r="444" spans="1:21" x14ac:dyDescent="0.2">
      <c r="A444" t="str">
        <f t="shared" si="20"/>
        <v>Mietta RUSSELLlong-jump</v>
      </c>
      <c r="B444" t="s">
        <v>139</v>
      </c>
      <c r="C444" s="6" t="s">
        <v>37</v>
      </c>
      <c r="D444" s="6">
        <v>37295</v>
      </c>
      <c r="E444">
        <v>971</v>
      </c>
      <c r="F444" s="2">
        <v>20</v>
      </c>
      <c r="G444">
        <v>1086</v>
      </c>
      <c r="H444">
        <v>968</v>
      </c>
      <c r="I444">
        <v>927</v>
      </c>
      <c r="J444">
        <v>921</v>
      </c>
      <c r="K444">
        <v>912</v>
      </c>
      <c r="L444" s="6">
        <v>44300</v>
      </c>
      <c r="M444" s="6">
        <v>44590</v>
      </c>
      <c r="N444" s="6">
        <v>44282</v>
      </c>
      <c r="O444" s="6">
        <v>44576</v>
      </c>
      <c r="P444" s="58">
        <v>44261</v>
      </c>
      <c r="Q444" s="40">
        <f t="shared" si="18"/>
        <v>316</v>
      </c>
      <c r="R444" s="2">
        <f t="shared" si="19"/>
        <v>1086</v>
      </c>
      <c r="S444" s="2">
        <f>VLOOKUP(C444,Quals!$A$25:$C$45,3,FALSE)</f>
        <v>1178</v>
      </c>
      <c r="T444" s="2" t="str">
        <f>IF(OR(AND(G444&gt;=S444,L444&gt;=Quals!$F$3,L444&lt;=Quals!$H$3), OR(AND(H444&gt;=S444,M444&gt;=Quals!$F$3,M444&lt;=Quals!$H$3), OR(AND(I444&gt;=S444,N444&gt;=Quals!$F$3,N444&lt;=Quals!$H$3), OR(AND(J444&gt;=S444,O444&gt;=Quals!$F$3,O444&lt;=Quals!$H$3), OR(AND(K444&gt;=S444,P444&gt;=Quals!$F$3,P444&lt;=Quals!$H$3)))))),"Q","")</f>
        <v/>
      </c>
      <c r="U444" s="1" t="str">
        <f>IF(AND(T444 = "Q", IF(ISNA(VLOOKUP((B444&amp;C444),Autos!C:C,1,FALSE)), "Not in Auto",)),"Check", "No need")</f>
        <v>No need</v>
      </c>
    </row>
    <row r="445" spans="1:21" x14ac:dyDescent="0.2">
      <c r="A445" t="str">
        <f t="shared" si="20"/>
        <v>Corinna MINKOlong-jump</v>
      </c>
      <c r="B445" t="s">
        <v>425</v>
      </c>
      <c r="C445" s="6" t="s">
        <v>37</v>
      </c>
      <c r="D445" s="6">
        <v>32855</v>
      </c>
      <c r="E445">
        <v>967</v>
      </c>
      <c r="F445" s="2">
        <v>21</v>
      </c>
      <c r="G445">
        <v>1007</v>
      </c>
      <c r="H445">
        <v>970</v>
      </c>
      <c r="I445">
        <v>962</v>
      </c>
      <c r="J445">
        <v>942</v>
      </c>
      <c r="K445">
        <v>899</v>
      </c>
      <c r="L445" s="6">
        <v>44254</v>
      </c>
      <c r="M445" s="6">
        <v>44520</v>
      </c>
      <c r="N445" s="6">
        <v>44273</v>
      </c>
      <c r="O445" s="6">
        <v>44268</v>
      </c>
      <c r="P445" s="58">
        <v>44597</v>
      </c>
      <c r="Q445" s="40">
        <f t="shared" si="18"/>
        <v>327</v>
      </c>
      <c r="R445" s="2">
        <f t="shared" si="19"/>
        <v>1007</v>
      </c>
      <c r="S445" s="2">
        <f>VLOOKUP(C445,Quals!$A$25:$C$45,3,FALSE)</f>
        <v>1178</v>
      </c>
      <c r="T445" s="2" t="str">
        <f>IF(OR(AND(G445&gt;=S445,L445&gt;=Quals!$F$3,L445&lt;=Quals!$H$3), OR(AND(H445&gt;=S445,M445&gt;=Quals!$F$3,M445&lt;=Quals!$H$3), OR(AND(I445&gt;=S445,N445&gt;=Quals!$F$3,N445&lt;=Quals!$H$3), OR(AND(J445&gt;=S445,O445&gt;=Quals!$F$3,O445&lt;=Quals!$H$3), OR(AND(K445&gt;=S445,P445&gt;=Quals!$F$3,P445&lt;=Quals!$H$3)))))),"Q","")</f>
        <v/>
      </c>
      <c r="U445" s="1" t="str">
        <f>IF(AND(T445 = "Q", IF(ISNA(VLOOKUP((B445&amp;C445),Autos!C:C,1,FALSE)), "Not in Auto",)),"Check", "No need")</f>
        <v>No need</v>
      </c>
    </row>
    <row r="446" spans="1:21" x14ac:dyDescent="0.2">
      <c r="A446" t="str">
        <f t="shared" si="20"/>
        <v>Brianna LEUNGlong-jump</v>
      </c>
      <c r="B446" t="s">
        <v>426</v>
      </c>
      <c r="C446" t="s">
        <v>37</v>
      </c>
      <c r="D446" s="6">
        <v>44701</v>
      </c>
      <c r="E446">
        <v>957</v>
      </c>
      <c r="F446" s="2">
        <v>22</v>
      </c>
      <c r="G446">
        <v>990</v>
      </c>
      <c r="H446">
        <v>951</v>
      </c>
      <c r="I446">
        <v>937</v>
      </c>
      <c r="J446">
        <v>925</v>
      </c>
      <c r="K446">
        <v>923</v>
      </c>
      <c r="L446" s="6">
        <v>44261</v>
      </c>
      <c r="M446" s="6">
        <v>44266</v>
      </c>
      <c r="N446" s="6">
        <v>44302</v>
      </c>
      <c r="O446" s="6">
        <v>44520</v>
      </c>
      <c r="P446" s="58">
        <v>44506</v>
      </c>
      <c r="Q446" s="40">
        <f t="shared" si="18"/>
        <v>352</v>
      </c>
      <c r="R446" s="2">
        <f t="shared" si="19"/>
        <v>990</v>
      </c>
      <c r="S446" s="2">
        <f>VLOOKUP(C446,Quals!$A$25:$C$45,3,FALSE)</f>
        <v>1178</v>
      </c>
      <c r="T446" s="2" t="str">
        <f>IF(OR(AND(G446&gt;=S446,L446&gt;=Quals!$F$3,L446&lt;=Quals!$H$3), OR(AND(H446&gt;=S446,M446&gt;=Quals!$F$3,M446&lt;=Quals!$H$3), OR(AND(I446&gt;=S446,N446&gt;=Quals!$F$3,N446&lt;=Quals!$H$3), OR(AND(J446&gt;=S446,O446&gt;=Quals!$F$3,O446&lt;=Quals!$H$3), OR(AND(K446&gt;=S446,P446&gt;=Quals!$F$3,P446&lt;=Quals!$H$3)))))),"Q","")</f>
        <v/>
      </c>
      <c r="U446" s="1" t="str">
        <f>IF(AND(T446 = "Q", IF(ISNA(VLOOKUP((B446&amp;C446),Autos!C:C,1,FALSE)), "Not in Auto",)),"Check", "No need")</f>
        <v>No need</v>
      </c>
    </row>
    <row r="447" spans="1:21" x14ac:dyDescent="0.2">
      <c r="A447" t="str">
        <f t="shared" si="20"/>
        <v>Emilaya ELLISlong-jump</v>
      </c>
      <c r="B447" t="s">
        <v>427</v>
      </c>
      <c r="C447" s="6" t="s">
        <v>37</v>
      </c>
      <c r="D447" s="6">
        <v>37421</v>
      </c>
      <c r="E447">
        <v>953</v>
      </c>
      <c r="F447" s="2">
        <v>23</v>
      </c>
      <c r="G447">
        <v>975</v>
      </c>
      <c r="H447">
        <v>966</v>
      </c>
      <c r="I447">
        <v>923</v>
      </c>
      <c r="J447">
        <v>926</v>
      </c>
      <c r="K447">
        <v>916</v>
      </c>
      <c r="L447" s="6">
        <v>44254</v>
      </c>
      <c r="M447" s="6">
        <v>44300</v>
      </c>
      <c r="N447" s="6">
        <v>44286</v>
      </c>
      <c r="O447" s="6">
        <v>44274</v>
      </c>
      <c r="P447" s="58">
        <v>44513</v>
      </c>
      <c r="Q447" s="40">
        <f t="shared" si="18"/>
        <v>364</v>
      </c>
      <c r="R447" s="2">
        <f t="shared" si="19"/>
        <v>975</v>
      </c>
      <c r="S447" s="2">
        <f>VLOOKUP(C447,Quals!$A$25:$C$45,3,FALSE)</f>
        <v>1178</v>
      </c>
      <c r="T447" s="2" t="str">
        <f>IF(OR(AND(G447&gt;=S447,L447&gt;=Quals!$F$3,L447&lt;=Quals!$H$3), OR(AND(H447&gt;=S447,M447&gt;=Quals!$F$3,M447&lt;=Quals!$H$3), OR(AND(I447&gt;=S447,N447&gt;=Quals!$F$3,N447&lt;=Quals!$H$3), OR(AND(J447&gt;=S447,O447&gt;=Quals!$F$3,O447&lt;=Quals!$H$3), OR(AND(K447&gt;=S447,P447&gt;=Quals!$F$3,P447&lt;=Quals!$H$3)))))),"Q","")</f>
        <v/>
      </c>
      <c r="U447" s="1" t="str">
        <f>IF(AND(T447 = "Q", IF(ISNA(VLOOKUP((B447&amp;C447),Autos!C:C,1,FALSE)), "Not in Auto",)),"Check", "No need")</f>
        <v>No need</v>
      </c>
    </row>
    <row r="448" spans="1:21" x14ac:dyDescent="0.2">
      <c r="A448" t="str">
        <f t="shared" si="20"/>
        <v>Olivia YACONOlong-jump</v>
      </c>
      <c r="B448" t="s">
        <v>969</v>
      </c>
      <c r="C448" s="6" t="s">
        <v>37</v>
      </c>
      <c r="D448" s="6">
        <v>37274</v>
      </c>
      <c r="E448">
        <v>951</v>
      </c>
      <c r="F448" s="2">
        <v>24</v>
      </c>
      <c r="G448">
        <v>999</v>
      </c>
      <c r="H448">
        <v>942</v>
      </c>
      <c r="I448">
        <v>944</v>
      </c>
      <c r="J448">
        <v>929</v>
      </c>
      <c r="K448">
        <v>901</v>
      </c>
      <c r="L448" s="6">
        <v>44268</v>
      </c>
      <c r="M448" s="6">
        <v>44254</v>
      </c>
      <c r="N448" s="6">
        <v>44273</v>
      </c>
      <c r="O448" s="6">
        <v>44300</v>
      </c>
      <c r="P448" s="58">
        <v>44602</v>
      </c>
      <c r="Q448" s="40">
        <f t="shared" si="18"/>
        <v>375</v>
      </c>
      <c r="R448" s="2">
        <f t="shared" si="19"/>
        <v>999</v>
      </c>
      <c r="S448" s="2">
        <f>VLOOKUP(C448,Quals!$A$25:$C$45,3,FALSE)</f>
        <v>1178</v>
      </c>
      <c r="T448" s="2" t="str">
        <f>IF(OR(AND(G448&gt;=S448,L448&gt;=Quals!$F$3,L448&lt;=Quals!$H$3), OR(AND(H448&gt;=S448,M448&gt;=Quals!$F$3,M448&lt;=Quals!$H$3), OR(AND(I448&gt;=S448,N448&gt;=Quals!$F$3,N448&lt;=Quals!$H$3), OR(AND(J448&gt;=S448,O448&gt;=Quals!$F$3,O448&lt;=Quals!$H$3), OR(AND(K448&gt;=S448,P448&gt;=Quals!$F$3,P448&lt;=Quals!$H$3)))))),"Q","")</f>
        <v/>
      </c>
      <c r="U448" s="1" t="str">
        <f>IF(AND(T448 = "Q", IF(ISNA(VLOOKUP((B448&amp;C448),Autos!C:C,1,FALSE)), "Not in Auto",)),"Check", "No need")</f>
        <v>No need</v>
      </c>
    </row>
    <row r="449" spans="1:21" x14ac:dyDescent="0.2">
      <c r="A449" t="str">
        <f t="shared" si="20"/>
        <v>Annaliese BUSHlong-jump</v>
      </c>
      <c r="B449" t="s">
        <v>389</v>
      </c>
      <c r="C449" s="6" t="s">
        <v>37</v>
      </c>
      <c r="D449" s="6">
        <v>36419</v>
      </c>
      <c r="E449">
        <v>951</v>
      </c>
      <c r="F449" s="2">
        <v>25</v>
      </c>
      <c r="G449">
        <v>975</v>
      </c>
      <c r="H449">
        <v>983</v>
      </c>
      <c r="I449">
        <v>973</v>
      </c>
      <c r="J449">
        <v>912</v>
      </c>
      <c r="K449">
        <v>906</v>
      </c>
      <c r="L449" s="6">
        <v>44603</v>
      </c>
      <c r="M449" s="6">
        <v>44253</v>
      </c>
      <c r="N449" s="6">
        <v>44282</v>
      </c>
      <c r="O449" s="6">
        <v>44330</v>
      </c>
      <c r="P449" s="58">
        <v>44319</v>
      </c>
      <c r="Q449" s="40">
        <f t="shared" si="18"/>
        <v>375</v>
      </c>
      <c r="R449" s="2">
        <f t="shared" si="19"/>
        <v>983</v>
      </c>
      <c r="S449" s="2">
        <f>VLOOKUP(C449,Quals!$A$25:$C$45,3,FALSE)</f>
        <v>1178</v>
      </c>
      <c r="T449" s="2" t="str">
        <f>IF(OR(AND(G449&gt;=S449,L449&gt;=Quals!$F$3,L449&lt;=Quals!$H$3), OR(AND(H449&gt;=S449,M449&gt;=Quals!$F$3,M449&lt;=Quals!$H$3), OR(AND(I449&gt;=S449,N449&gt;=Quals!$F$3,N449&lt;=Quals!$H$3), OR(AND(J449&gt;=S449,O449&gt;=Quals!$F$3,O449&lt;=Quals!$H$3), OR(AND(K449&gt;=S449,P449&gt;=Quals!$F$3,P449&lt;=Quals!$H$3)))))),"Q","")</f>
        <v/>
      </c>
      <c r="U449" s="1" t="str">
        <f>IF(AND(T449 = "Q", IF(ISNA(VLOOKUP((B449&amp;C449),Autos!C:C,1,FALSE)), "Not in Auto",)),"Check", "No need")</f>
        <v>No need</v>
      </c>
    </row>
    <row r="450" spans="1:21" x14ac:dyDescent="0.2">
      <c r="A450" t="str">
        <f t="shared" si="20"/>
        <v>Christine GAYENlong-jump</v>
      </c>
      <c r="B450" t="s">
        <v>428</v>
      </c>
      <c r="C450" s="6" t="s">
        <v>37</v>
      </c>
      <c r="D450" s="6">
        <v>35358</v>
      </c>
      <c r="E450">
        <v>935</v>
      </c>
      <c r="F450" s="2">
        <v>26</v>
      </c>
      <c r="G450">
        <v>955</v>
      </c>
      <c r="H450">
        <v>944</v>
      </c>
      <c r="I450">
        <v>921</v>
      </c>
      <c r="J450">
        <v>910</v>
      </c>
      <c r="K450">
        <v>906</v>
      </c>
      <c r="L450" s="6">
        <v>44261</v>
      </c>
      <c r="M450" s="6">
        <v>44254</v>
      </c>
      <c r="N450" s="6">
        <v>44541</v>
      </c>
      <c r="O450" s="6">
        <v>44302</v>
      </c>
      <c r="P450" s="58">
        <v>44570</v>
      </c>
      <c r="Q450" s="40">
        <f t="shared" ref="Q450:Q513" si="21">RANK(E450,$E$2:$E$1048576)</f>
        <v>431</v>
      </c>
      <c r="R450" s="2">
        <f t="shared" ref="R450:R513" si="22">LARGE(G450:K450,1)</f>
        <v>955</v>
      </c>
      <c r="S450" s="2">
        <f>VLOOKUP(C450,Quals!$A$25:$C$45,3,FALSE)</f>
        <v>1178</v>
      </c>
      <c r="T450" s="2" t="str">
        <f>IF(OR(AND(G450&gt;=S450,L450&gt;=Quals!$F$3,L450&lt;=Quals!$H$3), OR(AND(H450&gt;=S450,M450&gt;=Quals!$F$3,M450&lt;=Quals!$H$3), OR(AND(I450&gt;=S450,N450&gt;=Quals!$F$3,N450&lt;=Quals!$H$3), OR(AND(J450&gt;=S450,O450&gt;=Quals!$F$3,O450&lt;=Quals!$H$3), OR(AND(K450&gt;=S450,P450&gt;=Quals!$F$3,P450&lt;=Quals!$H$3)))))),"Q","")</f>
        <v/>
      </c>
      <c r="U450" s="1" t="str">
        <f>IF(AND(T450 = "Q", IF(ISNA(VLOOKUP((B450&amp;C450),Autos!C:C,1,FALSE)), "Not in Auto",)),"Check", "No need")</f>
        <v>No need</v>
      </c>
    </row>
    <row r="451" spans="1:21" x14ac:dyDescent="0.2">
      <c r="A451" t="str">
        <f t="shared" ref="A451:A514" si="23">B451&amp;C451</f>
        <v>Lara CHECKlong-jump</v>
      </c>
      <c r="B451" t="s">
        <v>431</v>
      </c>
      <c r="C451" t="s">
        <v>37</v>
      </c>
      <c r="D451" s="6">
        <v>44640</v>
      </c>
      <c r="E451">
        <v>935</v>
      </c>
      <c r="F451" s="2">
        <v>27</v>
      </c>
      <c r="G451">
        <v>925</v>
      </c>
      <c r="H451">
        <v>938</v>
      </c>
      <c r="I451">
        <v>938</v>
      </c>
      <c r="J451">
        <v>923</v>
      </c>
      <c r="K451">
        <v>925</v>
      </c>
      <c r="L451" s="6">
        <v>44542</v>
      </c>
      <c r="M451" s="6">
        <v>44267</v>
      </c>
      <c r="N451" s="6">
        <v>44604</v>
      </c>
      <c r="O451" s="6">
        <v>44584</v>
      </c>
      <c r="P451" s="58">
        <v>44548</v>
      </c>
      <c r="Q451" s="40">
        <f t="shared" si="21"/>
        <v>431</v>
      </c>
      <c r="R451" s="2">
        <f t="shared" si="22"/>
        <v>938</v>
      </c>
      <c r="S451" s="2">
        <f>VLOOKUP(C451,Quals!$A$25:$C$45,3,FALSE)</f>
        <v>1178</v>
      </c>
      <c r="T451" s="2" t="str">
        <f>IF(OR(AND(G451&gt;=S451,L451&gt;=Quals!$F$3,L451&lt;=Quals!$H$3), OR(AND(H451&gt;=S451,M451&gt;=Quals!$F$3,M451&lt;=Quals!$H$3), OR(AND(I451&gt;=S451,N451&gt;=Quals!$F$3,N451&lt;=Quals!$H$3), OR(AND(J451&gt;=S451,O451&gt;=Quals!$F$3,O451&lt;=Quals!$H$3), OR(AND(K451&gt;=S451,P451&gt;=Quals!$F$3,P451&lt;=Quals!$H$3)))))),"Q","")</f>
        <v/>
      </c>
      <c r="U451" s="1" t="str">
        <f>IF(AND(T451 = "Q", IF(ISNA(VLOOKUP((B451&amp;C451),Autos!C:C,1,FALSE)), "Not in Auto",)),"Check", "No need")</f>
        <v>No need</v>
      </c>
    </row>
    <row r="452" spans="1:21" x14ac:dyDescent="0.2">
      <c r="A452" t="str">
        <f t="shared" si="23"/>
        <v>Claire ROBERTSlong-jump</v>
      </c>
      <c r="B452" t="s">
        <v>430</v>
      </c>
      <c r="C452" s="7" t="s">
        <v>37</v>
      </c>
      <c r="D452" s="6">
        <v>37803</v>
      </c>
      <c r="E452">
        <v>934</v>
      </c>
      <c r="F452" s="2">
        <v>28</v>
      </c>
      <c r="G452">
        <v>949</v>
      </c>
      <c r="H452">
        <v>962</v>
      </c>
      <c r="I452">
        <v>908</v>
      </c>
      <c r="J452">
        <v>907</v>
      </c>
      <c r="K452">
        <v>893</v>
      </c>
      <c r="L452" s="6">
        <v>44570</v>
      </c>
      <c r="M452" s="6">
        <v>44302</v>
      </c>
      <c r="N452" s="6">
        <v>44286</v>
      </c>
      <c r="O452" s="6">
        <v>44597</v>
      </c>
      <c r="P452" s="58">
        <v>44548</v>
      </c>
      <c r="Q452" s="40">
        <f t="shared" si="21"/>
        <v>437</v>
      </c>
      <c r="R452" s="2">
        <f t="shared" si="22"/>
        <v>962</v>
      </c>
      <c r="S452" s="2">
        <f>VLOOKUP(C452,Quals!$A$25:$C$45,3,FALSE)</f>
        <v>1178</v>
      </c>
      <c r="T452" s="2" t="str">
        <f>IF(OR(AND(G452&gt;=S452,L452&gt;=Quals!$F$3,L452&lt;=Quals!$H$3), OR(AND(H452&gt;=S452,M452&gt;=Quals!$F$3,M452&lt;=Quals!$H$3), OR(AND(I452&gt;=S452,N452&gt;=Quals!$F$3,N452&lt;=Quals!$H$3), OR(AND(J452&gt;=S452,O452&gt;=Quals!$F$3,O452&lt;=Quals!$H$3), OR(AND(K452&gt;=S452,P452&gt;=Quals!$F$3,P452&lt;=Quals!$H$3)))))),"Q","")</f>
        <v/>
      </c>
      <c r="U452" s="1" t="str">
        <f>IF(AND(T452 = "Q", IF(ISNA(VLOOKUP((B452&amp;C452),Autos!C:C,1,FALSE)), "Not in Auto",)),"Check", "No need")</f>
        <v>No need</v>
      </c>
    </row>
    <row r="453" spans="1:21" x14ac:dyDescent="0.2">
      <c r="A453" t="str">
        <f t="shared" si="23"/>
        <v>Montana DJATSCHENKOlong-jump</v>
      </c>
      <c r="B453" t="s">
        <v>434</v>
      </c>
      <c r="C453" s="6" t="s">
        <v>37</v>
      </c>
      <c r="D453" s="6">
        <v>37132</v>
      </c>
      <c r="E453">
        <v>929</v>
      </c>
      <c r="F453" s="2">
        <v>29</v>
      </c>
      <c r="G453">
        <v>955</v>
      </c>
      <c r="H453">
        <v>932</v>
      </c>
      <c r="I453">
        <v>927</v>
      </c>
      <c r="J453">
        <v>908</v>
      </c>
      <c r="K453">
        <v>903</v>
      </c>
      <c r="L453" s="6">
        <v>44541</v>
      </c>
      <c r="M453" s="6">
        <v>44602</v>
      </c>
      <c r="N453" s="6">
        <v>44302</v>
      </c>
      <c r="O453" s="6">
        <v>44268</v>
      </c>
      <c r="P453" s="58">
        <v>44587</v>
      </c>
      <c r="Q453" s="40">
        <f t="shared" si="21"/>
        <v>459</v>
      </c>
      <c r="R453" s="2">
        <f t="shared" si="22"/>
        <v>955</v>
      </c>
      <c r="S453" s="2">
        <f>VLOOKUP(C453,Quals!$A$25:$C$45,3,FALSE)</f>
        <v>1178</v>
      </c>
      <c r="T453" s="2" t="str">
        <f>IF(OR(AND(G453&gt;=S453,L453&gt;=Quals!$F$3,L453&lt;=Quals!$H$3), OR(AND(H453&gt;=S453,M453&gt;=Quals!$F$3,M453&lt;=Quals!$H$3), OR(AND(I453&gt;=S453,N453&gt;=Quals!$F$3,N453&lt;=Quals!$H$3), OR(AND(J453&gt;=S453,O453&gt;=Quals!$F$3,O453&lt;=Quals!$H$3), OR(AND(K453&gt;=S453,P453&gt;=Quals!$F$3,P453&lt;=Quals!$H$3)))))),"Q","")</f>
        <v/>
      </c>
      <c r="U453" s="1" t="str">
        <f>IF(AND(T453 = "Q", IF(ISNA(VLOOKUP((B453&amp;C453),Autos!C:C,1,FALSE)), "Not in Auto",)),"Check", "No need")</f>
        <v>No need</v>
      </c>
    </row>
    <row r="454" spans="1:21" x14ac:dyDescent="0.2">
      <c r="A454" t="str">
        <f t="shared" si="23"/>
        <v>Francesca SUGIAMANlong-jump</v>
      </c>
      <c r="B454" t="s">
        <v>435</v>
      </c>
      <c r="C454" s="6" t="s">
        <v>37</v>
      </c>
      <c r="D454" s="6">
        <v>37286</v>
      </c>
      <c r="E454">
        <v>928</v>
      </c>
      <c r="F454" s="2">
        <v>30</v>
      </c>
      <c r="G454">
        <v>923</v>
      </c>
      <c r="H454">
        <v>921</v>
      </c>
      <c r="I454">
        <v>927</v>
      </c>
      <c r="J454">
        <v>925</v>
      </c>
      <c r="K454">
        <v>921</v>
      </c>
      <c r="L454" s="6">
        <v>44597</v>
      </c>
      <c r="M454" s="6">
        <v>44289</v>
      </c>
      <c r="N454" s="6">
        <v>44590</v>
      </c>
      <c r="O454" s="6">
        <v>44548</v>
      </c>
      <c r="P454" s="58">
        <v>44267</v>
      </c>
      <c r="Q454" s="40">
        <f t="shared" si="21"/>
        <v>461</v>
      </c>
      <c r="R454" s="2">
        <f t="shared" si="22"/>
        <v>927</v>
      </c>
      <c r="S454" s="2">
        <f>VLOOKUP(C454,Quals!$A$25:$C$45,3,FALSE)</f>
        <v>1178</v>
      </c>
      <c r="T454" s="2" t="str">
        <f>IF(OR(AND(G454&gt;=S454,L454&gt;=Quals!$F$3,L454&lt;=Quals!$H$3), OR(AND(H454&gt;=S454,M454&gt;=Quals!$F$3,M454&lt;=Quals!$H$3), OR(AND(I454&gt;=S454,N454&gt;=Quals!$F$3,N454&lt;=Quals!$H$3), OR(AND(J454&gt;=S454,O454&gt;=Quals!$F$3,O454&lt;=Quals!$H$3), OR(AND(K454&gt;=S454,P454&gt;=Quals!$F$3,P454&lt;=Quals!$H$3)))))),"Q","")</f>
        <v/>
      </c>
      <c r="U454" s="1" t="str">
        <f>IF(AND(T454 = "Q", IF(ISNA(VLOOKUP((B454&amp;C454),Autos!C:C,1,FALSE)), "Not in Auto",)),"Check", "No need")</f>
        <v>No need</v>
      </c>
    </row>
    <row r="455" spans="1:21" x14ac:dyDescent="0.2">
      <c r="A455" t="str">
        <f t="shared" si="23"/>
        <v>Zoe CHESTERlong-jump</v>
      </c>
      <c r="B455" t="s">
        <v>432</v>
      </c>
      <c r="C455" s="6" t="s">
        <v>37</v>
      </c>
      <c r="D455" s="6">
        <v>44732</v>
      </c>
      <c r="E455">
        <v>925</v>
      </c>
      <c r="F455" s="2">
        <v>31</v>
      </c>
      <c r="G455">
        <v>973</v>
      </c>
      <c r="H455">
        <v>927</v>
      </c>
      <c r="I455">
        <v>886</v>
      </c>
      <c r="J455">
        <v>889</v>
      </c>
      <c r="K455">
        <v>886</v>
      </c>
      <c r="L455" s="6">
        <v>44464</v>
      </c>
      <c r="M455" s="6">
        <v>44366</v>
      </c>
      <c r="N455" s="6">
        <v>44268</v>
      </c>
      <c r="O455" s="6">
        <v>44486</v>
      </c>
      <c r="P455" s="58">
        <v>44299</v>
      </c>
      <c r="Q455" s="40">
        <f t="shared" si="21"/>
        <v>475</v>
      </c>
      <c r="R455" s="2">
        <f t="shared" si="22"/>
        <v>973</v>
      </c>
      <c r="S455" s="2">
        <f>VLOOKUP(C455,Quals!$A$25:$C$45,3,FALSE)</f>
        <v>1178</v>
      </c>
      <c r="T455" s="2" t="str">
        <f>IF(OR(AND(G455&gt;=S455,L455&gt;=Quals!$F$3,L455&lt;=Quals!$H$3), OR(AND(H455&gt;=S455,M455&gt;=Quals!$F$3,M455&lt;=Quals!$H$3), OR(AND(I455&gt;=S455,N455&gt;=Quals!$F$3,N455&lt;=Quals!$H$3), OR(AND(J455&gt;=S455,O455&gt;=Quals!$F$3,O455&lt;=Quals!$H$3), OR(AND(K455&gt;=S455,P455&gt;=Quals!$F$3,P455&lt;=Quals!$H$3)))))),"Q","")</f>
        <v/>
      </c>
      <c r="U455" s="1" t="str">
        <f>IF(AND(T455 = "Q", IF(ISNA(VLOOKUP((B455&amp;C455),Autos!C:C,1,FALSE)), "Not in Auto",)),"Check", "No need")</f>
        <v>No need</v>
      </c>
    </row>
    <row r="456" spans="1:21" x14ac:dyDescent="0.2">
      <c r="A456" t="str">
        <f t="shared" si="23"/>
        <v>Sinta WARDANAlong-jump</v>
      </c>
      <c r="B456" t="s">
        <v>433</v>
      </c>
      <c r="C456" s="6" t="s">
        <v>37</v>
      </c>
      <c r="D456" s="6">
        <v>33560</v>
      </c>
      <c r="E456">
        <v>925</v>
      </c>
      <c r="F456" s="2">
        <v>32</v>
      </c>
      <c r="G456">
        <v>949</v>
      </c>
      <c r="H456">
        <v>914</v>
      </c>
      <c r="I456">
        <v>906</v>
      </c>
      <c r="J456">
        <v>895</v>
      </c>
      <c r="K456">
        <v>899</v>
      </c>
      <c r="L456" s="6">
        <v>44246</v>
      </c>
      <c r="M456" s="6">
        <v>44596</v>
      </c>
      <c r="N456" s="6">
        <v>44526</v>
      </c>
      <c r="O456" s="6">
        <v>44547</v>
      </c>
      <c r="P456" s="58">
        <v>44267</v>
      </c>
      <c r="Q456" s="40">
        <f t="shared" si="21"/>
        <v>475</v>
      </c>
      <c r="R456" s="2">
        <f t="shared" si="22"/>
        <v>949</v>
      </c>
      <c r="S456" s="2">
        <f>VLOOKUP(C456,Quals!$A$25:$C$45,3,FALSE)</f>
        <v>1178</v>
      </c>
      <c r="T456" s="2" t="str">
        <f>IF(OR(AND(G456&gt;=S456,L456&gt;=Quals!$F$3,L456&lt;=Quals!$H$3), OR(AND(H456&gt;=S456,M456&gt;=Quals!$F$3,M456&lt;=Quals!$H$3), OR(AND(I456&gt;=S456,N456&gt;=Quals!$F$3,N456&lt;=Quals!$H$3), OR(AND(J456&gt;=S456,O456&gt;=Quals!$F$3,O456&lt;=Quals!$H$3), OR(AND(K456&gt;=S456,P456&gt;=Quals!$F$3,P456&lt;=Quals!$H$3)))))),"Q","")</f>
        <v/>
      </c>
      <c r="U456" s="1" t="str">
        <f>IF(AND(T456 = "Q", IF(ISNA(VLOOKUP((B456&amp;C456),Autos!C:C,1,FALSE)), "Not in Auto",)),"Check", "No need")</f>
        <v>No need</v>
      </c>
    </row>
    <row r="457" spans="1:21" x14ac:dyDescent="0.2">
      <c r="A457" t="str">
        <f t="shared" si="23"/>
        <v>Brittany BURKITTlong-jump</v>
      </c>
      <c r="B457" t="s">
        <v>429</v>
      </c>
      <c r="C457" s="7" t="s">
        <v>37</v>
      </c>
      <c r="D457" s="6">
        <v>34710</v>
      </c>
      <c r="E457">
        <v>923</v>
      </c>
      <c r="F457" s="2">
        <v>33</v>
      </c>
      <c r="G457">
        <v>953</v>
      </c>
      <c r="H457">
        <v>923</v>
      </c>
      <c r="I457">
        <v>919</v>
      </c>
      <c r="J457">
        <v>903</v>
      </c>
      <c r="K457">
        <v>886</v>
      </c>
      <c r="L457" s="6">
        <v>44275</v>
      </c>
      <c r="M457" s="6">
        <v>44282</v>
      </c>
      <c r="N457" s="6">
        <v>44302</v>
      </c>
      <c r="O457" s="6">
        <v>44275</v>
      </c>
      <c r="P457" s="58">
        <v>44254</v>
      </c>
      <c r="Q457" s="40">
        <f t="shared" si="21"/>
        <v>485</v>
      </c>
      <c r="R457" s="2">
        <f t="shared" si="22"/>
        <v>953</v>
      </c>
      <c r="S457" s="2">
        <f>VLOOKUP(C457,Quals!$A$25:$C$45,3,FALSE)</f>
        <v>1178</v>
      </c>
      <c r="T457" s="2" t="str">
        <f>IF(OR(AND(G457&gt;=S457,L457&gt;=Quals!$F$3,L457&lt;=Quals!$H$3), OR(AND(H457&gt;=S457,M457&gt;=Quals!$F$3,M457&lt;=Quals!$H$3), OR(AND(I457&gt;=S457,N457&gt;=Quals!$F$3,N457&lt;=Quals!$H$3), OR(AND(J457&gt;=S457,O457&gt;=Quals!$F$3,O457&lt;=Quals!$H$3), OR(AND(K457&gt;=S457,P457&gt;=Quals!$F$3,P457&lt;=Quals!$H$3)))))),"Q","")</f>
        <v/>
      </c>
      <c r="U457" s="1" t="str">
        <f>IF(AND(T457 = "Q", IF(ISNA(VLOOKUP((B457&amp;C457),Autos!C:C,1,FALSE)), "Not in Auto",)),"Check", "No need")</f>
        <v>No need</v>
      </c>
    </row>
    <row r="458" spans="1:21" x14ac:dyDescent="0.2">
      <c r="A458" t="str">
        <f t="shared" si="23"/>
        <v>Sophie KAVANAGHlong-jump</v>
      </c>
      <c r="B458" t="s">
        <v>436</v>
      </c>
      <c r="C458" s="6" t="s">
        <v>37</v>
      </c>
      <c r="D458" s="6">
        <v>44671</v>
      </c>
      <c r="E458">
        <v>921</v>
      </c>
      <c r="F458" s="2">
        <v>34</v>
      </c>
      <c r="G458">
        <v>929</v>
      </c>
      <c r="H458">
        <v>919</v>
      </c>
      <c r="I458">
        <v>918</v>
      </c>
      <c r="J458">
        <v>910</v>
      </c>
      <c r="K458">
        <v>906</v>
      </c>
      <c r="L458" s="6">
        <v>44267</v>
      </c>
      <c r="M458" s="6">
        <v>44302</v>
      </c>
      <c r="N458" s="6">
        <v>44604</v>
      </c>
      <c r="O458" s="6">
        <v>44589</v>
      </c>
      <c r="P458" s="58">
        <v>44548</v>
      </c>
      <c r="Q458" s="40">
        <f t="shared" si="21"/>
        <v>490</v>
      </c>
      <c r="R458" s="2">
        <f t="shared" si="22"/>
        <v>929</v>
      </c>
      <c r="S458" s="2">
        <f>VLOOKUP(C458,Quals!$A$25:$C$45,3,FALSE)</f>
        <v>1178</v>
      </c>
      <c r="T458" s="2" t="str">
        <f>IF(OR(AND(G458&gt;=S458,L458&gt;=Quals!$F$3,L458&lt;=Quals!$H$3), OR(AND(H458&gt;=S458,M458&gt;=Quals!$F$3,M458&lt;=Quals!$H$3), OR(AND(I458&gt;=S458,N458&gt;=Quals!$F$3,N458&lt;=Quals!$H$3), OR(AND(J458&gt;=S458,O458&gt;=Quals!$F$3,O458&lt;=Quals!$H$3), OR(AND(K458&gt;=S458,P458&gt;=Quals!$F$3,P458&lt;=Quals!$H$3)))))),"Q","")</f>
        <v/>
      </c>
      <c r="U458" s="1" t="str">
        <f>IF(AND(T458 = "Q", IF(ISNA(VLOOKUP((B458&amp;C458),Autos!C:C,1,FALSE)), "Not in Auto",)),"Check", "No need")</f>
        <v>No need</v>
      </c>
    </row>
    <row r="459" spans="1:21" x14ac:dyDescent="0.2">
      <c r="A459" t="str">
        <f t="shared" si="23"/>
        <v>Tiana BORASlong-jump</v>
      </c>
      <c r="B459" t="s">
        <v>437</v>
      </c>
      <c r="C459" s="6" t="s">
        <v>37</v>
      </c>
      <c r="D459" s="6">
        <v>38415</v>
      </c>
      <c r="E459">
        <v>914</v>
      </c>
      <c r="F459" s="2">
        <v>35</v>
      </c>
      <c r="G459">
        <v>944</v>
      </c>
      <c r="H459">
        <v>906</v>
      </c>
      <c r="I459">
        <v>891</v>
      </c>
      <c r="J459">
        <v>893</v>
      </c>
      <c r="K459">
        <v>895</v>
      </c>
      <c r="L459" s="6">
        <v>44261</v>
      </c>
      <c r="M459" s="6">
        <v>44254</v>
      </c>
      <c r="N459" s="6">
        <v>44591</v>
      </c>
      <c r="O459" s="6">
        <v>44576</v>
      </c>
      <c r="P459" s="58">
        <v>44302</v>
      </c>
      <c r="Q459" s="40">
        <f t="shared" si="21"/>
        <v>523</v>
      </c>
      <c r="R459" s="2">
        <f t="shared" si="22"/>
        <v>944</v>
      </c>
      <c r="S459" s="2">
        <f>VLOOKUP(C459,Quals!$A$25:$C$45,3,FALSE)</f>
        <v>1178</v>
      </c>
      <c r="T459" s="2" t="str">
        <f>IF(OR(AND(G459&gt;=S459,L459&gt;=Quals!$F$3,L459&lt;=Quals!$H$3), OR(AND(H459&gt;=S459,M459&gt;=Quals!$F$3,M459&lt;=Quals!$H$3), OR(AND(I459&gt;=S459,N459&gt;=Quals!$F$3,N459&lt;=Quals!$H$3), OR(AND(J459&gt;=S459,O459&gt;=Quals!$F$3,O459&lt;=Quals!$H$3), OR(AND(K459&gt;=S459,P459&gt;=Quals!$F$3,P459&lt;=Quals!$H$3)))))),"Q","")</f>
        <v/>
      </c>
      <c r="U459" s="1" t="str">
        <f>IF(AND(T459 = "Q", IF(ISNA(VLOOKUP((B459&amp;C459),Autos!C:C,1,FALSE)), "Not in Auto",)),"Check", "No need")</f>
        <v>No need</v>
      </c>
    </row>
    <row r="460" spans="1:21" x14ac:dyDescent="0.2">
      <c r="A460" t="str">
        <f t="shared" si="23"/>
        <v>Aranya MANCHANAYAKElong-jump</v>
      </c>
      <c r="B460" t="s">
        <v>439</v>
      </c>
      <c r="C460" s="7" t="s">
        <v>37</v>
      </c>
      <c r="D460" s="6">
        <v>44701</v>
      </c>
      <c r="E460">
        <v>903</v>
      </c>
      <c r="F460" s="2">
        <v>36</v>
      </c>
      <c r="G460">
        <v>940</v>
      </c>
      <c r="H460">
        <v>906</v>
      </c>
      <c r="I460">
        <v>885</v>
      </c>
      <c r="J460">
        <v>882</v>
      </c>
      <c r="K460">
        <v>882</v>
      </c>
      <c r="L460" s="6">
        <v>44548</v>
      </c>
      <c r="M460" s="6">
        <v>44513</v>
      </c>
      <c r="N460" s="6">
        <v>44548</v>
      </c>
      <c r="O460" s="6">
        <v>44576</v>
      </c>
      <c r="P460" s="58">
        <v>44602</v>
      </c>
      <c r="Q460" s="40">
        <f t="shared" si="21"/>
        <v>537</v>
      </c>
      <c r="R460" s="2">
        <f t="shared" si="22"/>
        <v>940</v>
      </c>
      <c r="S460" s="2">
        <f>VLOOKUP(C460,Quals!$A$25:$C$45,3,FALSE)</f>
        <v>1178</v>
      </c>
      <c r="T460" s="2" t="str">
        <f>IF(OR(AND(G460&gt;=S460,L460&gt;=Quals!$F$3,L460&lt;=Quals!$H$3), OR(AND(H460&gt;=S460,M460&gt;=Quals!$F$3,M460&lt;=Quals!$H$3), OR(AND(I460&gt;=S460,N460&gt;=Quals!$F$3,N460&lt;=Quals!$H$3), OR(AND(J460&gt;=S460,O460&gt;=Quals!$F$3,O460&lt;=Quals!$H$3), OR(AND(K460&gt;=S460,P460&gt;=Quals!$F$3,P460&lt;=Quals!$H$3)))))),"Q","")</f>
        <v/>
      </c>
      <c r="U460" s="1" t="str">
        <f>IF(AND(T460 = "Q", IF(ISNA(VLOOKUP((B460&amp;C460),Autos!C:C,1,FALSE)), "Not in Auto",)),"Check", "No need")</f>
        <v>No need</v>
      </c>
    </row>
    <row r="461" spans="1:21" x14ac:dyDescent="0.2">
      <c r="A461" t="str">
        <f t="shared" si="23"/>
        <v>Melissa FOSTERlong-jump</v>
      </c>
      <c r="B461" t="s">
        <v>438</v>
      </c>
      <c r="C461" s="6" t="s">
        <v>37</v>
      </c>
      <c r="D461" s="6">
        <v>28741</v>
      </c>
      <c r="E461">
        <v>899</v>
      </c>
      <c r="F461" s="2">
        <v>37</v>
      </c>
      <c r="G461">
        <v>917</v>
      </c>
      <c r="H461">
        <v>927</v>
      </c>
      <c r="I461">
        <v>882</v>
      </c>
      <c r="J461">
        <v>882</v>
      </c>
      <c r="K461">
        <v>871</v>
      </c>
      <c r="L461" s="6">
        <v>44541</v>
      </c>
      <c r="M461" s="6">
        <v>44570</v>
      </c>
      <c r="N461" s="6">
        <v>44268</v>
      </c>
      <c r="O461" s="6">
        <v>44590</v>
      </c>
      <c r="P461" s="58">
        <v>44254</v>
      </c>
      <c r="Q461" s="40">
        <f t="shared" si="21"/>
        <v>545</v>
      </c>
      <c r="R461" s="2">
        <f t="shared" si="22"/>
        <v>927</v>
      </c>
      <c r="S461" s="2">
        <f>VLOOKUP(C461,Quals!$A$25:$C$45,3,FALSE)</f>
        <v>1178</v>
      </c>
      <c r="T461" s="2" t="str">
        <f>IF(OR(AND(G461&gt;=S461,L461&gt;=Quals!$F$3,L461&lt;=Quals!$H$3), OR(AND(H461&gt;=S461,M461&gt;=Quals!$F$3,M461&lt;=Quals!$H$3), OR(AND(I461&gt;=S461,N461&gt;=Quals!$F$3,N461&lt;=Quals!$H$3), OR(AND(J461&gt;=S461,O461&gt;=Quals!$F$3,O461&lt;=Quals!$H$3), OR(AND(K461&gt;=S461,P461&gt;=Quals!$F$3,P461&lt;=Quals!$H$3)))))),"Q","")</f>
        <v/>
      </c>
      <c r="U461" s="1" t="str">
        <f>IF(AND(T461 = "Q", IF(ISNA(VLOOKUP((B461&amp;C461),Autos!C:C,1,FALSE)), "Not in Auto",)),"Check", "No need")</f>
        <v>No need</v>
      </c>
    </row>
    <row r="462" spans="1:21" x14ac:dyDescent="0.2">
      <c r="A462" t="str">
        <f t="shared" si="23"/>
        <v>Charlotte BANKSlong-jump</v>
      </c>
      <c r="B462" t="s">
        <v>440</v>
      </c>
      <c r="C462" s="7" t="s">
        <v>37</v>
      </c>
      <c r="D462" s="6">
        <v>44581</v>
      </c>
      <c r="E462">
        <v>898</v>
      </c>
      <c r="F462" s="2">
        <v>38</v>
      </c>
      <c r="G462">
        <v>927</v>
      </c>
      <c r="H462">
        <v>914</v>
      </c>
      <c r="I462">
        <v>910</v>
      </c>
      <c r="J462">
        <v>895</v>
      </c>
      <c r="K462">
        <v>835</v>
      </c>
      <c r="L462" s="6">
        <v>44309</v>
      </c>
      <c r="M462" s="6">
        <v>44262</v>
      </c>
      <c r="N462" s="6">
        <v>44302</v>
      </c>
      <c r="O462" s="6">
        <v>44289</v>
      </c>
      <c r="P462" s="58">
        <v>44521</v>
      </c>
      <c r="Q462" s="40">
        <f t="shared" si="21"/>
        <v>550</v>
      </c>
      <c r="R462" s="2">
        <f t="shared" si="22"/>
        <v>927</v>
      </c>
      <c r="S462" s="2">
        <f>VLOOKUP(C462,Quals!$A$25:$C$45,3,FALSE)</f>
        <v>1178</v>
      </c>
      <c r="T462" s="2" t="str">
        <f>IF(OR(AND(G462&gt;=S462,L462&gt;=Quals!$F$3,L462&lt;=Quals!$H$3), OR(AND(H462&gt;=S462,M462&gt;=Quals!$F$3,M462&lt;=Quals!$H$3), OR(AND(I462&gt;=S462,N462&gt;=Quals!$F$3,N462&lt;=Quals!$H$3), OR(AND(J462&gt;=S462,O462&gt;=Quals!$F$3,O462&lt;=Quals!$H$3), OR(AND(K462&gt;=S462,P462&gt;=Quals!$F$3,P462&lt;=Quals!$H$3)))))),"Q","")</f>
        <v/>
      </c>
      <c r="U462" s="1" t="str">
        <f>IF(AND(T462 = "Q", IF(ISNA(VLOOKUP((B462&amp;C462),Autos!C:C,1,FALSE)), "Not in Auto",)),"Check", "No need")</f>
        <v>No need</v>
      </c>
    </row>
    <row r="463" spans="1:21" x14ac:dyDescent="0.2">
      <c r="A463" t="str">
        <f t="shared" si="23"/>
        <v>Geena DAVYlong-jump</v>
      </c>
      <c r="B463" t="s">
        <v>449</v>
      </c>
      <c r="C463" s="6" t="s">
        <v>37</v>
      </c>
      <c r="D463" s="6">
        <v>44762</v>
      </c>
      <c r="E463">
        <v>893</v>
      </c>
      <c r="F463" s="2">
        <v>39</v>
      </c>
      <c r="G463">
        <v>922</v>
      </c>
      <c r="H463">
        <v>893</v>
      </c>
      <c r="I463">
        <v>899</v>
      </c>
      <c r="J463">
        <v>893</v>
      </c>
      <c r="K463">
        <v>820</v>
      </c>
      <c r="L463" s="6">
        <v>44597</v>
      </c>
      <c r="M463" s="6">
        <v>44254</v>
      </c>
      <c r="N463" s="6">
        <v>44602</v>
      </c>
      <c r="O463" s="6">
        <v>44299</v>
      </c>
      <c r="P463" s="58">
        <v>44513</v>
      </c>
      <c r="Q463" s="40">
        <f t="shared" si="21"/>
        <v>561</v>
      </c>
      <c r="R463" s="2">
        <f t="shared" si="22"/>
        <v>922</v>
      </c>
      <c r="S463" s="2">
        <f>VLOOKUP(C463,Quals!$A$25:$C$45,3,FALSE)</f>
        <v>1178</v>
      </c>
      <c r="T463" s="2" t="str">
        <f>IF(OR(AND(G463&gt;=S463,L463&gt;=Quals!$F$3,L463&lt;=Quals!$H$3), OR(AND(H463&gt;=S463,M463&gt;=Quals!$F$3,M463&lt;=Quals!$H$3), OR(AND(I463&gt;=S463,N463&gt;=Quals!$F$3,N463&lt;=Quals!$H$3), OR(AND(J463&gt;=S463,O463&gt;=Quals!$F$3,O463&lt;=Quals!$H$3), OR(AND(K463&gt;=S463,P463&gt;=Quals!$F$3,P463&lt;=Quals!$H$3)))))),"Q","")</f>
        <v/>
      </c>
      <c r="U463" s="1" t="str">
        <f>IF(AND(T463 = "Q", IF(ISNA(VLOOKUP((B463&amp;C463),Autos!C:C,1,FALSE)), "Not in Auto",)),"Check", "No need")</f>
        <v>No need</v>
      </c>
    </row>
    <row r="464" spans="1:21" x14ac:dyDescent="0.2">
      <c r="A464" t="str">
        <f t="shared" si="23"/>
        <v>Zara KECAlong-jump</v>
      </c>
      <c r="B464" t="s">
        <v>450</v>
      </c>
      <c r="C464" s="6" t="s">
        <v>37</v>
      </c>
      <c r="D464" s="6">
        <v>35923</v>
      </c>
      <c r="E464">
        <v>892</v>
      </c>
      <c r="F464" s="2">
        <v>40</v>
      </c>
      <c r="G464">
        <v>933</v>
      </c>
      <c r="H464">
        <v>906</v>
      </c>
      <c r="I464">
        <v>893</v>
      </c>
      <c r="J464">
        <v>859</v>
      </c>
      <c r="K464">
        <v>854</v>
      </c>
      <c r="L464" s="6">
        <v>44541</v>
      </c>
      <c r="M464" s="6">
        <v>44254</v>
      </c>
      <c r="N464" s="6">
        <v>44302</v>
      </c>
      <c r="O464" s="6">
        <v>44587</v>
      </c>
      <c r="P464" s="58">
        <v>44602</v>
      </c>
      <c r="Q464" s="40">
        <f t="shared" si="21"/>
        <v>563</v>
      </c>
      <c r="R464" s="2">
        <f t="shared" si="22"/>
        <v>933</v>
      </c>
      <c r="S464" s="2">
        <f>VLOOKUP(C464,Quals!$A$25:$C$45,3,FALSE)</f>
        <v>1178</v>
      </c>
      <c r="T464" s="2" t="str">
        <f>IF(OR(AND(G464&gt;=S464,L464&gt;=Quals!$F$3,L464&lt;=Quals!$H$3), OR(AND(H464&gt;=S464,M464&gt;=Quals!$F$3,M464&lt;=Quals!$H$3), OR(AND(I464&gt;=S464,N464&gt;=Quals!$F$3,N464&lt;=Quals!$H$3), OR(AND(J464&gt;=S464,O464&gt;=Quals!$F$3,O464&lt;=Quals!$H$3), OR(AND(K464&gt;=S464,P464&gt;=Quals!$F$3,P464&lt;=Quals!$H$3)))))),"Q","")</f>
        <v/>
      </c>
      <c r="U464" s="1" t="str">
        <f>IF(AND(T464 = "Q", IF(ISNA(VLOOKUP((B464&amp;C464),Autos!C:C,1,FALSE)), "Not in Auto",)),"Check", "No need")</f>
        <v>No need</v>
      </c>
    </row>
    <row r="465" spans="1:21" x14ac:dyDescent="0.2">
      <c r="A465" t="str">
        <f t="shared" si="23"/>
        <v>Desleigh OWUSUtriple-jump</v>
      </c>
      <c r="B465" t="s">
        <v>442</v>
      </c>
      <c r="C465" s="6" t="s">
        <v>38</v>
      </c>
      <c r="D465" s="6">
        <v>37154</v>
      </c>
      <c r="E465">
        <v>1037</v>
      </c>
      <c r="F465" s="2">
        <v>1</v>
      </c>
      <c r="G465">
        <v>1032</v>
      </c>
      <c r="H465">
        <v>993</v>
      </c>
      <c r="I465">
        <v>993</v>
      </c>
      <c r="J465">
        <v>1000</v>
      </c>
      <c r="K465">
        <v>992</v>
      </c>
      <c r="L465" s="6">
        <v>44303</v>
      </c>
      <c r="M465" s="6">
        <v>44604</v>
      </c>
      <c r="N465" s="6">
        <v>44261</v>
      </c>
      <c r="O465" s="6">
        <v>44577</v>
      </c>
      <c r="P465" s="58">
        <v>44310</v>
      </c>
      <c r="Q465" s="40">
        <f t="shared" si="21"/>
        <v>151</v>
      </c>
      <c r="R465" s="2">
        <f t="shared" si="22"/>
        <v>1032</v>
      </c>
      <c r="S465" s="2">
        <f>VLOOKUP(C465,Quals!$A$25:$C$45,3,FALSE)</f>
        <v>1150</v>
      </c>
      <c r="T465" s="2" t="str">
        <f>IF(OR(AND(G465&gt;=S465,L465&gt;=Quals!$F$3,L465&lt;=Quals!$H$3), OR(AND(H465&gt;=S465,M465&gt;=Quals!$F$3,M465&lt;=Quals!$H$3), OR(AND(I465&gt;=S465,N465&gt;=Quals!$F$3,N465&lt;=Quals!$H$3), OR(AND(J465&gt;=S465,O465&gt;=Quals!$F$3,O465&lt;=Quals!$H$3), OR(AND(K465&gt;=S465,P465&gt;=Quals!$F$3,P465&lt;=Quals!$H$3)))))),"Q","")</f>
        <v/>
      </c>
      <c r="U465" s="1" t="str">
        <f>IF(AND(T465 = "Q", IF(ISNA(VLOOKUP((B465&amp;C465),Autos!C:C,1,FALSE)), "Not in Auto",)),"Check", "No need")</f>
        <v>No need</v>
      </c>
    </row>
    <row r="466" spans="1:21" x14ac:dyDescent="0.2">
      <c r="A466" t="str">
        <f t="shared" si="23"/>
        <v>Chloe GRENADEtriple-jump</v>
      </c>
      <c r="B466" t="s">
        <v>418</v>
      </c>
      <c r="C466" s="6" t="s">
        <v>38</v>
      </c>
      <c r="D466" s="6">
        <v>36509</v>
      </c>
      <c r="E466">
        <v>1035</v>
      </c>
      <c r="F466" s="2">
        <v>2</v>
      </c>
      <c r="G466">
        <v>1015</v>
      </c>
      <c r="H466">
        <v>998</v>
      </c>
      <c r="I466">
        <v>1002</v>
      </c>
      <c r="J466">
        <v>999</v>
      </c>
      <c r="K466">
        <v>983</v>
      </c>
      <c r="L466" s="6">
        <v>44303</v>
      </c>
      <c r="M466" s="6">
        <v>44252</v>
      </c>
      <c r="N466" s="6">
        <v>44247</v>
      </c>
      <c r="O466" s="6">
        <v>44569</v>
      </c>
      <c r="P466" s="58">
        <v>44280</v>
      </c>
      <c r="Q466" s="40">
        <f t="shared" si="21"/>
        <v>153</v>
      </c>
      <c r="R466" s="2">
        <f t="shared" si="22"/>
        <v>1015</v>
      </c>
      <c r="S466" s="2">
        <f>VLOOKUP(C466,Quals!$A$25:$C$45,3,FALSE)</f>
        <v>1150</v>
      </c>
      <c r="T466" s="2" t="str">
        <f>IF(OR(AND(G466&gt;=S466,L466&gt;=Quals!$F$3,L466&lt;=Quals!$H$3), OR(AND(H466&gt;=S466,M466&gt;=Quals!$F$3,M466&lt;=Quals!$H$3), OR(AND(I466&gt;=S466,N466&gt;=Quals!$F$3,N466&lt;=Quals!$H$3), OR(AND(J466&gt;=S466,O466&gt;=Quals!$F$3,O466&lt;=Quals!$H$3), OR(AND(K466&gt;=S466,P466&gt;=Quals!$F$3,P466&lt;=Quals!$H$3)))))),"Q","")</f>
        <v/>
      </c>
      <c r="U466" s="1" t="str">
        <f>IF(AND(T466 = "Q", IF(ISNA(VLOOKUP((B466&amp;C466),Autos!C:C,1,FALSE)), "Not in Auto",)),"Check", "No need")</f>
        <v>No need</v>
      </c>
    </row>
    <row r="467" spans="1:21" x14ac:dyDescent="0.2">
      <c r="A467" t="str">
        <f t="shared" si="23"/>
        <v>Tiana BORAStriple-jump</v>
      </c>
      <c r="B467" t="s">
        <v>437</v>
      </c>
      <c r="C467" s="6" t="s">
        <v>38</v>
      </c>
      <c r="D467" s="6">
        <v>38415</v>
      </c>
      <c r="E467">
        <v>1019</v>
      </c>
      <c r="F467" s="2">
        <v>3</v>
      </c>
      <c r="G467">
        <v>1010</v>
      </c>
      <c r="H467">
        <v>1021</v>
      </c>
      <c r="I467">
        <v>995</v>
      </c>
      <c r="J467">
        <v>991</v>
      </c>
      <c r="K467">
        <v>985</v>
      </c>
      <c r="L467" s="6">
        <v>44280</v>
      </c>
      <c r="M467" s="6">
        <v>44305</v>
      </c>
      <c r="N467" s="6">
        <v>44247</v>
      </c>
      <c r="O467" s="6">
        <v>44604</v>
      </c>
      <c r="P467" s="58">
        <v>44285</v>
      </c>
      <c r="Q467" s="40">
        <f t="shared" si="21"/>
        <v>180</v>
      </c>
      <c r="R467" s="2">
        <f t="shared" si="22"/>
        <v>1021</v>
      </c>
      <c r="S467" s="2">
        <f>VLOOKUP(C467,Quals!$A$25:$C$45,3,FALSE)</f>
        <v>1150</v>
      </c>
      <c r="T467" s="2" t="str">
        <f>IF(OR(AND(G467&gt;=S467,L467&gt;=Quals!$F$3,L467&lt;=Quals!$H$3), OR(AND(H467&gt;=S467,M467&gt;=Quals!$F$3,M467&lt;=Quals!$H$3), OR(AND(I467&gt;=S467,N467&gt;=Quals!$F$3,N467&lt;=Quals!$H$3), OR(AND(J467&gt;=S467,O467&gt;=Quals!$F$3,O467&lt;=Quals!$H$3), OR(AND(K467&gt;=S467,P467&gt;=Quals!$F$3,P467&lt;=Quals!$H$3)))))),"Q","")</f>
        <v/>
      </c>
      <c r="U467" s="1" t="str">
        <f>IF(AND(T467 = "Q", IF(ISNA(VLOOKUP((B467&amp;C467),Autos!C:C,1,FALSE)), "Not in Auto",)),"Check", "No need")</f>
        <v>No need</v>
      </c>
    </row>
    <row r="468" spans="1:21" x14ac:dyDescent="0.2">
      <c r="A468" t="str">
        <f t="shared" si="23"/>
        <v>Annabelle PARMEGIANItriple-jump</v>
      </c>
      <c r="B468" t="s">
        <v>443</v>
      </c>
      <c r="C468" s="6" t="s">
        <v>38</v>
      </c>
      <c r="D468" s="6">
        <v>35747</v>
      </c>
      <c r="E468">
        <v>1005</v>
      </c>
      <c r="F468" s="2">
        <v>4</v>
      </c>
      <c r="G468">
        <v>1016</v>
      </c>
      <c r="H468">
        <v>967</v>
      </c>
      <c r="I468">
        <v>997</v>
      </c>
      <c r="J468">
        <v>993</v>
      </c>
      <c r="K468">
        <v>949</v>
      </c>
      <c r="L468" s="6">
        <v>44590</v>
      </c>
      <c r="M468" s="6">
        <v>44303</v>
      </c>
      <c r="N468" s="6">
        <v>44548</v>
      </c>
      <c r="O468" s="6">
        <v>44513</v>
      </c>
      <c r="P468" s="58">
        <v>44301</v>
      </c>
      <c r="Q468" s="40">
        <f t="shared" si="21"/>
        <v>212</v>
      </c>
      <c r="R468" s="2">
        <f t="shared" si="22"/>
        <v>1016</v>
      </c>
      <c r="S468" s="2">
        <f>VLOOKUP(C468,Quals!$A$25:$C$45,3,FALSE)</f>
        <v>1150</v>
      </c>
      <c r="T468" s="2" t="str">
        <f>IF(OR(AND(G468&gt;=S468,L468&gt;=Quals!$F$3,L468&lt;=Quals!$H$3), OR(AND(H468&gt;=S468,M468&gt;=Quals!$F$3,M468&lt;=Quals!$H$3), OR(AND(I468&gt;=S468,N468&gt;=Quals!$F$3,N468&lt;=Quals!$H$3), OR(AND(J468&gt;=S468,O468&gt;=Quals!$F$3,O468&lt;=Quals!$H$3), OR(AND(K468&gt;=S468,P468&gt;=Quals!$F$3,P468&lt;=Quals!$H$3)))))),"Q","")</f>
        <v/>
      </c>
      <c r="U468" s="1" t="str">
        <f>IF(AND(T468 = "Q", IF(ISNA(VLOOKUP((B468&amp;C468),Autos!C:C,1,FALSE)), "Not in Auto",)),"Check", "No need")</f>
        <v>No need</v>
      </c>
    </row>
    <row r="469" spans="1:21" x14ac:dyDescent="0.2">
      <c r="A469" t="str">
        <f t="shared" si="23"/>
        <v>Caitlin BLACKMANtriple-jump</v>
      </c>
      <c r="B469" t="s">
        <v>421</v>
      </c>
      <c r="C469" s="6" t="s">
        <v>38</v>
      </c>
      <c r="D469" s="6">
        <v>36877</v>
      </c>
      <c r="E469">
        <v>1002</v>
      </c>
      <c r="F469" s="2">
        <v>5</v>
      </c>
      <c r="G469">
        <v>998</v>
      </c>
      <c r="H469">
        <v>996</v>
      </c>
      <c r="I469">
        <v>982</v>
      </c>
      <c r="J469">
        <v>977</v>
      </c>
      <c r="K469">
        <v>976</v>
      </c>
      <c r="L469" s="6">
        <v>44247</v>
      </c>
      <c r="M469" s="6">
        <v>44568</v>
      </c>
      <c r="N469" s="6">
        <v>44281</v>
      </c>
      <c r="O469" s="6">
        <v>44533</v>
      </c>
      <c r="P469" s="58">
        <v>44519</v>
      </c>
      <c r="Q469" s="40">
        <f t="shared" si="21"/>
        <v>224</v>
      </c>
      <c r="R469" s="2">
        <f t="shared" si="22"/>
        <v>998</v>
      </c>
      <c r="S469" s="2">
        <f>VLOOKUP(C469,Quals!$A$25:$C$45,3,FALSE)</f>
        <v>1150</v>
      </c>
      <c r="T469" s="2" t="str">
        <f>IF(OR(AND(G469&gt;=S469,L469&gt;=Quals!$F$3,L469&lt;=Quals!$H$3), OR(AND(H469&gt;=S469,M469&gt;=Quals!$F$3,M469&lt;=Quals!$H$3), OR(AND(I469&gt;=S469,N469&gt;=Quals!$F$3,N469&lt;=Quals!$H$3), OR(AND(J469&gt;=S469,O469&gt;=Quals!$F$3,O469&lt;=Quals!$H$3), OR(AND(K469&gt;=S469,P469&gt;=Quals!$F$3,P469&lt;=Quals!$H$3)))))),"Q","")</f>
        <v/>
      </c>
      <c r="U469" s="1" t="str">
        <f>IF(AND(T469 = "Q", IF(ISNA(VLOOKUP((B469&amp;C469),Autos!C:C,1,FALSE)), "Not in Auto",)),"Check", "No need")</f>
        <v>No need</v>
      </c>
    </row>
    <row r="470" spans="1:21" x14ac:dyDescent="0.2">
      <c r="A470" t="str">
        <f t="shared" si="23"/>
        <v>Emilaya ELLIStriple-jump</v>
      </c>
      <c r="B470" t="s">
        <v>427</v>
      </c>
      <c r="C470" s="6" t="s">
        <v>38</v>
      </c>
      <c r="D470" s="6">
        <v>37421</v>
      </c>
      <c r="E470">
        <v>998</v>
      </c>
      <c r="F470" s="2">
        <v>6</v>
      </c>
      <c r="G470">
        <v>966</v>
      </c>
      <c r="H470">
        <v>972</v>
      </c>
      <c r="I470">
        <v>986</v>
      </c>
      <c r="J470">
        <v>976</v>
      </c>
      <c r="K470">
        <v>966</v>
      </c>
      <c r="L470" s="6">
        <v>44268</v>
      </c>
      <c r="M470" s="6">
        <v>44604</v>
      </c>
      <c r="N470" s="6">
        <v>44253</v>
      </c>
      <c r="O470" s="6">
        <v>44499</v>
      </c>
      <c r="P470" s="58">
        <v>44282</v>
      </c>
      <c r="Q470" s="40">
        <f t="shared" si="21"/>
        <v>233</v>
      </c>
      <c r="R470" s="2">
        <f t="shared" si="22"/>
        <v>986</v>
      </c>
      <c r="S470" s="2">
        <f>VLOOKUP(C470,Quals!$A$25:$C$45,3,FALSE)</f>
        <v>1150</v>
      </c>
      <c r="T470" s="2" t="str">
        <f>IF(OR(AND(G470&gt;=S470,L470&gt;=Quals!$F$3,L470&lt;=Quals!$H$3), OR(AND(H470&gt;=S470,M470&gt;=Quals!$F$3,M470&lt;=Quals!$H$3), OR(AND(I470&gt;=S470,N470&gt;=Quals!$F$3,N470&lt;=Quals!$H$3), OR(AND(J470&gt;=S470,O470&gt;=Quals!$F$3,O470&lt;=Quals!$H$3), OR(AND(K470&gt;=S470,P470&gt;=Quals!$F$3,P470&lt;=Quals!$H$3)))))),"Q","")</f>
        <v/>
      </c>
      <c r="U470" s="1" t="str">
        <f>IF(AND(T470 = "Q", IF(ISNA(VLOOKUP((B470&amp;C470),Autos!C:C,1,FALSE)), "Not in Auto",)),"Check", "No need")</f>
        <v>No need</v>
      </c>
    </row>
    <row r="471" spans="1:21" x14ac:dyDescent="0.2">
      <c r="A471" t="str">
        <f t="shared" si="23"/>
        <v>Erin GUYtriple-jump</v>
      </c>
      <c r="B471" t="s">
        <v>444</v>
      </c>
      <c r="C471" s="7" t="s">
        <v>38</v>
      </c>
      <c r="D471" s="6">
        <v>34170</v>
      </c>
      <c r="E471">
        <v>997</v>
      </c>
      <c r="F471" s="2">
        <v>7</v>
      </c>
      <c r="G471">
        <v>992</v>
      </c>
      <c r="H471">
        <v>989</v>
      </c>
      <c r="I471">
        <v>959</v>
      </c>
      <c r="J471">
        <v>969</v>
      </c>
      <c r="K471">
        <v>941</v>
      </c>
      <c r="L471" s="6">
        <v>44268</v>
      </c>
      <c r="M471" s="6">
        <v>44261</v>
      </c>
      <c r="N471" s="6">
        <v>44303</v>
      </c>
      <c r="O471" s="6">
        <v>44282</v>
      </c>
      <c r="P471" s="58">
        <v>44301</v>
      </c>
      <c r="Q471" s="40">
        <f t="shared" si="21"/>
        <v>237</v>
      </c>
      <c r="R471" s="2">
        <f t="shared" si="22"/>
        <v>992</v>
      </c>
      <c r="S471" s="2">
        <f>VLOOKUP(C471,Quals!$A$25:$C$45,3,FALSE)</f>
        <v>1150</v>
      </c>
      <c r="T471" s="2" t="str">
        <f>IF(OR(AND(G471&gt;=S471,L471&gt;=Quals!$F$3,L471&lt;=Quals!$H$3), OR(AND(H471&gt;=S471,M471&gt;=Quals!$F$3,M471&lt;=Quals!$H$3), OR(AND(I471&gt;=S471,N471&gt;=Quals!$F$3,N471&lt;=Quals!$H$3), OR(AND(J471&gt;=S471,O471&gt;=Quals!$F$3,O471&lt;=Quals!$H$3), OR(AND(K471&gt;=S471,P471&gt;=Quals!$F$3,P471&lt;=Quals!$H$3)))))),"Q","")</f>
        <v/>
      </c>
      <c r="U471" s="1" t="str">
        <f>IF(AND(T471 = "Q", IF(ISNA(VLOOKUP((B471&amp;C471),Autos!C:C,1,FALSE)), "Not in Auto",)),"Check", "No need")</f>
        <v>No need</v>
      </c>
    </row>
    <row r="472" spans="1:21" x14ac:dyDescent="0.2">
      <c r="A472" t="str">
        <f t="shared" si="23"/>
        <v>Charlotte MCGILLtriple-jump</v>
      </c>
      <c r="B472" t="s">
        <v>445</v>
      </c>
      <c r="C472" s="6" t="s">
        <v>38</v>
      </c>
      <c r="D472" s="6">
        <v>37271</v>
      </c>
      <c r="E472">
        <v>990</v>
      </c>
      <c r="F472" s="2">
        <v>8</v>
      </c>
      <c r="G472">
        <v>1003</v>
      </c>
      <c r="H472">
        <v>965</v>
      </c>
      <c r="I472">
        <v>988</v>
      </c>
      <c r="J472">
        <v>984</v>
      </c>
      <c r="K472">
        <v>917</v>
      </c>
      <c r="L472" s="6">
        <v>44268</v>
      </c>
      <c r="M472" s="6">
        <v>44359</v>
      </c>
      <c r="N472" s="6">
        <v>44301</v>
      </c>
      <c r="O472" s="6">
        <v>44282</v>
      </c>
      <c r="P472" s="58">
        <v>44261</v>
      </c>
      <c r="Q472" s="40">
        <f t="shared" si="21"/>
        <v>253</v>
      </c>
      <c r="R472" s="2">
        <f t="shared" si="22"/>
        <v>1003</v>
      </c>
      <c r="S472" s="2">
        <f>VLOOKUP(C472,Quals!$A$25:$C$45,3,FALSE)</f>
        <v>1150</v>
      </c>
      <c r="T472" s="2" t="str">
        <f>IF(OR(AND(G472&gt;=S472,L472&gt;=Quals!$F$3,L472&lt;=Quals!$H$3), OR(AND(H472&gt;=S472,M472&gt;=Quals!$F$3,M472&lt;=Quals!$H$3), OR(AND(I472&gt;=S472,N472&gt;=Quals!$F$3,N472&lt;=Quals!$H$3), OR(AND(J472&gt;=S472,O472&gt;=Quals!$F$3,O472&lt;=Quals!$H$3), OR(AND(K472&gt;=S472,P472&gt;=Quals!$F$3,P472&lt;=Quals!$H$3)))))),"Q","")</f>
        <v/>
      </c>
      <c r="U472" s="1" t="str">
        <f>IF(AND(T472 = "Q", IF(ISNA(VLOOKUP((B472&amp;C472),Autos!C:C,1,FALSE)), "Not in Auto",)),"Check", "No need")</f>
        <v>No need</v>
      </c>
    </row>
    <row r="473" spans="1:21" x14ac:dyDescent="0.2">
      <c r="A473" t="str">
        <f t="shared" si="23"/>
        <v>Tierra EXUMtriple-jump</v>
      </c>
      <c r="B473" t="s">
        <v>446</v>
      </c>
      <c r="C473" s="7" t="s">
        <v>38</v>
      </c>
      <c r="D473" s="6">
        <v>34893</v>
      </c>
      <c r="E473">
        <v>974</v>
      </c>
      <c r="F473" s="2">
        <v>9</v>
      </c>
      <c r="G473">
        <v>991</v>
      </c>
      <c r="H473">
        <v>997</v>
      </c>
      <c r="I473">
        <v>968</v>
      </c>
      <c r="J473">
        <v>958</v>
      </c>
      <c r="K473">
        <v>843</v>
      </c>
      <c r="L473" s="6">
        <v>44303</v>
      </c>
      <c r="M473" s="6">
        <v>44280</v>
      </c>
      <c r="N473" s="6">
        <v>44247</v>
      </c>
      <c r="O473" s="6">
        <v>44301</v>
      </c>
      <c r="P473" s="58">
        <v>44569</v>
      </c>
      <c r="Q473" s="40">
        <f t="shared" si="21"/>
        <v>306</v>
      </c>
      <c r="R473" s="2">
        <f t="shared" si="22"/>
        <v>997</v>
      </c>
      <c r="S473" s="2">
        <f>VLOOKUP(C473,Quals!$A$25:$C$45,3,FALSE)</f>
        <v>1150</v>
      </c>
      <c r="T473" s="2" t="str">
        <f>IF(OR(AND(G473&gt;=S473,L473&gt;=Quals!$F$3,L473&lt;=Quals!$H$3), OR(AND(H473&gt;=S473,M473&gt;=Quals!$F$3,M473&lt;=Quals!$H$3), OR(AND(I473&gt;=S473,N473&gt;=Quals!$F$3,N473&lt;=Quals!$H$3), OR(AND(J473&gt;=S473,O473&gt;=Quals!$F$3,O473&lt;=Quals!$H$3), OR(AND(K473&gt;=S473,P473&gt;=Quals!$F$3,P473&lt;=Quals!$H$3)))))),"Q","")</f>
        <v/>
      </c>
      <c r="U473" s="1" t="str">
        <f>IF(AND(T473 = "Q", IF(ISNA(VLOOKUP((B473&amp;C473),Autos!C:C,1,FALSE)), "Not in Auto",)),"Check", "No need")</f>
        <v>No need</v>
      </c>
    </row>
    <row r="474" spans="1:21" x14ac:dyDescent="0.2">
      <c r="A474" t="str">
        <f t="shared" si="23"/>
        <v>Tahla PONTtriple-jump</v>
      </c>
      <c r="B474" t="s">
        <v>447</v>
      </c>
      <c r="C474" s="6" t="s">
        <v>38</v>
      </c>
      <c r="D474" s="6">
        <v>36741</v>
      </c>
      <c r="E474">
        <v>974</v>
      </c>
      <c r="F474" s="2">
        <v>10</v>
      </c>
      <c r="G474">
        <v>983</v>
      </c>
      <c r="H474">
        <v>948</v>
      </c>
      <c r="I474">
        <v>949</v>
      </c>
      <c r="J474">
        <v>946</v>
      </c>
      <c r="K474">
        <v>928</v>
      </c>
      <c r="L474" s="6">
        <v>44252</v>
      </c>
      <c r="M474" s="6">
        <v>44268</v>
      </c>
      <c r="N474" s="6">
        <v>44261</v>
      </c>
      <c r="O474" s="6">
        <v>44310</v>
      </c>
      <c r="P474" s="58">
        <v>44280</v>
      </c>
      <c r="Q474" s="40">
        <f t="shared" si="21"/>
        <v>306</v>
      </c>
      <c r="R474" s="2">
        <f t="shared" si="22"/>
        <v>983</v>
      </c>
      <c r="S474" s="2">
        <f>VLOOKUP(C474,Quals!$A$25:$C$45,3,FALSE)</f>
        <v>1150</v>
      </c>
      <c r="T474" s="2" t="str">
        <f>IF(OR(AND(G474&gt;=S474,L474&gt;=Quals!$F$3,L474&lt;=Quals!$H$3), OR(AND(H474&gt;=S474,M474&gt;=Quals!$F$3,M474&lt;=Quals!$H$3), OR(AND(I474&gt;=S474,N474&gt;=Quals!$F$3,N474&lt;=Quals!$H$3), OR(AND(J474&gt;=S474,O474&gt;=Quals!$F$3,O474&lt;=Quals!$H$3), OR(AND(K474&gt;=S474,P474&gt;=Quals!$F$3,P474&lt;=Quals!$H$3)))))),"Q","")</f>
        <v/>
      </c>
      <c r="U474" s="1" t="str">
        <f>IF(AND(T474 = "Q", IF(ISNA(VLOOKUP((B474&amp;C474),Autos!C:C,1,FALSE)), "Not in Auto",)),"Check", "No need")</f>
        <v>No need</v>
      </c>
    </row>
    <row r="475" spans="1:21" x14ac:dyDescent="0.2">
      <c r="A475" t="str">
        <f t="shared" si="23"/>
        <v>Tara WYLLIEtriple-jump</v>
      </c>
      <c r="B475" t="s">
        <v>392</v>
      </c>
      <c r="C475" s="6" t="s">
        <v>38</v>
      </c>
      <c r="D475" s="6">
        <v>37927</v>
      </c>
      <c r="E475">
        <v>956</v>
      </c>
      <c r="F475" s="2">
        <v>11</v>
      </c>
      <c r="G475">
        <v>966</v>
      </c>
      <c r="H475">
        <v>953</v>
      </c>
      <c r="I475">
        <v>963</v>
      </c>
      <c r="J475">
        <v>906</v>
      </c>
      <c r="K475">
        <v>893</v>
      </c>
      <c r="L475" s="6">
        <v>44268</v>
      </c>
      <c r="M475" s="6">
        <v>44252</v>
      </c>
      <c r="N475" s="6">
        <v>44301</v>
      </c>
      <c r="O475" s="6">
        <v>44596</v>
      </c>
      <c r="P475" s="58">
        <v>44577</v>
      </c>
      <c r="Q475" s="40">
        <f t="shared" si="21"/>
        <v>356</v>
      </c>
      <c r="R475" s="2">
        <f t="shared" si="22"/>
        <v>966</v>
      </c>
      <c r="S475" s="2">
        <f>VLOOKUP(C475,Quals!$A$25:$C$45,3,FALSE)</f>
        <v>1150</v>
      </c>
      <c r="T475" s="2" t="str">
        <f>IF(OR(AND(G475&gt;=S475,L475&gt;=Quals!$F$3,L475&lt;=Quals!$H$3), OR(AND(H475&gt;=S475,M475&gt;=Quals!$F$3,M475&lt;=Quals!$H$3), OR(AND(I475&gt;=S475,N475&gt;=Quals!$F$3,N475&lt;=Quals!$H$3), OR(AND(J475&gt;=S475,O475&gt;=Quals!$F$3,O475&lt;=Quals!$H$3), OR(AND(K475&gt;=S475,P475&gt;=Quals!$F$3,P475&lt;=Quals!$H$3)))))),"Q","")</f>
        <v/>
      </c>
      <c r="U475" s="1" t="str">
        <f>IF(AND(T475 = "Q", IF(ISNA(VLOOKUP((B475&amp;C475),Autos!C:C,1,FALSE)), "Not in Auto",)),"Check", "No need")</f>
        <v>No need</v>
      </c>
    </row>
    <row r="476" spans="1:21" x14ac:dyDescent="0.2">
      <c r="A476" t="str">
        <f t="shared" si="23"/>
        <v>Zoe CHESTERtriple-jump</v>
      </c>
      <c r="B476" t="s">
        <v>432</v>
      </c>
      <c r="C476" s="6" t="s">
        <v>38</v>
      </c>
      <c r="D476" s="6">
        <v>44732</v>
      </c>
      <c r="E476">
        <v>955</v>
      </c>
      <c r="F476" s="2">
        <v>12</v>
      </c>
      <c r="G476">
        <v>987</v>
      </c>
      <c r="H476">
        <v>953</v>
      </c>
      <c r="I476">
        <v>940</v>
      </c>
      <c r="J476">
        <v>924</v>
      </c>
      <c r="K476">
        <v>880</v>
      </c>
      <c r="L476" s="6">
        <v>44464</v>
      </c>
      <c r="M476" s="6">
        <v>44366</v>
      </c>
      <c r="N476" s="6">
        <v>44465</v>
      </c>
      <c r="O476" s="6">
        <v>44485</v>
      </c>
      <c r="P476" s="58">
        <v>44269</v>
      </c>
      <c r="Q476" s="40">
        <f t="shared" si="21"/>
        <v>359</v>
      </c>
      <c r="R476" s="2">
        <f t="shared" si="22"/>
        <v>987</v>
      </c>
      <c r="S476" s="2">
        <f>VLOOKUP(C476,Quals!$A$25:$C$45,3,FALSE)</f>
        <v>1150</v>
      </c>
      <c r="T476" s="2" t="str">
        <f>IF(OR(AND(G476&gt;=S476,L476&gt;=Quals!$F$3,L476&lt;=Quals!$H$3), OR(AND(H476&gt;=S476,M476&gt;=Quals!$F$3,M476&lt;=Quals!$H$3), OR(AND(I476&gt;=S476,N476&gt;=Quals!$F$3,N476&lt;=Quals!$H$3), OR(AND(J476&gt;=S476,O476&gt;=Quals!$F$3,O476&lt;=Quals!$H$3), OR(AND(K476&gt;=S476,P476&gt;=Quals!$F$3,P476&lt;=Quals!$H$3)))))),"Q","")</f>
        <v/>
      </c>
      <c r="U476" s="1" t="str">
        <f>IF(AND(T476 = "Q", IF(ISNA(VLOOKUP((B476&amp;C476),Autos!C:C,1,FALSE)), "Not in Auto",)),"Check", "No need")</f>
        <v>No need</v>
      </c>
    </row>
    <row r="477" spans="1:21" x14ac:dyDescent="0.2">
      <c r="A477" t="str">
        <f t="shared" si="23"/>
        <v>Jasmine FOUNTAStriple-jump</v>
      </c>
      <c r="B477" t="s">
        <v>448</v>
      </c>
      <c r="C477" s="7" t="s">
        <v>38</v>
      </c>
      <c r="D477" s="6">
        <v>36229</v>
      </c>
      <c r="E477">
        <v>949</v>
      </c>
      <c r="F477" s="2">
        <v>13</v>
      </c>
      <c r="G477">
        <v>944</v>
      </c>
      <c r="H477">
        <v>936</v>
      </c>
      <c r="I477">
        <v>933</v>
      </c>
      <c r="J477">
        <v>933</v>
      </c>
      <c r="K477">
        <v>916</v>
      </c>
      <c r="L477" s="6">
        <v>44303</v>
      </c>
      <c r="M477" s="6">
        <v>44268</v>
      </c>
      <c r="N477" s="6">
        <v>44282</v>
      </c>
      <c r="O477" s="6">
        <v>44301</v>
      </c>
      <c r="P477" s="58">
        <v>44261</v>
      </c>
      <c r="Q477" s="40">
        <f t="shared" si="21"/>
        <v>387</v>
      </c>
      <c r="R477" s="2">
        <f t="shared" si="22"/>
        <v>944</v>
      </c>
      <c r="S477" s="2">
        <f>VLOOKUP(C477,Quals!$A$25:$C$45,3,FALSE)</f>
        <v>1150</v>
      </c>
      <c r="T477" s="2" t="str">
        <f>IF(OR(AND(G477&gt;=S477,L477&gt;=Quals!$F$3,L477&lt;=Quals!$H$3), OR(AND(H477&gt;=S477,M477&gt;=Quals!$F$3,M477&lt;=Quals!$H$3), OR(AND(I477&gt;=S477,N477&gt;=Quals!$F$3,N477&lt;=Quals!$H$3), OR(AND(J477&gt;=S477,O477&gt;=Quals!$F$3,O477&lt;=Quals!$H$3), OR(AND(K477&gt;=S477,P477&gt;=Quals!$F$3,P477&lt;=Quals!$H$3)))))),"Q","")</f>
        <v/>
      </c>
      <c r="U477" s="1" t="str">
        <f>IF(AND(T477 = "Q", IF(ISNA(VLOOKUP((B477&amp;C477),Autos!C:C,1,FALSE)), "Not in Auto",)),"Check", "No need")</f>
        <v>No need</v>
      </c>
    </row>
    <row r="478" spans="1:21" x14ac:dyDescent="0.2">
      <c r="A478" t="str">
        <f t="shared" si="23"/>
        <v>Geena DAVYtriple-jump</v>
      </c>
      <c r="B478" t="s">
        <v>449</v>
      </c>
      <c r="C478" s="6" t="s">
        <v>38</v>
      </c>
      <c r="D478" s="6">
        <v>44762</v>
      </c>
      <c r="E478">
        <v>921</v>
      </c>
      <c r="F478" s="2">
        <v>14</v>
      </c>
      <c r="G478">
        <v>953</v>
      </c>
      <c r="H478">
        <v>907</v>
      </c>
      <c r="I478">
        <v>907</v>
      </c>
      <c r="J478">
        <v>899</v>
      </c>
      <c r="K478">
        <v>879</v>
      </c>
      <c r="L478" s="6">
        <v>44300</v>
      </c>
      <c r="M478" s="6">
        <v>44248</v>
      </c>
      <c r="N478" s="6">
        <v>44541</v>
      </c>
      <c r="O478" s="6">
        <v>44520</v>
      </c>
      <c r="P478" s="58">
        <v>44583</v>
      </c>
      <c r="Q478" s="40">
        <f t="shared" si="21"/>
        <v>490</v>
      </c>
      <c r="R478" s="2">
        <f t="shared" si="22"/>
        <v>953</v>
      </c>
      <c r="S478" s="2">
        <f>VLOOKUP(C478,Quals!$A$25:$C$45,3,FALSE)</f>
        <v>1150</v>
      </c>
      <c r="T478" s="2" t="str">
        <f>IF(OR(AND(G478&gt;=S478,L478&gt;=Quals!$F$3,L478&lt;=Quals!$H$3), OR(AND(H478&gt;=S478,M478&gt;=Quals!$F$3,M478&lt;=Quals!$H$3), OR(AND(I478&gt;=S478,N478&gt;=Quals!$F$3,N478&lt;=Quals!$H$3), OR(AND(J478&gt;=S478,O478&gt;=Quals!$F$3,O478&lt;=Quals!$H$3), OR(AND(K478&gt;=S478,P478&gt;=Quals!$F$3,P478&lt;=Quals!$H$3)))))),"Q","")</f>
        <v/>
      </c>
      <c r="U478" s="1" t="str">
        <f>IF(AND(T478 = "Q", IF(ISNA(VLOOKUP((B478&amp;C478),Autos!C:C,1,FALSE)), "Not in Auto",)),"Check", "No need")</f>
        <v>No need</v>
      </c>
    </row>
    <row r="479" spans="1:21" x14ac:dyDescent="0.2">
      <c r="A479" t="str">
        <f t="shared" si="23"/>
        <v>Zara KECAtriple-jump</v>
      </c>
      <c r="B479" t="s">
        <v>450</v>
      </c>
      <c r="C479" s="6" t="s">
        <v>38</v>
      </c>
      <c r="D479" s="6">
        <v>35923</v>
      </c>
      <c r="E479">
        <v>918</v>
      </c>
      <c r="F479" s="2">
        <v>15</v>
      </c>
      <c r="G479">
        <v>916</v>
      </c>
      <c r="H479">
        <v>918</v>
      </c>
      <c r="I479">
        <v>921</v>
      </c>
      <c r="J479">
        <v>904</v>
      </c>
      <c r="K479">
        <v>889</v>
      </c>
      <c r="L479" s="6">
        <v>44275</v>
      </c>
      <c r="M479" s="6">
        <v>44285</v>
      </c>
      <c r="N479" s="6">
        <v>44604</v>
      </c>
      <c r="O479" s="6">
        <v>44583</v>
      </c>
      <c r="P479" s="58">
        <v>44247</v>
      </c>
      <c r="Q479" s="40">
        <f t="shared" si="21"/>
        <v>512</v>
      </c>
      <c r="R479" s="2">
        <f t="shared" si="22"/>
        <v>921</v>
      </c>
      <c r="S479" s="2">
        <f>VLOOKUP(C479,Quals!$A$25:$C$45,3,FALSE)</f>
        <v>1150</v>
      </c>
      <c r="T479" s="2" t="str">
        <f>IF(OR(AND(G479&gt;=S479,L479&gt;=Quals!$F$3,L479&lt;=Quals!$H$3), OR(AND(H479&gt;=S479,M479&gt;=Quals!$F$3,M479&lt;=Quals!$H$3), OR(AND(I479&gt;=S479,N479&gt;=Quals!$F$3,N479&lt;=Quals!$H$3), OR(AND(J479&gt;=S479,O479&gt;=Quals!$F$3,O479&lt;=Quals!$H$3), OR(AND(K479&gt;=S479,P479&gt;=Quals!$F$3,P479&lt;=Quals!$H$3)))))),"Q","")</f>
        <v/>
      </c>
      <c r="U479" s="1" t="str">
        <f>IF(AND(T479 = "Q", IF(ISNA(VLOOKUP((B479&amp;C479),Autos!C:C,1,FALSE)), "Not in Auto",)),"Check", "No need")</f>
        <v>No need</v>
      </c>
    </row>
    <row r="480" spans="1:21" x14ac:dyDescent="0.2">
      <c r="A480" t="str">
        <f t="shared" si="23"/>
        <v>Teresa ANTHONYtriple-jump</v>
      </c>
      <c r="B480" t="s">
        <v>452</v>
      </c>
      <c r="C480" s="6" t="s">
        <v>38</v>
      </c>
      <c r="D480" s="6">
        <v>44732</v>
      </c>
      <c r="E480">
        <v>917</v>
      </c>
      <c r="F480" s="2">
        <v>16</v>
      </c>
      <c r="G480">
        <v>930</v>
      </c>
      <c r="H480">
        <v>906</v>
      </c>
      <c r="I480">
        <v>894</v>
      </c>
      <c r="J480">
        <v>899</v>
      </c>
      <c r="K480">
        <v>894</v>
      </c>
      <c r="L480" s="6">
        <v>44268</v>
      </c>
      <c r="M480" s="6">
        <v>44300</v>
      </c>
      <c r="N480" s="6">
        <v>44269</v>
      </c>
      <c r="O480" s="6">
        <v>44590</v>
      </c>
      <c r="P480" s="58">
        <v>44604</v>
      </c>
      <c r="Q480" s="40">
        <f t="shared" si="21"/>
        <v>514</v>
      </c>
      <c r="R480" s="2">
        <f t="shared" si="22"/>
        <v>930</v>
      </c>
      <c r="S480" s="2">
        <f>VLOOKUP(C480,Quals!$A$25:$C$45,3,FALSE)</f>
        <v>1150</v>
      </c>
      <c r="T480" s="2" t="str">
        <f>IF(OR(AND(G480&gt;=S480,L480&gt;=Quals!$F$3,L480&lt;=Quals!$H$3), OR(AND(H480&gt;=S480,M480&gt;=Quals!$F$3,M480&lt;=Quals!$H$3), OR(AND(I480&gt;=S480,N480&gt;=Quals!$F$3,N480&lt;=Quals!$H$3), OR(AND(J480&gt;=S480,O480&gt;=Quals!$F$3,O480&lt;=Quals!$H$3), OR(AND(K480&gt;=S480,P480&gt;=Quals!$F$3,P480&lt;=Quals!$H$3)))))),"Q","")</f>
        <v/>
      </c>
      <c r="U480" s="1" t="str">
        <f>IF(AND(T480 = "Q", IF(ISNA(VLOOKUP((B480&amp;C480),Autos!C:C,1,FALSE)), "Not in Auto",)),"Check", "No need")</f>
        <v>No need</v>
      </c>
    </row>
    <row r="481" spans="1:21" x14ac:dyDescent="0.2">
      <c r="A481" t="str">
        <f t="shared" si="23"/>
        <v>Emily PORTAROtriple-jump</v>
      </c>
      <c r="B481" t="s">
        <v>451</v>
      </c>
      <c r="C481" s="7" t="s">
        <v>38</v>
      </c>
      <c r="D481" s="6">
        <v>37869</v>
      </c>
      <c r="E481">
        <v>916</v>
      </c>
      <c r="F481" s="2">
        <v>17</v>
      </c>
      <c r="G481">
        <v>917</v>
      </c>
      <c r="H481">
        <v>910</v>
      </c>
      <c r="I481">
        <v>908</v>
      </c>
      <c r="J481">
        <v>903</v>
      </c>
      <c r="K481">
        <v>902</v>
      </c>
      <c r="L481" s="6">
        <v>44261</v>
      </c>
      <c r="M481" s="6">
        <v>44583</v>
      </c>
      <c r="N481" s="6">
        <v>44275</v>
      </c>
      <c r="O481" s="6">
        <v>44261</v>
      </c>
      <c r="P481" s="58">
        <v>44275</v>
      </c>
      <c r="Q481" s="40">
        <f t="shared" si="21"/>
        <v>516</v>
      </c>
      <c r="R481" s="2">
        <f t="shared" si="22"/>
        <v>917</v>
      </c>
      <c r="S481" s="2">
        <f>VLOOKUP(C481,Quals!$A$25:$C$45,3,FALSE)</f>
        <v>1150</v>
      </c>
      <c r="T481" s="2" t="str">
        <f>IF(OR(AND(G481&gt;=S481,L481&gt;=Quals!$F$3,L481&lt;=Quals!$H$3), OR(AND(H481&gt;=S481,M481&gt;=Quals!$F$3,M481&lt;=Quals!$H$3), OR(AND(I481&gt;=S481,N481&gt;=Quals!$F$3,N481&lt;=Quals!$H$3), OR(AND(J481&gt;=S481,O481&gt;=Quals!$F$3,O481&lt;=Quals!$H$3), OR(AND(K481&gt;=S481,P481&gt;=Quals!$F$3,P481&lt;=Quals!$H$3)))))),"Q","")</f>
        <v/>
      </c>
      <c r="U481" s="1" t="str">
        <f>IF(AND(T481 = "Q", IF(ISNA(VLOOKUP((B481&amp;C481),Autos!C:C,1,FALSE)), "Not in Auto",)),"Check", "No need")</f>
        <v>No need</v>
      </c>
    </row>
    <row r="482" spans="1:21" x14ac:dyDescent="0.2">
      <c r="A482" t="str">
        <f t="shared" si="23"/>
        <v>Alexandra PETERSENtriple-jump</v>
      </c>
      <c r="B482" t="s">
        <v>453</v>
      </c>
      <c r="C482" s="6" t="s">
        <v>38</v>
      </c>
      <c r="D482" s="6">
        <v>36280</v>
      </c>
      <c r="E482">
        <v>906</v>
      </c>
      <c r="F482" s="2">
        <v>18</v>
      </c>
      <c r="G482">
        <v>941</v>
      </c>
      <c r="H482">
        <v>913</v>
      </c>
      <c r="I482">
        <v>904</v>
      </c>
      <c r="J482">
        <v>896</v>
      </c>
      <c r="K482">
        <v>866</v>
      </c>
      <c r="L482" s="6">
        <v>44301</v>
      </c>
      <c r="M482" s="6">
        <v>44282</v>
      </c>
      <c r="N482" s="6">
        <v>44261</v>
      </c>
      <c r="O482" s="6">
        <v>44303</v>
      </c>
      <c r="P482" s="58">
        <v>44548</v>
      </c>
      <c r="Q482" s="40">
        <f t="shared" si="21"/>
        <v>536</v>
      </c>
      <c r="R482" s="2">
        <f t="shared" si="22"/>
        <v>941</v>
      </c>
      <c r="S482" s="2">
        <f>VLOOKUP(C482,Quals!$A$25:$C$45,3,FALSE)</f>
        <v>1150</v>
      </c>
      <c r="T482" s="2" t="str">
        <f>IF(OR(AND(G482&gt;=S482,L482&gt;=Quals!$F$3,L482&lt;=Quals!$H$3), OR(AND(H482&gt;=S482,M482&gt;=Quals!$F$3,M482&lt;=Quals!$H$3), OR(AND(I482&gt;=S482,N482&gt;=Quals!$F$3,N482&lt;=Quals!$H$3), OR(AND(J482&gt;=S482,O482&gt;=Quals!$F$3,O482&lt;=Quals!$H$3), OR(AND(K482&gt;=S482,P482&gt;=Quals!$F$3,P482&lt;=Quals!$H$3)))))),"Q","")</f>
        <v/>
      </c>
      <c r="U482" s="1" t="str">
        <f>IF(AND(T482 = "Q", IF(ISNA(VLOOKUP((B482&amp;C482),Autos!C:C,1,FALSE)), "Not in Auto",)),"Check", "No need")</f>
        <v>No need</v>
      </c>
    </row>
    <row r="483" spans="1:21" x14ac:dyDescent="0.2">
      <c r="A483" t="str">
        <f t="shared" si="23"/>
        <v>Oceana D'ABBStriple-jump</v>
      </c>
      <c r="B483" t="s">
        <v>456</v>
      </c>
      <c r="C483" s="6" t="s">
        <v>38</v>
      </c>
      <c r="D483" s="6">
        <v>44701</v>
      </c>
      <c r="E483">
        <v>899</v>
      </c>
      <c r="F483" s="2">
        <v>19</v>
      </c>
      <c r="G483">
        <v>910</v>
      </c>
      <c r="H483">
        <v>894</v>
      </c>
      <c r="I483">
        <v>888</v>
      </c>
      <c r="J483">
        <v>872</v>
      </c>
      <c r="K483">
        <v>868</v>
      </c>
      <c r="L483" s="6">
        <v>44470</v>
      </c>
      <c r="M483" s="6">
        <v>44500</v>
      </c>
      <c r="N483" s="6">
        <v>44568</v>
      </c>
      <c r="O483" s="6">
        <v>44603</v>
      </c>
      <c r="P483" s="58">
        <v>44482</v>
      </c>
      <c r="Q483" s="40">
        <f t="shared" si="21"/>
        <v>545</v>
      </c>
      <c r="R483" s="2">
        <f t="shared" si="22"/>
        <v>910</v>
      </c>
      <c r="S483" s="2">
        <f>VLOOKUP(C483,Quals!$A$25:$C$45,3,FALSE)</f>
        <v>1150</v>
      </c>
      <c r="T483" s="2" t="str">
        <f>IF(OR(AND(G483&gt;=S483,L483&gt;=Quals!$F$3,L483&lt;=Quals!$H$3), OR(AND(H483&gt;=S483,M483&gt;=Quals!$F$3,M483&lt;=Quals!$H$3), OR(AND(I483&gt;=S483,N483&gt;=Quals!$F$3,N483&lt;=Quals!$H$3), OR(AND(J483&gt;=S483,O483&gt;=Quals!$F$3,O483&lt;=Quals!$H$3), OR(AND(K483&gt;=S483,P483&gt;=Quals!$F$3,P483&lt;=Quals!$H$3)))))),"Q","")</f>
        <v/>
      </c>
      <c r="U483" s="1" t="str">
        <f>IF(AND(T483 = "Q", IF(ISNA(VLOOKUP((B483&amp;C483),Autos!C:C,1,FALSE)), "Not in Auto",)),"Check", "No need")</f>
        <v>No need</v>
      </c>
    </row>
    <row r="484" spans="1:21" x14ac:dyDescent="0.2">
      <c r="A484" t="str">
        <f t="shared" si="23"/>
        <v>Isabella HARPERtriple-jump</v>
      </c>
      <c r="B484" t="s">
        <v>454</v>
      </c>
      <c r="C484" s="7" t="s">
        <v>38</v>
      </c>
      <c r="D484" s="6">
        <v>37557</v>
      </c>
      <c r="E484">
        <v>899</v>
      </c>
      <c r="F484" s="2">
        <v>20</v>
      </c>
      <c r="G484">
        <v>901</v>
      </c>
      <c r="H484">
        <v>903</v>
      </c>
      <c r="I484">
        <v>898</v>
      </c>
      <c r="J484">
        <v>872</v>
      </c>
      <c r="K484">
        <v>877</v>
      </c>
      <c r="L484" s="6">
        <v>44266</v>
      </c>
      <c r="M484" s="6">
        <v>44261</v>
      </c>
      <c r="N484" s="6">
        <v>44261</v>
      </c>
      <c r="O484" s="6">
        <v>44268</v>
      </c>
      <c r="P484" s="58">
        <v>44248</v>
      </c>
      <c r="Q484" s="40">
        <f t="shared" si="21"/>
        <v>545</v>
      </c>
      <c r="R484" s="2">
        <f t="shared" si="22"/>
        <v>903</v>
      </c>
      <c r="S484" s="2">
        <f>VLOOKUP(C484,Quals!$A$25:$C$45,3,FALSE)</f>
        <v>1150</v>
      </c>
      <c r="T484" s="2" t="str">
        <f>IF(OR(AND(G484&gt;=S484,L484&gt;=Quals!$F$3,L484&lt;=Quals!$H$3), OR(AND(H484&gt;=S484,M484&gt;=Quals!$F$3,M484&lt;=Quals!$H$3), OR(AND(I484&gt;=S484,N484&gt;=Quals!$F$3,N484&lt;=Quals!$H$3), OR(AND(J484&gt;=S484,O484&gt;=Quals!$F$3,O484&lt;=Quals!$H$3), OR(AND(K484&gt;=S484,P484&gt;=Quals!$F$3,P484&lt;=Quals!$H$3)))))),"Q","")</f>
        <v/>
      </c>
      <c r="U484" s="1" t="str">
        <f>IF(AND(T484 = "Q", IF(ISNA(VLOOKUP((B484&amp;C484),Autos!C:C,1,FALSE)), "Not in Auto",)),"Check", "No need")</f>
        <v>No need</v>
      </c>
    </row>
    <row r="485" spans="1:21" x14ac:dyDescent="0.2">
      <c r="A485" t="str">
        <f t="shared" si="23"/>
        <v>Zoe EDWARDStriple-jump</v>
      </c>
      <c r="B485" t="s">
        <v>455</v>
      </c>
      <c r="C485" s="6" t="s">
        <v>38</v>
      </c>
      <c r="E485">
        <v>897</v>
      </c>
      <c r="F485" s="2">
        <v>21</v>
      </c>
      <c r="G485">
        <v>912</v>
      </c>
      <c r="H485">
        <v>898</v>
      </c>
      <c r="I485">
        <v>881</v>
      </c>
      <c r="J485">
        <v>881</v>
      </c>
      <c r="K485">
        <v>876</v>
      </c>
      <c r="L485" s="6">
        <v>44541</v>
      </c>
      <c r="M485" s="6">
        <v>44261</v>
      </c>
      <c r="N485" s="6">
        <v>44305</v>
      </c>
      <c r="O485" s="6">
        <v>44261</v>
      </c>
      <c r="P485" s="58">
        <v>44569</v>
      </c>
      <c r="Q485" s="40">
        <f t="shared" si="21"/>
        <v>553</v>
      </c>
      <c r="R485" s="2">
        <f t="shared" si="22"/>
        <v>912</v>
      </c>
      <c r="S485" s="2">
        <f>VLOOKUP(C485,Quals!$A$25:$C$45,3,FALSE)</f>
        <v>1150</v>
      </c>
      <c r="T485" s="2" t="str">
        <f>IF(OR(AND(G485&gt;=S485,L485&gt;=Quals!$F$3,L485&lt;=Quals!$H$3), OR(AND(H485&gt;=S485,M485&gt;=Quals!$F$3,M485&lt;=Quals!$H$3), OR(AND(I485&gt;=S485,N485&gt;=Quals!$F$3,N485&lt;=Quals!$H$3), OR(AND(J485&gt;=S485,O485&gt;=Quals!$F$3,O485&lt;=Quals!$H$3), OR(AND(K485&gt;=S485,P485&gt;=Quals!$F$3,P485&lt;=Quals!$H$3)))))),"Q","")</f>
        <v/>
      </c>
      <c r="U485" s="1" t="str">
        <f>IF(AND(T485 = "Q", IF(ISNA(VLOOKUP((B485&amp;C485),Autos!C:C,1,FALSE)), "Not in Auto",)),"Check", "No need")</f>
        <v>No need</v>
      </c>
    </row>
    <row r="486" spans="1:21" x14ac:dyDescent="0.2">
      <c r="A486" t="str">
        <f t="shared" si="23"/>
        <v>Katherine BAYNEStriple-jump</v>
      </c>
      <c r="B486" t="s">
        <v>970</v>
      </c>
      <c r="C486" s="6" t="s">
        <v>38</v>
      </c>
      <c r="E486">
        <v>895</v>
      </c>
      <c r="F486" s="2">
        <v>22</v>
      </c>
      <c r="G486">
        <v>919</v>
      </c>
      <c r="H486">
        <v>903</v>
      </c>
      <c r="I486">
        <v>902</v>
      </c>
      <c r="J486">
        <v>876</v>
      </c>
      <c r="K486">
        <v>850</v>
      </c>
      <c r="L486" s="6">
        <v>44604</v>
      </c>
      <c r="M486" s="6">
        <v>44604</v>
      </c>
      <c r="N486" s="6">
        <v>44583</v>
      </c>
      <c r="O486" s="6">
        <v>44583</v>
      </c>
      <c r="P486" s="58">
        <v>44534</v>
      </c>
      <c r="Q486" s="40">
        <f t="shared" si="21"/>
        <v>558</v>
      </c>
      <c r="R486" s="2">
        <f t="shared" si="22"/>
        <v>919</v>
      </c>
      <c r="S486" s="2">
        <f>VLOOKUP(C486,Quals!$A$25:$C$45,3,FALSE)</f>
        <v>1150</v>
      </c>
      <c r="T486" s="2" t="str">
        <f>IF(OR(AND(G486&gt;=S486,L486&gt;=Quals!$F$3,L486&lt;=Quals!$H$3), OR(AND(H486&gt;=S486,M486&gt;=Quals!$F$3,M486&lt;=Quals!$H$3), OR(AND(I486&gt;=S486,N486&gt;=Quals!$F$3,N486&lt;=Quals!$H$3), OR(AND(J486&gt;=S486,O486&gt;=Quals!$F$3,O486&lt;=Quals!$H$3), OR(AND(K486&gt;=S486,P486&gt;=Quals!$F$3,P486&lt;=Quals!$H$3)))))),"Q","")</f>
        <v/>
      </c>
      <c r="U486" s="1" t="str">
        <f>IF(AND(T486 = "Q", IF(ISNA(VLOOKUP((B486&amp;C486),Autos!C:C,1,FALSE)), "Not in Auto",)),"Check", "No need")</f>
        <v>No need</v>
      </c>
    </row>
    <row r="487" spans="1:21" x14ac:dyDescent="0.2">
      <c r="A487" t="str">
        <f t="shared" si="23"/>
        <v>Kaelah ELVISHtriple-jump</v>
      </c>
      <c r="B487" t="s">
        <v>457</v>
      </c>
      <c r="C487" s="7" t="s">
        <v>38</v>
      </c>
      <c r="D487" s="6">
        <v>36837</v>
      </c>
      <c r="E487">
        <v>881</v>
      </c>
      <c r="F487" s="2">
        <v>23</v>
      </c>
      <c r="G487">
        <v>913</v>
      </c>
      <c r="H487">
        <v>915</v>
      </c>
      <c r="I487">
        <v>860</v>
      </c>
      <c r="J487">
        <v>859</v>
      </c>
      <c r="K487">
        <v>847</v>
      </c>
      <c r="L487" s="6">
        <v>44590</v>
      </c>
      <c r="M487" s="6">
        <v>44301</v>
      </c>
      <c r="N487" s="6">
        <v>44247</v>
      </c>
      <c r="O487" s="6">
        <v>44303</v>
      </c>
      <c r="P487" s="58">
        <v>44261</v>
      </c>
      <c r="Q487" s="40">
        <f t="shared" si="21"/>
        <v>572</v>
      </c>
      <c r="R487" s="2">
        <f t="shared" si="22"/>
        <v>915</v>
      </c>
      <c r="S487" s="2">
        <f>VLOOKUP(C487,Quals!$A$25:$C$45,3,FALSE)</f>
        <v>1150</v>
      </c>
      <c r="T487" s="2" t="str">
        <f>IF(OR(AND(G487&gt;=S487,L487&gt;=Quals!$F$3,L487&lt;=Quals!$H$3), OR(AND(H487&gt;=S487,M487&gt;=Quals!$F$3,M487&lt;=Quals!$H$3), OR(AND(I487&gt;=S487,N487&gt;=Quals!$F$3,N487&lt;=Quals!$H$3), OR(AND(J487&gt;=S487,O487&gt;=Quals!$F$3,O487&lt;=Quals!$H$3), OR(AND(K487&gt;=S487,P487&gt;=Quals!$F$3,P487&lt;=Quals!$H$3)))))),"Q","")</f>
        <v/>
      </c>
      <c r="U487" s="1" t="str">
        <f>IF(AND(T487 = "Q", IF(ISNA(VLOOKUP((B487&amp;C487),Autos!C:C,1,FALSE)), "Not in Auto",)),"Check", "No need")</f>
        <v>No need</v>
      </c>
    </row>
    <row r="488" spans="1:21" x14ac:dyDescent="0.2">
      <c r="A488" t="str">
        <f t="shared" si="23"/>
        <v>Nicola MCDERMOTThigh-jump</v>
      </c>
      <c r="B488" t="s">
        <v>458</v>
      </c>
      <c r="C488" s="6" t="s">
        <v>35</v>
      </c>
      <c r="D488" s="6">
        <v>35427</v>
      </c>
      <c r="E488">
        <v>1426</v>
      </c>
      <c r="F488" s="2">
        <v>1</v>
      </c>
      <c r="G488">
        <v>1239</v>
      </c>
      <c r="H488">
        <v>1229</v>
      </c>
      <c r="I488">
        <v>1200</v>
      </c>
      <c r="J488">
        <v>1229</v>
      </c>
      <c r="K488">
        <v>1219</v>
      </c>
      <c r="L488" s="6">
        <v>44415</v>
      </c>
      <c r="M488" s="6">
        <v>44447</v>
      </c>
      <c r="N488" s="6">
        <v>44436</v>
      </c>
      <c r="O488" s="6">
        <v>44381</v>
      </c>
      <c r="P488" s="58">
        <v>44442</v>
      </c>
      <c r="Q488" s="40">
        <f t="shared" si="21"/>
        <v>1</v>
      </c>
      <c r="R488" s="2">
        <f t="shared" si="22"/>
        <v>1239</v>
      </c>
      <c r="S488" s="2">
        <f>VLOOKUP(C488,Quals!$A$25:$C$45,3,FALSE)</f>
        <v>1180</v>
      </c>
      <c r="T488" s="2" t="str">
        <f>IF(OR(AND(G488&gt;=S488,L488&gt;=Quals!$F$3,L488&lt;=Quals!$H$3), OR(AND(H488&gt;=S488,M488&gt;=Quals!$F$3,M488&lt;=Quals!$H$3), OR(AND(I488&gt;=S488,N488&gt;=Quals!$F$3,N488&lt;=Quals!$H$3), OR(AND(J488&gt;=S488,O488&gt;=Quals!$F$3,O488&lt;=Quals!$H$3), OR(AND(K488&gt;=S488,P488&gt;=Quals!$F$3,P488&lt;=Quals!$H$3)))))),"Q","")</f>
        <v>Q</v>
      </c>
      <c r="U488" s="1" t="str">
        <f>IF(AND(T488 = "Q", IF(ISNA(VLOOKUP((B488&amp;C488),Autos!C:C,1,FALSE)), "Not in Auto",)),"Check", "No need")</f>
        <v>No need</v>
      </c>
    </row>
    <row r="489" spans="1:21" x14ac:dyDescent="0.2">
      <c r="A489" t="str">
        <f t="shared" si="23"/>
        <v>Eleanor PATTERSONhigh-jump</v>
      </c>
      <c r="B489" t="s">
        <v>459</v>
      </c>
      <c r="C489" s="6" t="s">
        <v>35</v>
      </c>
      <c r="D489" s="6">
        <v>35207</v>
      </c>
      <c r="E489">
        <v>1329</v>
      </c>
      <c r="F489" s="2">
        <v>2</v>
      </c>
      <c r="G489">
        <v>1180</v>
      </c>
      <c r="H489">
        <v>1180</v>
      </c>
      <c r="I489">
        <v>1170</v>
      </c>
      <c r="J489">
        <v>1209</v>
      </c>
      <c r="K489">
        <v>1150</v>
      </c>
      <c r="L489" s="6">
        <v>44415</v>
      </c>
      <c r="M489" s="6">
        <v>44381</v>
      </c>
      <c r="N489" s="6">
        <v>44436</v>
      </c>
      <c r="O489" s="6">
        <v>44607</v>
      </c>
      <c r="P489" s="58">
        <v>44355</v>
      </c>
      <c r="Q489" s="40">
        <f t="shared" si="21"/>
        <v>3</v>
      </c>
      <c r="R489" s="2">
        <f t="shared" si="22"/>
        <v>1209</v>
      </c>
      <c r="S489" s="2">
        <f>VLOOKUP(C489,Quals!$A$25:$C$45,3,FALSE)</f>
        <v>1180</v>
      </c>
      <c r="T489" s="2" t="str">
        <f>IF(OR(AND(G489&gt;=S489,L489&gt;=Quals!$F$3,L489&lt;=Quals!$H$3), OR(AND(H489&gt;=S489,M489&gt;=Quals!$F$3,M489&lt;=Quals!$H$3), OR(AND(I489&gt;=S489,N489&gt;=Quals!$F$3,N489&lt;=Quals!$H$3), OR(AND(J489&gt;=S489,O489&gt;=Quals!$F$3,O489&lt;=Quals!$H$3), OR(AND(K489&gt;=S489,P489&gt;=Quals!$F$3,P489&lt;=Quals!$H$3)))))),"Q","")</f>
        <v>Q</v>
      </c>
      <c r="U489" s="1" t="str">
        <f>IF(AND(T489 = "Q", IF(ISNA(VLOOKUP((B489&amp;C489),Autos!C:C,1,FALSE)), "Not in Auto",)),"Check", "No need")</f>
        <v>No need</v>
      </c>
    </row>
    <row r="490" spans="1:21" x14ac:dyDescent="0.2">
      <c r="A490" t="str">
        <f t="shared" si="23"/>
        <v>Alysha BURNETThigh-jump</v>
      </c>
      <c r="B490" t="s">
        <v>460</v>
      </c>
      <c r="C490" s="6" t="s">
        <v>35</v>
      </c>
      <c r="D490" s="6">
        <v>35434</v>
      </c>
      <c r="E490">
        <v>1104</v>
      </c>
      <c r="F490" s="2">
        <v>3</v>
      </c>
      <c r="G490">
        <v>1082</v>
      </c>
      <c r="H490">
        <v>1082</v>
      </c>
      <c r="I490">
        <v>1004</v>
      </c>
      <c r="J490">
        <v>1023</v>
      </c>
      <c r="K490">
        <v>1023</v>
      </c>
      <c r="L490" s="6">
        <v>43644</v>
      </c>
      <c r="M490" s="6">
        <v>43642</v>
      </c>
      <c r="N490" s="6">
        <v>44304</v>
      </c>
      <c r="O490" s="6">
        <v>44266</v>
      </c>
      <c r="P490" s="58">
        <v>44282</v>
      </c>
      <c r="Q490" s="40">
        <f t="shared" si="21"/>
        <v>81</v>
      </c>
      <c r="R490" s="2">
        <f t="shared" si="22"/>
        <v>1082</v>
      </c>
      <c r="S490" s="2">
        <f>VLOOKUP(C490,Quals!$A$25:$C$45,3,FALSE)</f>
        <v>1180</v>
      </c>
      <c r="T490" s="2" t="str">
        <f>IF(OR(AND(G490&gt;=S490,L490&gt;=Quals!$F$3,L490&lt;=Quals!$H$3), OR(AND(H490&gt;=S490,M490&gt;=Quals!$F$3,M490&lt;=Quals!$H$3), OR(AND(I490&gt;=S490,N490&gt;=Quals!$F$3,N490&lt;=Quals!$H$3), OR(AND(J490&gt;=S490,O490&gt;=Quals!$F$3,O490&lt;=Quals!$H$3), OR(AND(K490&gt;=S490,P490&gt;=Quals!$F$3,P490&lt;=Quals!$H$3)))))),"Q","")</f>
        <v/>
      </c>
      <c r="U490" s="1" t="str">
        <f>IF(AND(T490 = "Q", IF(ISNA(VLOOKUP((B490&amp;C490),Autos!C:C,1,FALSE)), "Not in Auto",)),"Check", "No need")</f>
        <v>No need</v>
      </c>
    </row>
    <row r="491" spans="1:21" x14ac:dyDescent="0.2">
      <c r="A491" t="str">
        <f t="shared" si="23"/>
        <v>Erin SHAWhigh-jump</v>
      </c>
      <c r="B491" t="s">
        <v>461</v>
      </c>
      <c r="C491" s="6" t="s">
        <v>35</v>
      </c>
      <c r="D491" s="6">
        <v>38237</v>
      </c>
      <c r="E491">
        <v>1069</v>
      </c>
      <c r="F491" s="2">
        <v>4</v>
      </c>
      <c r="G491">
        <v>1062</v>
      </c>
      <c r="H491">
        <v>1052</v>
      </c>
      <c r="I491">
        <v>1052</v>
      </c>
      <c r="J491">
        <v>1043</v>
      </c>
      <c r="K491">
        <v>1013</v>
      </c>
      <c r="L491" s="6">
        <v>44359</v>
      </c>
      <c r="M491" s="6">
        <v>44352</v>
      </c>
      <c r="N491" s="6">
        <v>44590</v>
      </c>
      <c r="O491" s="6">
        <v>44299</v>
      </c>
      <c r="P491" s="58">
        <v>44260</v>
      </c>
      <c r="Q491" s="40">
        <f t="shared" si="21"/>
        <v>111</v>
      </c>
      <c r="R491" s="2">
        <f t="shared" si="22"/>
        <v>1062</v>
      </c>
      <c r="S491" s="2">
        <f>VLOOKUP(C491,Quals!$A$25:$C$45,3,FALSE)</f>
        <v>1180</v>
      </c>
      <c r="T491" s="2" t="str">
        <f>IF(OR(AND(G491&gt;=S491,L491&gt;=Quals!$F$3,L491&lt;=Quals!$H$3), OR(AND(H491&gt;=S491,M491&gt;=Quals!$F$3,M491&lt;=Quals!$H$3), OR(AND(I491&gt;=S491,N491&gt;=Quals!$F$3,N491&lt;=Quals!$H$3), OR(AND(J491&gt;=S491,O491&gt;=Quals!$F$3,O491&lt;=Quals!$H$3), OR(AND(K491&gt;=S491,P491&gt;=Quals!$F$3,P491&lt;=Quals!$H$3)))))),"Q","")</f>
        <v/>
      </c>
      <c r="U491" s="1" t="str">
        <f>IF(AND(T491 = "Q", IF(ISNA(VLOOKUP((B491&amp;C491),Autos!C:C,1,FALSE)), "Not in Auto",)),"Check", "No need")</f>
        <v>No need</v>
      </c>
    </row>
    <row r="492" spans="1:21" x14ac:dyDescent="0.2">
      <c r="A492" t="str">
        <f t="shared" si="23"/>
        <v>Emily WHELANhigh-jump</v>
      </c>
      <c r="B492" t="s">
        <v>462</v>
      </c>
      <c r="C492" s="6" t="s">
        <v>35</v>
      </c>
      <c r="D492" s="6">
        <v>36535</v>
      </c>
      <c r="E492">
        <v>1054</v>
      </c>
      <c r="F492" s="2">
        <v>5</v>
      </c>
      <c r="G492">
        <v>1043</v>
      </c>
      <c r="H492">
        <v>1043</v>
      </c>
      <c r="I492">
        <v>1023</v>
      </c>
      <c r="J492">
        <v>974</v>
      </c>
      <c r="K492">
        <v>974</v>
      </c>
      <c r="L492" s="6">
        <v>44304</v>
      </c>
      <c r="M492" s="6">
        <v>44252</v>
      </c>
      <c r="N492" s="6">
        <v>44583</v>
      </c>
      <c r="O492" s="6">
        <v>44266</v>
      </c>
      <c r="P492" s="58">
        <v>44282</v>
      </c>
      <c r="Q492" s="40">
        <f t="shared" si="21"/>
        <v>128</v>
      </c>
      <c r="R492" s="2">
        <f t="shared" si="22"/>
        <v>1043</v>
      </c>
      <c r="S492" s="2">
        <f>VLOOKUP(C492,Quals!$A$25:$C$45,3,FALSE)</f>
        <v>1180</v>
      </c>
      <c r="T492" s="2" t="str">
        <f>IF(OR(AND(G492&gt;=S492,L492&gt;=Quals!$F$3,L492&lt;=Quals!$H$3), OR(AND(H492&gt;=S492,M492&gt;=Quals!$F$3,M492&lt;=Quals!$H$3), OR(AND(I492&gt;=S492,N492&gt;=Quals!$F$3,N492&lt;=Quals!$H$3), OR(AND(J492&gt;=S492,O492&gt;=Quals!$F$3,O492&lt;=Quals!$H$3), OR(AND(K492&gt;=S492,P492&gt;=Quals!$F$3,P492&lt;=Quals!$H$3)))))),"Q","")</f>
        <v/>
      </c>
      <c r="U492" s="1" t="str">
        <f>IF(AND(T492 = "Q", IF(ISNA(VLOOKUP((B492&amp;C492),Autos!C:C,1,FALSE)), "Not in Auto",)),"Check", "No need")</f>
        <v>No need</v>
      </c>
    </row>
    <row r="493" spans="1:21" x14ac:dyDescent="0.2">
      <c r="A493" t="str">
        <f t="shared" si="23"/>
        <v>Rosie TOZERhigh-jump</v>
      </c>
      <c r="B493" t="s">
        <v>463</v>
      </c>
      <c r="C493" s="6" t="s">
        <v>35</v>
      </c>
      <c r="D493" s="6">
        <v>37383</v>
      </c>
      <c r="E493">
        <v>1032</v>
      </c>
      <c r="F493" s="2">
        <v>6</v>
      </c>
      <c r="G493">
        <v>1023</v>
      </c>
      <c r="H493">
        <v>1004</v>
      </c>
      <c r="I493">
        <v>994</v>
      </c>
      <c r="J493">
        <v>974</v>
      </c>
      <c r="K493">
        <v>984</v>
      </c>
      <c r="L493" s="6">
        <v>44282</v>
      </c>
      <c r="M493" s="6">
        <v>44304</v>
      </c>
      <c r="N493" s="6">
        <v>44359</v>
      </c>
      <c r="O493" s="6">
        <v>44352</v>
      </c>
      <c r="P493" s="58">
        <v>44269</v>
      </c>
      <c r="Q493" s="40">
        <f t="shared" si="21"/>
        <v>159</v>
      </c>
      <c r="R493" s="2">
        <f t="shared" si="22"/>
        <v>1023</v>
      </c>
      <c r="S493" s="2">
        <f>VLOOKUP(C493,Quals!$A$25:$C$45,3,FALSE)</f>
        <v>1180</v>
      </c>
      <c r="T493" s="2" t="str">
        <f>IF(OR(AND(G493&gt;=S493,L493&gt;=Quals!$F$3,L493&lt;=Quals!$H$3), OR(AND(H493&gt;=S493,M493&gt;=Quals!$F$3,M493&lt;=Quals!$H$3), OR(AND(I493&gt;=S493,N493&gt;=Quals!$F$3,N493&lt;=Quals!$H$3), OR(AND(J493&gt;=S493,O493&gt;=Quals!$F$3,O493&lt;=Quals!$H$3), OR(AND(K493&gt;=S493,P493&gt;=Quals!$F$3,P493&lt;=Quals!$H$3)))))),"Q","")</f>
        <v/>
      </c>
      <c r="U493" s="1" t="str">
        <f>IF(AND(T493 = "Q", IF(ISNA(VLOOKUP((B493&amp;C493),Autos!C:C,1,FALSE)), "Not in Auto",)),"Check", "No need")</f>
        <v>No need</v>
      </c>
    </row>
    <row r="494" spans="1:21" x14ac:dyDescent="0.2">
      <c r="A494" t="str">
        <f t="shared" si="23"/>
        <v>Toby STOLBERGhigh-jump</v>
      </c>
      <c r="B494" t="s">
        <v>464</v>
      </c>
      <c r="C494" s="6" t="s">
        <v>35</v>
      </c>
      <c r="D494" s="6">
        <v>44732</v>
      </c>
      <c r="E494">
        <v>1018</v>
      </c>
      <c r="F494" s="2">
        <v>7</v>
      </c>
      <c r="G494">
        <v>1043</v>
      </c>
      <c r="H494">
        <v>1023</v>
      </c>
      <c r="I494">
        <v>994</v>
      </c>
      <c r="J494">
        <v>984</v>
      </c>
      <c r="K494">
        <v>974</v>
      </c>
      <c r="L494" s="6">
        <v>44486</v>
      </c>
      <c r="M494" s="6">
        <v>44455</v>
      </c>
      <c r="N494" s="6">
        <v>44513</v>
      </c>
      <c r="O494" s="6">
        <v>44534</v>
      </c>
      <c r="P494" s="58">
        <v>44590</v>
      </c>
      <c r="Q494" s="40">
        <f t="shared" si="21"/>
        <v>181</v>
      </c>
      <c r="R494" s="2">
        <f t="shared" si="22"/>
        <v>1043</v>
      </c>
      <c r="S494" s="2">
        <f>VLOOKUP(C494,Quals!$A$25:$C$45,3,FALSE)</f>
        <v>1180</v>
      </c>
      <c r="T494" s="2" t="str">
        <f>IF(OR(AND(G494&gt;=S494,L494&gt;=Quals!$F$3,L494&lt;=Quals!$H$3), OR(AND(H494&gt;=S494,M494&gt;=Quals!$F$3,M494&lt;=Quals!$H$3), OR(AND(I494&gt;=S494,N494&gt;=Quals!$F$3,N494&lt;=Quals!$H$3), OR(AND(J494&gt;=S494,O494&gt;=Quals!$F$3,O494&lt;=Quals!$H$3), OR(AND(K494&gt;=S494,P494&gt;=Quals!$F$3,P494&lt;=Quals!$H$3)))))),"Q","")</f>
        <v/>
      </c>
      <c r="U494" s="1" t="str">
        <f>IF(AND(T494 = "Q", IF(ISNA(VLOOKUP((B494&amp;C494),Autos!C:C,1,FALSE)), "Not in Auto",)),"Check", "No need")</f>
        <v>No need</v>
      </c>
    </row>
    <row r="495" spans="1:21" x14ac:dyDescent="0.2">
      <c r="A495" t="str">
        <f t="shared" si="23"/>
        <v>Alexandra HARRISONhigh-jump</v>
      </c>
      <c r="B495" t="s">
        <v>465</v>
      </c>
      <c r="C495" s="6" t="s">
        <v>35</v>
      </c>
      <c r="D495" s="6">
        <v>37938</v>
      </c>
      <c r="E495">
        <v>1000</v>
      </c>
      <c r="F495" s="2">
        <v>8</v>
      </c>
      <c r="G495">
        <v>1023</v>
      </c>
      <c r="H495">
        <v>974</v>
      </c>
      <c r="I495">
        <v>974</v>
      </c>
      <c r="J495">
        <v>984</v>
      </c>
      <c r="K495">
        <v>955</v>
      </c>
      <c r="L495" s="6">
        <v>44576</v>
      </c>
      <c r="M495" s="6">
        <v>44282</v>
      </c>
      <c r="N495" s="6">
        <v>44352</v>
      </c>
      <c r="O495" s="6">
        <v>44269</v>
      </c>
      <c r="P495" s="58">
        <v>44301</v>
      </c>
      <c r="Q495" s="40">
        <f t="shared" si="21"/>
        <v>227</v>
      </c>
      <c r="R495" s="2">
        <f t="shared" si="22"/>
        <v>1023</v>
      </c>
      <c r="S495" s="2">
        <f>VLOOKUP(C495,Quals!$A$25:$C$45,3,FALSE)</f>
        <v>1180</v>
      </c>
      <c r="T495" s="2" t="str">
        <f>IF(OR(AND(G495&gt;=S495,L495&gt;=Quals!$F$3,L495&lt;=Quals!$H$3), OR(AND(H495&gt;=S495,M495&gt;=Quals!$F$3,M495&lt;=Quals!$H$3), OR(AND(I495&gt;=S495,N495&gt;=Quals!$F$3,N495&lt;=Quals!$H$3), OR(AND(J495&gt;=S495,O495&gt;=Quals!$F$3,O495&lt;=Quals!$H$3), OR(AND(K495&gt;=S495,P495&gt;=Quals!$F$3,P495&lt;=Quals!$H$3)))))),"Q","")</f>
        <v/>
      </c>
      <c r="U495" s="1" t="str">
        <f>IF(AND(T495 = "Q", IF(ISNA(VLOOKUP((B495&amp;C495),Autos!C:C,1,FALSE)), "Not in Auto",)),"Check", "No need")</f>
        <v>No need</v>
      </c>
    </row>
    <row r="496" spans="1:21" x14ac:dyDescent="0.2">
      <c r="A496" t="str">
        <f t="shared" si="23"/>
        <v>Tryphena HEWETThigh-jump</v>
      </c>
      <c r="B496" t="s">
        <v>466</v>
      </c>
      <c r="C496" s="6" t="s">
        <v>35</v>
      </c>
      <c r="D496" s="6">
        <v>38647</v>
      </c>
      <c r="E496">
        <v>991</v>
      </c>
      <c r="F496" s="2">
        <v>9</v>
      </c>
      <c r="G496">
        <v>1004</v>
      </c>
      <c r="H496">
        <v>974</v>
      </c>
      <c r="I496">
        <v>974</v>
      </c>
      <c r="J496">
        <v>984</v>
      </c>
      <c r="K496">
        <v>955</v>
      </c>
      <c r="L496" s="6">
        <v>44254</v>
      </c>
      <c r="M496" s="6">
        <v>44478</v>
      </c>
      <c r="N496" s="6">
        <v>44303</v>
      </c>
      <c r="O496" s="6">
        <v>44569</v>
      </c>
      <c r="P496" s="58">
        <v>44576</v>
      </c>
      <c r="Q496" s="40">
        <f t="shared" si="21"/>
        <v>252</v>
      </c>
      <c r="R496" s="2">
        <f t="shared" si="22"/>
        <v>1004</v>
      </c>
      <c r="S496" s="2">
        <f>VLOOKUP(C496,Quals!$A$25:$C$45,3,FALSE)</f>
        <v>1180</v>
      </c>
      <c r="T496" s="2" t="str">
        <f>IF(OR(AND(G496&gt;=S496,L496&gt;=Quals!$F$3,L496&lt;=Quals!$H$3), OR(AND(H496&gt;=S496,M496&gt;=Quals!$F$3,M496&lt;=Quals!$H$3), OR(AND(I496&gt;=S496,N496&gt;=Quals!$F$3,N496&lt;=Quals!$H$3), OR(AND(J496&gt;=S496,O496&gt;=Quals!$F$3,O496&lt;=Quals!$H$3), OR(AND(K496&gt;=S496,P496&gt;=Quals!$F$3,P496&lt;=Quals!$H$3)))))),"Q","")</f>
        <v/>
      </c>
      <c r="U496" s="1" t="str">
        <f>IF(AND(T496 = "Q", IF(ISNA(VLOOKUP((B496&amp;C496),Autos!C:C,1,FALSE)), "Not in Auto",)),"Check", "No need")</f>
        <v>No need</v>
      </c>
    </row>
    <row r="497" spans="1:21" x14ac:dyDescent="0.2">
      <c r="A497" t="str">
        <f t="shared" si="23"/>
        <v>Chelsea FRIEDRICHhigh-jump</v>
      </c>
      <c r="B497" t="s">
        <v>467</v>
      </c>
      <c r="C497" s="6" t="s">
        <v>35</v>
      </c>
      <c r="D497" s="6">
        <v>38658</v>
      </c>
      <c r="E497">
        <v>975</v>
      </c>
      <c r="F497" s="2">
        <v>10</v>
      </c>
      <c r="G497">
        <v>984</v>
      </c>
      <c r="H497">
        <v>974</v>
      </c>
      <c r="I497">
        <v>955</v>
      </c>
      <c r="J497">
        <v>945</v>
      </c>
      <c r="K497">
        <v>945</v>
      </c>
      <c r="L497" s="6">
        <v>44499</v>
      </c>
      <c r="M497" s="6">
        <v>44569</v>
      </c>
      <c r="N497" s="6">
        <v>44576</v>
      </c>
      <c r="O497" s="6">
        <v>44527</v>
      </c>
      <c r="P497" s="58">
        <v>44597</v>
      </c>
      <c r="Q497" s="40">
        <f t="shared" si="21"/>
        <v>302</v>
      </c>
      <c r="R497" s="2">
        <f t="shared" si="22"/>
        <v>984</v>
      </c>
      <c r="S497" s="2">
        <f>VLOOKUP(C497,Quals!$A$25:$C$45,3,FALSE)</f>
        <v>1180</v>
      </c>
      <c r="T497" s="2" t="str">
        <f>IF(OR(AND(G497&gt;=S497,L497&gt;=Quals!$F$3,L497&lt;=Quals!$H$3), OR(AND(H497&gt;=S497,M497&gt;=Quals!$F$3,M497&lt;=Quals!$H$3), OR(AND(I497&gt;=S497,N497&gt;=Quals!$F$3,N497&lt;=Quals!$H$3), OR(AND(J497&gt;=S497,O497&gt;=Quals!$F$3,O497&lt;=Quals!$H$3), OR(AND(K497&gt;=S497,P497&gt;=Quals!$F$3,P497&lt;=Quals!$H$3)))))),"Q","")</f>
        <v/>
      </c>
      <c r="U497" s="1" t="str">
        <f>IF(AND(T497 = "Q", IF(ISNA(VLOOKUP((B497&amp;C497),Autos!C:C,1,FALSE)), "Not in Auto",)),"Check", "No need")</f>
        <v>No need</v>
      </c>
    </row>
    <row r="498" spans="1:21" x14ac:dyDescent="0.2">
      <c r="A498" t="str">
        <f t="shared" si="23"/>
        <v>Clare GIBSONhigh-jump</v>
      </c>
      <c r="B498" t="s">
        <v>471</v>
      </c>
      <c r="C498" s="6" t="s">
        <v>35</v>
      </c>
      <c r="D498" s="6">
        <v>35841</v>
      </c>
      <c r="E498">
        <v>973</v>
      </c>
      <c r="F498" s="2">
        <v>11</v>
      </c>
      <c r="G498">
        <v>984</v>
      </c>
      <c r="H498">
        <v>984</v>
      </c>
      <c r="I498">
        <v>974</v>
      </c>
      <c r="J498">
        <v>945</v>
      </c>
      <c r="K498">
        <v>926</v>
      </c>
      <c r="L498" s="6">
        <v>44309</v>
      </c>
      <c r="M498" s="6">
        <v>44596</v>
      </c>
      <c r="N498" s="6">
        <v>44316</v>
      </c>
      <c r="O498" s="6">
        <v>44345</v>
      </c>
      <c r="P498" s="58">
        <v>44303</v>
      </c>
      <c r="Q498" s="40">
        <f t="shared" si="21"/>
        <v>312</v>
      </c>
      <c r="R498" s="2">
        <f t="shared" si="22"/>
        <v>984</v>
      </c>
      <c r="S498" s="2">
        <f>VLOOKUP(C498,Quals!$A$25:$C$45,3,FALSE)</f>
        <v>1180</v>
      </c>
      <c r="T498" s="2" t="str">
        <f>IF(OR(AND(G498&gt;=S498,L498&gt;=Quals!$F$3,L498&lt;=Quals!$H$3), OR(AND(H498&gt;=S498,M498&gt;=Quals!$F$3,M498&lt;=Quals!$H$3), OR(AND(I498&gt;=S498,N498&gt;=Quals!$F$3,N498&lt;=Quals!$H$3), OR(AND(J498&gt;=S498,O498&gt;=Quals!$F$3,O498&lt;=Quals!$H$3), OR(AND(K498&gt;=S498,P498&gt;=Quals!$F$3,P498&lt;=Quals!$H$3)))))),"Q","")</f>
        <v/>
      </c>
      <c r="U498" s="1" t="str">
        <f>IF(AND(T498 = "Q", IF(ISNA(VLOOKUP((B498&amp;C498),Autos!C:C,1,FALSE)), "Not in Auto",)),"Check", "No need")</f>
        <v>No need</v>
      </c>
    </row>
    <row r="499" spans="1:21" x14ac:dyDescent="0.2">
      <c r="A499" t="str">
        <f t="shared" si="23"/>
        <v>Polly DEANE-JOHNShigh-jump</v>
      </c>
      <c r="B499" t="s">
        <v>468</v>
      </c>
      <c r="C499" s="6" t="s">
        <v>35</v>
      </c>
      <c r="D499" s="6">
        <v>38109</v>
      </c>
      <c r="E499">
        <v>970</v>
      </c>
      <c r="F499" s="2">
        <v>12</v>
      </c>
      <c r="G499">
        <v>974</v>
      </c>
      <c r="H499">
        <v>974</v>
      </c>
      <c r="I499">
        <v>974</v>
      </c>
      <c r="J499">
        <v>936</v>
      </c>
      <c r="K499">
        <v>926</v>
      </c>
      <c r="L499" s="6">
        <v>44247</v>
      </c>
      <c r="M499" s="6">
        <v>44275</v>
      </c>
      <c r="N499" s="6">
        <v>44285</v>
      </c>
      <c r="O499" s="6">
        <v>44303</v>
      </c>
      <c r="P499" s="58">
        <v>44268</v>
      </c>
      <c r="Q499" s="40">
        <f t="shared" si="21"/>
        <v>318</v>
      </c>
      <c r="R499" s="2">
        <f t="shared" si="22"/>
        <v>974</v>
      </c>
      <c r="S499" s="2">
        <f>VLOOKUP(C499,Quals!$A$25:$C$45,3,FALSE)</f>
        <v>1180</v>
      </c>
      <c r="T499" s="2" t="str">
        <f>IF(OR(AND(G499&gt;=S499,L499&gt;=Quals!$F$3,L499&lt;=Quals!$H$3), OR(AND(H499&gt;=S499,M499&gt;=Quals!$F$3,M499&lt;=Quals!$H$3), OR(AND(I499&gt;=S499,N499&gt;=Quals!$F$3,N499&lt;=Quals!$H$3), OR(AND(J499&gt;=S499,O499&gt;=Quals!$F$3,O499&lt;=Quals!$H$3), OR(AND(K499&gt;=S499,P499&gt;=Quals!$F$3,P499&lt;=Quals!$H$3)))))),"Q","")</f>
        <v/>
      </c>
      <c r="U499" s="1" t="str">
        <f>IF(AND(T499 = "Q", IF(ISNA(VLOOKUP((B499&amp;C499),Autos!C:C,1,FALSE)), "Not in Auto",)),"Check", "No need")</f>
        <v>No need</v>
      </c>
    </row>
    <row r="500" spans="1:21" x14ac:dyDescent="0.2">
      <c r="A500" t="str">
        <f t="shared" si="23"/>
        <v>Annie STAPLETONhigh-jump</v>
      </c>
      <c r="B500" t="s">
        <v>469</v>
      </c>
      <c r="C500" t="s">
        <v>35</v>
      </c>
      <c r="D500" s="6">
        <v>37556</v>
      </c>
      <c r="E500">
        <v>967</v>
      </c>
      <c r="F500" s="2">
        <v>13</v>
      </c>
      <c r="G500">
        <v>965</v>
      </c>
      <c r="H500">
        <v>974</v>
      </c>
      <c r="I500">
        <v>945</v>
      </c>
      <c r="J500">
        <v>926</v>
      </c>
      <c r="K500">
        <v>926</v>
      </c>
      <c r="L500" s="6">
        <v>44304</v>
      </c>
      <c r="M500" s="6">
        <v>44568</v>
      </c>
      <c r="N500" s="6">
        <v>44299</v>
      </c>
      <c r="O500" s="6">
        <v>44246</v>
      </c>
      <c r="P500" s="58">
        <v>44589</v>
      </c>
      <c r="Q500" s="40">
        <f t="shared" si="21"/>
        <v>327</v>
      </c>
      <c r="R500" s="2">
        <f t="shared" si="22"/>
        <v>974</v>
      </c>
      <c r="S500" s="2">
        <f>VLOOKUP(C500,Quals!$A$25:$C$45,3,FALSE)</f>
        <v>1180</v>
      </c>
      <c r="T500" s="2" t="str">
        <f>IF(OR(AND(G500&gt;=S500,L500&gt;=Quals!$F$3,L500&lt;=Quals!$H$3), OR(AND(H500&gt;=S500,M500&gt;=Quals!$F$3,M500&lt;=Quals!$H$3), OR(AND(I500&gt;=S500,N500&gt;=Quals!$F$3,N500&lt;=Quals!$H$3), OR(AND(J500&gt;=S500,O500&gt;=Quals!$F$3,O500&lt;=Quals!$H$3), OR(AND(K500&gt;=S500,P500&gt;=Quals!$F$3,P500&lt;=Quals!$H$3)))))),"Q","")</f>
        <v/>
      </c>
      <c r="U500" s="1" t="str">
        <f>IF(AND(T500 = "Q", IF(ISNA(VLOOKUP((B500&amp;C500),Autos!C:C,1,FALSE)), "Not in Auto",)),"Check", "No need")</f>
        <v>No need</v>
      </c>
    </row>
    <row r="501" spans="1:21" x14ac:dyDescent="0.2">
      <c r="A501" t="str">
        <f t="shared" si="23"/>
        <v>Taneille CRASEhigh-jump</v>
      </c>
      <c r="B501" t="s">
        <v>385</v>
      </c>
      <c r="C501" s="6" t="s">
        <v>35</v>
      </c>
      <c r="D501" s="6">
        <v>34623</v>
      </c>
      <c r="E501">
        <v>962</v>
      </c>
      <c r="F501" s="2">
        <v>14</v>
      </c>
      <c r="G501">
        <v>1004</v>
      </c>
      <c r="H501">
        <v>955</v>
      </c>
      <c r="I501">
        <v>955</v>
      </c>
      <c r="J501">
        <v>936</v>
      </c>
      <c r="K501">
        <v>926</v>
      </c>
      <c r="L501" s="6">
        <v>44548</v>
      </c>
      <c r="M501" s="6">
        <v>44269</v>
      </c>
      <c r="N501" s="6">
        <v>44463</v>
      </c>
      <c r="O501" s="6">
        <v>44534</v>
      </c>
      <c r="P501" s="58">
        <v>44301</v>
      </c>
      <c r="Q501" s="40">
        <f t="shared" si="21"/>
        <v>337</v>
      </c>
      <c r="R501" s="2">
        <f t="shared" si="22"/>
        <v>1004</v>
      </c>
      <c r="S501" s="2">
        <f>VLOOKUP(C501,Quals!$A$25:$C$45,3,FALSE)</f>
        <v>1180</v>
      </c>
      <c r="T501" s="2" t="str">
        <f>IF(OR(AND(G501&gt;=S501,L501&gt;=Quals!$F$3,L501&lt;=Quals!$H$3), OR(AND(H501&gt;=S501,M501&gt;=Quals!$F$3,M501&lt;=Quals!$H$3), OR(AND(I501&gt;=S501,N501&gt;=Quals!$F$3,N501&lt;=Quals!$H$3), OR(AND(J501&gt;=S501,O501&gt;=Quals!$F$3,O501&lt;=Quals!$H$3), OR(AND(K501&gt;=S501,P501&gt;=Quals!$F$3,P501&lt;=Quals!$H$3)))))),"Q","")</f>
        <v/>
      </c>
      <c r="U501" s="1" t="str">
        <f>IF(AND(T501 = "Q", IF(ISNA(VLOOKUP((B501&amp;C501),Autos!C:C,1,FALSE)), "Not in Auto",)),"Check", "No need")</f>
        <v>No need</v>
      </c>
    </row>
    <row r="502" spans="1:21" x14ac:dyDescent="0.2">
      <c r="A502" t="str">
        <f t="shared" si="23"/>
        <v>Brianna LEUNGhigh-jump</v>
      </c>
      <c r="B502" t="s">
        <v>426</v>
      </c>
      <c r="C502" s="7" t="s">
        <v>35</v>
      </c>
      <c r="D502" s="6">
        <v>44701</v>
      </c>
      <c r="E502">
        <v>959</v>
      </c>
      <c r="F502" s="2">
        <v>15</v>
      </c>
      <c r="G502">
        <v>1004</v>
      </c>
      <c r="H502">
        <v>994</v>
      </c>
      <c r="I502">
        <v>916</v>
      </c>
      <c r="J502">
        <v>926</v>
      </c>
      <c r="K502">
        <v>907</v>
      </c>
      <c r="L502" s="6">
        <v>44303</v>
      </c>
      <c r="M502" s="6">
        <v>44513</v>
      </c>
      <c r="N502" s="6">
        <v>44486</v>
      </c>
      <c r="O502" s="6">
        <v>44576</v>
      </c>
      <c r="P502" s="58">
        <v>44267</v>
      </c>
      <c r="Q502" s="40">
        <f t="shared" si="21"/>
        <v>347</v>
      </c>
      <c r="R502" s="2">
        <f t="shared" si="22"/>
        <v>1004</v>
      </c>
      <c r="S502" s="2">
        <f>VLOOKUP(C502,Quals!$A$25:$C$45,3,FALSE)</f>
        <v>1180</v>
      </c>
      <c r="T502" s="2" t="str">
        <f>IF(OR(AND(G502&gt;=S502,L502&gt;=Quals!$F$3,L502&lt;=Quals!$H$3), OR(AND(H502&gt;=S502,M502&gt;=Quals!$F$3,M502&lt;=Quals!$H$3), OR(AND(I502&gt;=S502,N502&gt;=Quals!$F$3,N502&lt;=Quals!$H$3), OR(AND(J502&gt;=S502,O502&gt;=Quals!$F$3,O502&lt;=Quals!$H$3), OR(AND(K502&gt;=S502,P502&gt;=Quals!$F$3,P502&lt;=Quals!$H$3)))))),"Q","")</f>
        <v/>
      </c>
      <c r="U502" s="1" t="str">
        <f>IF(AND(T502 = "Q", IF(ISNA(VLOOKUP((B502&amp;C502),Autos!C:C,1,FALSE)), "Not in Auto",)),"Check", "No need")</f>
        <v>No need</v>
      </c>
    </row>
    <row r="503" spans="1:21" x14ac:dyDescent="0.2">
      <c r="A503" t="str">
        <f t="shared" si="23"/>
        <v>Oceana D'ABBShigh-jump</v>
      </c>
      <c r="B503" t="s">
        <v>456</v>
      </c>
      <c r="C503" s="6" t="s">
        <v>35</v>
      </c>
      <c r="D503" s="6">
        <v>44701</v>
      </c>
      <c r="E503">
        <v>950</v>
      </c>
      <c r="F503" s="2">
        <v>16</v>
      </c>
      <c r="G503">
        <v>974</v>
      </c>
      <c r="H503">
        <v>926</v>
      </c>
      <c r="I503">
        <v>926</v>
      </c>
      <c r="J503">
        <v>926</v>
      </c>
      <c r="K503">
        <v>926</v>
      </c>
      <c r="L503" s="6">
        <v>44526</v>
      </c>
      <c r="M503" s="6">
        <v>44248</v>
      </c>
      <c r="N503" s="6">
        <v>44275</v>
      </c>
      <c r="O503" s="6">
        <v>44498</v>
      </c>
      <c r="P503" s="58">
        <v>44589</v>
      </c>
      <c r="Q503" s="40">
        <f t="shared" si="21"/>
        <v>382</v>
      </c>
      <c r="R503" s="2">
        <f t="shared" si="22"/>
        <v>974</v>
      </c>
      <c r="S503" s="2">
        <f>VLOOKUP(C503,Quals!$A$25:$C$45,3,FALSE)</f>
        <v>1180</v>
      </c>
      <c r="T503" s="2" t="str">
        <f>IF(OR(AND(G503&gt;=S503,L503&gt;=Quals!$F$3,L503&lt;=Quals!$H$3), OR(AND(H503&gt;=S503,M503&gt;=Quals!$F$3,M503&lt;=Quals!$H$3), OR(AND(I503&gt;=S503,N503&gt;=Quals!$F$3,N503&lt;=Quals!$H$3), OR(AND(J503&gt;=S503,O503&gt;=Quals!$F$3,O503&lt;=Quals!$H$3), OR(AND(K503&gt;=S503,P503&gt;=Quals!$F$3,P503&lt;=Quals!$H$3)))))),"Q","")</f>
        <v/>
      </c>
      <c r="U503" s="1" t="str">
        <f>IF(AND(T503 = "Q", IF(ISNA(VLOOKUP((B503&amp;C503),Autos!C:C,1,FALSE)), "Not in Auto",)),"Check", "No need")</f>
        <v>No need</v>
      </c>
    </row>
    <row r="504" spans="1:21" x14ac:dyDescent="0.2">
      <c r="A504" t="str">
        <f t="shared" si="23"/>
        <v>Zahra AMOShigh-jump</v>
      </c>
      <c r="B504" t="s">
        <v>470</v>
      </c>
      <c r="C504" s="6" t="s">
        <v>35</v>
      </c>
      <c r="D504" s="6">
        <v>44612</v>
      </c>
      <c r="E504">
        <v>945</v>
      </c>
      <c r="F504" s="2">
        <v>17</v>
      </c>
      <c r="G504">
        <v>955</v>
      </c>
      <c r="H504">
        <v>926</v>
      </c>
      <c r="I504">
        <v>936</v>
      </c>
      <c r="J504">
        <v>926</v>
      </c>
      <c r="K504">
        <v>878</v>
      </c>
      <c r="L504" s="6">
        <v>44281</v>
      </c>
      <c r="M504" s="6">
        <v>44247</v>
      </c>
      <c r="N504" s="6">
        <v>44533</v>
      </c>
      <c r="O504" s="6">
        <v>44260</v>
      </c>
      <c r="P504" s="58">
        <v>44304</v>
      </c>
      <c r="Q504" s="40">
        <f t="shared" si="21"/>
        <v>401</v>
      </c>
      <c r="R504" s="2">
        <f t="shared" si="22"/>
        <v>955</v>
      </c>
      <c r="S504" s="2">
        <f>VLOOKUP(C504,Quals!$A$25:$C$45,3,FALSE)</f>
        <v>1180</v>
      </c>
      <c r="T504" s="2" t="str">
        <f>IF(OR(AND(G504&gt;=S504,L504&gt;=Quals!$F$3,L504&lt;=Quals!$H$3), OR(AND(H504&gt;=S504,M504&gt;=Quals!$F$3,M504&lt;=Quals!$H$3), OR(AND(I504&gt;=S504,N504&gt;=Quals!$F$3,N504&lt;=Quals!$H$3), OR(AND(J504&gt;=S504,O504&gt;=Quals!$F$3,O504&lt;=Quals!$H$3), OR(AND(K504&gt;=S504,P504&gt;=Quals!$F$3,P504&lt;=Quals!$H$3)))))),"Q","")</f>
        <v/>
      </c>
      <c r="U504" s="1" t="str">
        <f>IF(AND(T504 = "Q", IF(ISNA(VLOOKUP((B504&amp;C504),Autos!C:C,1,FALSE)), "Not in Auto",)),"Check", "No need")</f>
        <v>No need</v>
      </c>
    </row>
    <row r="505" spans="1:21" x14ac:dyDescent="0.2">
      <c r="A505" t="str">
        <f t="shared" si="23"/>
        <v>Sophie LILLICRAPhigh-jump</v>
      </c>
      <c r="B505" t="s">
        <v>971</v>
      </c>
      <c r="C505" s="6" t="s">
        <v>35</v>
      </c>
      <c r="D505" s="6">
        <v>44671</v>
      </c>
      <c r="E505">
        <v>931</v>
      </c>
      <c r="F505" s="2">
        <v>18</v>
      </c>
      <c r="G505">
        <v>955</v>
      </c>
      <c r="H505">
        <v>936</v>
      </c>
      <c r="I505">
        <v>926</v>
      </c>
      <c r="J505">
        <v>907</v>
      </c>
      <c r="K505">
        <v>878</v>
      </c>
      <c r="L505" s="6">
        <v>44486</v>
      </c>
      <c r="M505" s="6">
        <v>44303</v>
      </c>
      <c r="N505" s="6">
        <v>44576</v>
      </c>
      <c r="O505" s="6">
        <v>44267</v>
      </c>
      <c r="P505" s="58">
        <v>44604</v>
      </c>
      <c r="Q505" s="40">
        <f t="shared" si="21"/>
        <v>453</v>
      </c>
      <c r="R505" s="2">
        <f t="shared" si="22"/>
        <v>955</v>
      </c>
      <c r="S505" s="2">
        <f>VLOOKUP(C505,Quals!$A$25:$C$45,3,FALSE)</f>
        <v>1180</v>
      </c>
      <c r="T505" s="2" t="str">
        <f>IF(OR(AND(G505&gt;=S505,L505&gt;=Quals!$F$3,L505&lt;=Quals!$H$3), OR(AND(H505&gt;=S505,M505&gt;=Quals!$F$3,M505&lt;=Quals!$H$3), OR(AND(I505&gt;=S505,N505&gt;=Quals!$F$3,N505&lt;=Quals!$H$3), OR(AND(J505&gt;=S505,O505&gt;=Quals!$F$3,O505&lt;=Quals!$H$3), OR(AND(K505&gt;=S505,P505&gt;=Quals!$F$3,P505&lt;=Quals!$H$3)))))),"Q","")</f>
        <v/>
      </c>
      <c r="U505" s="1" t="str">
        <f>IF(AND(T505 = "Q", IF(ISNA(VLOOKUP((B505&amp;C505),Autos!C:C,1,FALSE)), "Not in Auto",)),"Check", "No need")</f>
        <v>No need</v>
      </c>
    </row>
    <row r="506" spans="1:21" x14ac:dyDescent="0.2">
      <c r="A506" t="str">
        <f t="shared" si="23"/>
        <v>Zoe PEACOCKhigh-jump</v>
      </c>
      <c r="B506" t="s">
        <v>472</v>
      </c>
      <c r="C506" s="6" t="s">
        <v>35</v>
      </c>
      <c r="D506" s="6">
        <v>44732</v>
      </c>
      <c r="E506">
        <v>927</v>
      </c>
      <c r="F506" s="2">
        <v>19</v>
      </c>
      <c r="G506">
        <v>945</v>
      </c>
      <c r="H506">
        <v>926</v>
      </c>
      <c r="I506">
        <v>926</v>
      </c>
      <c r="J506">
        <v>907</v>
      </c>
      <c r="K506">
        <v>888</v>
      </c>
      <c r="L506" s="6">
        <v>44513</v>
      </c>
      <c r="M506" s="6">
        <v>44461</v>
      </c>
      <c r="N506" s="6">
        <v>44576</v>
      </c>
      <c r="O506" s="6">
        <v>44267</v>
      </c>
      <c r="P506" s="58">
        <v>44486</v>
      </c>
      <c r="Q506" s="40">
        <f t="shared" si="21"/>
        <v>466</v>
      </c>
      <c r="R506" s="2">
        <f t="shared" si="22"/>
        <v>945</v>
      </c>
      <c r="S506" s="2">
        <f>VLOOKUP(C506,Quals!$A$25:$C$45,3,FALSE)</f>
        <v>1180</v>
      </c>
      <c r="T506" s="2" t="str">
        <f>IF(OR(AND(G506&gt;=S506,L506&gt;=Quals!$F$3,L506&lt;=Quals!$H$3), OR(AND(H506&gt;=S506,M506&gt;=Quals!$F$3,M506&lt;=Quals!$H$3), OR(AND(I506&gt;=S506,N506&gt;=Quals!$F$3,N506&lt;=Quals!$H$3), OR(AND(J506&gt;=S506,O506&gt;=Quals!$F$3,O506&lt;=Quals!$H$3), OR(AND(K506&gt;=S506,P506&gt;=Quals!$F$3,P506&lt;=Quals!$H$3)))))),"Q","")</f>
        <v/>
      </c>
      <c r="U506" s="1" t="str">
        <f>IF(AND(T506 = "Q", IF(ISNA(VLOOKUP((B506&amp;C506),Autos!C:C,1,FALSE)), "Not in Auto",)),"Check", "No need")</f>
        <v>No need</v>
      </c>
    </row>
    <row r="507" spans="1:21" x14ac:dyDescent="0.2">
      <c r="A507" t="str">
        <f t="shared" si="23"/>
        <v>Denise SNYDERhigh-jump</v>
      </c>
      <c r="B507" t="s">
        <v>972</v>
      </c>
      <c r="C507" s="6" t="s">
        <v>35</v>
      </c>
      <c r="D507" s="6">
        <v>33610</v>
      </c>
      <c r="E507">
        <v>918</v>
      </c>
      <c r="F507" s="2">
        <v>20</v>
      </c>
      <c r="G507">
        <v>955</v>
      </c>
      <c r="H507">
        <v>926</v>
      </c>
      <c r="I507">
        <v>926</v>
      </c>
      <c r="J507">
        <v>878</v>
      </c>
      <c r="K507">
        <v>830</v>
      </c>
      <c r="L507" s="6">
        <v>44597</v>
      </c>
      <c r="M507" s="6">
        <v>44541</v>
      </c>
      <c r="N507" s="6">
        <v>44590</v>
      </c>
      <c r="O507" s="6">
        <v>44527</v>
      </c>
      <c r="P507" s="58">
        <v>44513</v>
      </c>
      <c r="Q507" s="40">
        <f t="shared" si="21"/>
        <v>512</v>
      </c>
      <c r="R507" s="2">
        <f t="shared" si="22"/>
        <v>955</v>
      </c>
      <c r="S507" s="2">
        <f>VLOOKUP(C507,Quals!$A$25:$C$45,3,FALSE)</f>
        <v>1180</v>
      </c>
      <c r="T507" s="2" t="str">
        <f>IF(OR(AND(G507&gt;=S507,L507&gt;=Quals!$F$3,L507&lt;=Quals!$H$3), OR(AND(H507&gt;=S507,M507&gt;=Quals!$F$3,M507&lt;=Quals!$H$3), OR(AND(I507&gt;=S507,N507&gt;=Quals!$F$3,N507&lt;=Quals!$H$3), OR(AND(J507&gt;=S507,O507&gt;=Quals!$F$3,O507&lt;=Quals!$H$3), OR(AND(K507&gt;=S507,P507&gt;=Quals!$F$3,P507&lt;=Quals!$H$3)))))),"Q","")</f>
        <v/>
      </c>
      <c r="U507" s="1" t="str">
        <f>IF(AND(T507 = "Q", IF(ISNA(VLOOKUP((B507&amp;C507),Autos!C:C,1,FALSE)), "Not in Auto",)),"Check", "No need")</f>
        <v>No need</v>
      </c>
    </row>
    <row r="508" spans="1:21" x14ac:dyDescent="0.2">
      <c r="A508" t="str">
        <f t="shared" si="23"/>
        <v>Isahra RUSSELLhigh-jump</v>
      </c>
      <c r="B508" t="s">
        <v>474</v>
      </c>
      <c r="C508" s="6" t="s">
        <v>35</v>
      </c>
      <c r="D508" s="6">
        <v>44762</v>
      </c>
      <c r="E508">
        <v>903</v>
      </c>
      <c r="F508" s="2">
        <v>21</v>
      </c>
      <c r="G508">
        <v>936</v>
      </c>
      <c r="H508">
        <v>888</v>
      </c>
      <c r="I508">
        <v>878</v>
      </c>
      <c r="J508">
        <v>878</v>
      </c>
      <c r="K508">
        <v>878</v>
      </c>
      <c r="L508" s="6">
        <v>44299</v>
      </c>
      <c r="M508" s="6">
        <v>44276</v>
      </c>
      <c r="N508" s="6">
        <v>44287</v>
      </c>
      <c r="O508" s="6">
        <v>44512</v>
      </c>
      <c r="P508" s="58">
        <v>44533</v>
      </c>
      <c r="Q508" s="40">
        <f t="shared" si="21"/>
        <v>537</v>
      </c>
      <c r="R508" s="2">
        <f t="shared" si="22"/>
        <v>936</v>
      </c>
      <c r="S508" s="2">
        <f>VLOOKUP(C508,Quals!$A$25:$C$45,3,FALSE)</f>
        <v>1180</v>
      </c>
      <c r="T508" s="2" t="str">
        <f>IF(OR(AND(G508&gt;=S508,L508&gt;=Quals!$F$3,L508&lt;=Quals!$H$3), OR(AND(H508&gt;=S508,M508&gt;=Quals!$F$3,M508&lt;=Quals!$H$3), OR(AND(I508&gt;=S508,N508&gt;=Quals!$F$3,N508&lt;=Quals!$H$3), OR(AND(J508&gt;=S508,O508&gt;=Quals!$F$3,O508&lt;=Quals!$H$3), OR(AND(K508&gt;=S508,P508&gt;=Quals!$F$3,P508&lt;=Quals!$H$3)))))),"Q","")</f>
        <v/>
      </c>
      <c r="U508" s="1" t="str">
        <f>IF(AND(T508 = "Q", IF(ISNA(VLOOKUP((B508&amp;C508),Autos!C:C,1,FALSE)), "Not in Auto",)),"Check", "No need")</f>
        <v>No need</v>
      </c>
    </row>
    <row r="509" spans="1:21" x14ac:dyDescent="0.2">
      <c r="A509" t="str">
        <f t="shared" si="23"/>
        <v>Emily MALAKOVSKIhigh-jump</v>
      </c>
      <c r="B509" t="s">
        <v>473</v>
      </c>
      <c r="C509" s="6" t="s">
        <v>35</v>
      </c>
      <c r="D509" s="6">
        <v>38463</v>
      </c>
      <c r="E509">
        <v>903</v>
      </c>
      <c r="F509" s="2">
        <v>22</v>
      </c>
      <c r="G509">
        <v>926</v>
      </c>
      <c r="H509">
        <v>888</v>
      </c>
      <c r="I509">
        <v>888</v>
      </c>
      <c r="J509">
        <v>888</v>
      </c>
      <c r="K509">
        <v>878</v>
      </c>
      <c r="L509" s="6">
        <v>44260</v>
      </c>
      <c r="M509" s="6">
        <v>44269</v>
      </c>
      <c r="N509" s="6">
        <v>44513</v>
      </c>
      <c r="O509" s="6">
        <v>44303</v>
      </c>
      <c r="P509" s="58">
        <v>44569</v>
      </c>
      <c r="Q509" s="40">
        <f t="shared" si="21"/>
        <v>537</v>
      </c>
      <c r="R509" s="2">
        <f t="shared" si="22"/>
        <v>926</v>
      </c>
      <c r="S509" s="2">
        <f>VLOOKUP(C509,Quals!$A$25:$C$45,3,FALSE)</f>
        <v>1180</v>
      </c>
      <c r="T509" s="2" t="str">
        <f>IF(OR(AND(G509&gt;=S509,L509&gt;=Quals!$F$3,L509&lt;=Quals!$H$3), OR(AND(H509&gt;=S509,M509&gt;=Quals!$F$3,M509&lt;=Quals!$H$3), OR(AND(I509&gt;=S509,N509&gt;=Quals!$F$3,N509&lt;=Quals!$H$3), OR(AND(J509&gt;=S509,O509&gt;=Quals!$F$3,O509&lt;=Quals!$H$3), OR(AND(K509&gt;=S509,P509&gt;=Quals!$F$3,P509&lt;=Quals!$H$3)))))),"Q","")</f>
        <v/>
      </c>
      <c r="U509" s="1" t="str">
        <f>IF(AND(T509 = "Q", IF(ISNA(VLOOKUP((B509&amp;C509),Autos!C:C,1,FALSE)), "Not in Auto",)),"Check", "No need")</f>
        <v>No need</v>
      </c>
    </row>
    <row r="510" spans="1:21" x14ac:dyDescent="0.2">
      <c r="A510" t="str">
        <f t="shared" si="23"/>
        <v>Olivia DIMECHhigh-jump</v>
      </c>
      <c r="B510" t="s">
        <v>476</v>
      </c>
      <c r="C510" s="7" t="s">
        <v>35</v>
      </c>
      <c r="D510" s="6">
        <v>38457</v>
      </c>
      <c r="E510">
        <v>899</v>
      </c>
      <c r="F510" s="2">
        <v>23</v>
      </c>
      <c r="G510">
        <v>926</v>
      </c>
      <c r="H510">
        <v>916</v>
      </c>
      <c r="I510">
        <v>888</v>
      </c>
      <c r="J510">
        <v>878</v>
      </c>
      <c r="K510">
        <v>830</v>
      </c>
      <c r="L510" s="6">
        <v>44260</v>
      </c>
      <c r="M510" s="6">
        <v>44303</v>
      </c>
      <c r="N510" s="6">
        <v>44269</v>
      </c>
      <c r="O510" s="6">
        <v>44540</v>
      </c>
      <c r="P510" s="58">
        <v>44506</v>
      </c>
      <c r="Q510" s="40">
        <f t="shared" si="21"/>
        <v>545</v>
      </c>
      <c r="R510" s="2">
        <f t="shared" si="22"/>
        <v>926</v>
      </c>
      <c r="S510" s="2">
        <f>VLOOKUP(C510,Quals!$A$25:$C$45,3,FALSE)</f>
        <v>1180</v>
      </c>
      <c r="T510" s="2" t="str">
        <f>IF(OR(AND(G510&gt;=S510,L510&gt;=Quals!$F$3,L510&lt;=Quals!$H$3), OR(AND(H510&gt;=S510,M510&gt;=Quals!$F$3,M510&lt;=Quals!$H$3), OR(AND(I510&gt;=S510,N510&gt;=Quals!$F$3,N510&lt;=Quals!$H$3), OR(AND(J510&gt;=S510,O510&gt;=Quals!$F$3,O510&lt;=Quals!$H$3), OR(AND(K510&gt;=S510,P510&gt;=Quals!$F$3,P510&lt;=Quals!$H$3)))))),"Q","")</f>
        <v/>
      </c>
      <c r="U510" s="1" t="str">
        <f>IF(AND(T510 = "Q", IF(ISNA(VLOOKUP((B510&amp;C510),Autos!C:C,1,FALSE)), "Not in Auto",)),"Check", "No need")</f>
        <v>No need</v>
      </c>
    </row>
    <row r="511" spans="1:21" x14ac:dyDescent="0.2">
      <c r="A511" t="str">
        <f t="shared" si="23"/>
        <v>Ella BLAZEVIChigh-jump</v>
      </c>
      <c r="B511" t="s">
        <v>475</v>
      </c>
      <c r="C511" s="6" t="s">
        <v>35</v>
      </c>
      <c r="D511" s="6">
        <v>44701</v>
      </c>
      <c r="E511">
        <v>899</v>
      </c>
      <c r="F511" s="2">
        <v>24</v>
      </c>
      <c r="G511">
        <v>916</v>
      </c>
      <c r="H511">
        <v>878</v>
      </c>
      <c r="I511">
        <v>878</v>
      </c>
      <c r="J511">
        <v>878</v>
      </c>
      <c r="K511">
        <v>888</v>
      </c>
      <c r="L511" s="6">
        <v>44519</v>
      </c>
      <c r="M511" s="6">
        <v>44251</v>
      </c>
      <c r="N511" s="6">
        <v>44287</v>
      </c>
      <c r="O511" s="6">
        <v>44470</v>
      </c>
      <c r="P511" s="58">
        <v>44303</v>
      </c>
      <c r="Q511" s="40">
        <f t="shared" si="21"/>
        <v>545</v>
      </c>
      <c r="R511" s="2">
        <f t="shared" si="22"/>
        <v>916</v>
      </c>
      <c r="S511" s="2">
        <f>VLOOKUP(C511,Quals!$A$25:$C$45,3,FALSE)</f>
        <v>1180</v>
      </c>
      <c r="T511" s="2" t="str">
        <f>IF(OR(AND(G511&gt;=S511,L511&gt;=Quals!$F$3,L511&lt;=Quals!$H$3), OR(AND(H511&gt;=S511,M511&gt;=Quals!$F$3,M511&lt;=Quals!$H$3), OR(AND(I511&gt;=S511,N511&gt;=Quals!$F$3,N511&lt;=Quals!$H$3), OR(AND(J511&gt;=S511,O511&gt;=Quals!$F$3,O511&lt;=Quals!$H$3), OR(AND(K511&gt;=S511,P511&gt;=Quals!$F$3,P511&lt;=Quals!$H$3)))))),"Q","")</f>
        <v/>
      </c>
      <c r="U511" s="1" t="str">
        <f>IF(AND(T511 = "Q", IF(ISNA(VLOOKUP((B511&amp;C511),Autos!C:C,1,FALSE)), "Not in Auto",)),"Check", "No need")</f>
        <v>No need</v>
      </c>
    </row>
    <row r="512" spans="1:21" x14ac:dyDescent="0.2">
      <c r="A512" t="str">
        <f t="shared" si="23"/>
        <v>Madison GAUNTLETThigh-jump</v>
      </c>
      <c r="B512" t="s">
        <v>478</v>
      </c>
      <c r="C512" s="7" t="s">
        <v>35</v>
      </c>
      <c r="D512" s="6">
        <v>37699</v>
      </c>
      <c r="E512">
        <v>898</v>
      </c>
      <c r="F512" s="2">
        <v>25</v>
      </c>
      <c r="G512">
        <v>926</v>
      </c>
      <c r="H512">
        <v>878</v>
      </c>
      <c r="I512">
        <v>878</v>
      </c>
      <c r="J512">
        <v>878</v>
      </c>
      <c r="K512">
        <v>878</v>
      </c>
      <c r="L512" s="6">
        <v>44247</v>
      </c>
      <c r="M512" s="6">
        <v>44603</v>
      </c>
      <c r="N512" s="6">
        <v>44246</v>
      </c>
      <c r="O512" s="6">
        <v>44568</v>
      </c>
      <c r="P512" s="58">
        <v>44260</v>
      </c>
      <c r="Q512" s="40">
        <f t="shared" si="21"/>
        <v>550</v>
      </c>
      <c r="R512" s="2">
        <f t="shared" si="22"/>
        <v>926</v>
      </c>
      <c r="S512" s="2">
        <f>VLOOKUP(C512,Quals!$A$25:$C$45,3,FALSE)</f>
        <v>1180</v>
      </c>
      <c r="T512" s="2" t="str">
        <f>IF(OR(AND(G512&gt;=S512,L512&gt;=Quals!$F$3,L512&lt;=Quals!$H$3), OR(AND(H512&gt;=S512,M512&gt;=Quals!$F$3,M512&lt;=Quals!$H$3), OR(AND(I512&gt;=S512,N512&gt;=Quals!$F$3,N512&lt;=Quals!$H$3), OR(AND(J512&gt;=S512,O512&gt;=Quals!$F$3,O512&lt;=Quals!$H$3), OR(AND(K512&gt;=S512,P512&gt;=Quals!$F$3,P512&lt;=Quals!$H$3)))))),"Q","")</f>
        <v/>
      </c>
      <c r="U512" s="1" t="str">
        <f>IF(AND(T512 = "Q", IF(ISNA(VLOOKUP((B512&amp;C512),Autos!C:C,1,FALSE)), "Not in Auto",)),"Check", "No need")</f>
        <v>No need</v>
      </c>
    </row>
    <row r="513" spans="1:21" x14ac:dyDescent="0.2">
      <c r="A513" t="str">
        <f t="shared" si="23"/>
        <v>Noa KINOhigh-jump</v>
      </c>
      <c r="B513" t="s">
        <v>477</v>
      </c>
      <c r="C513" s="7" t="s">
        <v>35</v>
      </c>
      <c r="D513" s="6">
        <v>44640</v>
      </c>
      <c r="E513">
        <v>896</v>
      </c>
      <c r="F513" s="2">
        <v>26</v>
      </c>
      <c r="G513">
        <v>926</v>
      </c>
      <c r="H513">
        <v>897</v>
      </c>
      <c r="I513">
        <v>878</v>
      </c>
      <c r="J513">
        <v>859</v>
      </c>
      <c r="K513">
        <v>868</v>
      </c>
      <c r="L513" s="6">
        <v>44285</v>
      </c>
      <c r="M513" s="6">
        <v>44576</v>
      </c>
      <c r="N513" s="6">
        <v>44261</v>
      </c>
      <c r="O513" s="6">
        <v>44246</v>
      </c>
      <c r="P513" s="58">
        <v>44299</v>
      </c>
      <c r="Q513" s="40">
        <f t="shared" si="21"/>
        <v>556</v>
      </c>
      <c r="R513" s="2">
        <f t="shared" si="22"/>
        <v>926</v>
      </c>
      <c r="S513" s="2">
        <f>VLOOKUP(C513,Quals!$A$25:$C$45,3,FALSE)</f>
        <v>1180</v>
      </c>
      <c r="T513" s="2" t="str">
        <f>IF(OR(AND(G513&gt;=S513,L513&gt;=Quals!$F$3,L513&lt;=Quals!$H$3), OR(AND(H513&gt;=S513,M513&gt;=Quals!$F$3,M513&lt;=Quals!$H$3), OR(AND(I513&gt;=S513,N513&gt;=Quals!$F$3,N513&lt;=Quals!$H$3), OR(AND(J513&gt;=S513,O513&gt;=Quals!$F$3,O513&lt;=Quals!$H$3), OR(AND(K513&gt;=S513,P513&gt;=Quals!$F$3,P513&lt;=Quals!$H$3)))))),"Q","")</f>
        <v/>
      </c>
      <c r="U513" s="1" t="str">
        <f>IF(AND(T513 = "Q", IF(ISNA(VLOOKUP((B513&amp;C513),Autos!C:C,1,FALSE)), "Not in Auto",)),"Check", "No need")</f>
        <v>No need</v>
      </c>
    </row>
    <row r="514" spans="1:21" x14ac:dyDescent="0.2">
      <c r="A514" t="str">
        <f t="shared" si="23"/>
        <v>Mia SCERRIhigh-jump</v>
      </c>
      <c r="B514" t="s">
        <v>419</v>
      </c>
      <c r="C514" s="6" t="s">
        <v>35</v>
      </c>
      <c r="D514" s="6">
        <v>38437</v>
      </c>
      <c r="E514">
        <v>892</v>
      </c>
      <c r="F514" s="2">
        <v>27</v>
      </c>
      <c r="G514">
        <v>926</v>
      </c>
      <c r="H514">
        <v>897</v>
      </c>
      <c r="I514">
        <v>897</v>
      </c>
      <c r="J514">
        <v>888</v>
      </c>
      <c r="K514">
        <v>830</v>
      </c>
      <c r="L514" s="6">
        <v>44261</v>
      </c>
      <c r="M514" s="6">
        <v>44279</v>
      </c>
      <c r="N514" s="6">
        <v>44604</v>
      </c>
      <c r="O514" s="6">
        <v>44569</v>
      </c>
      <c r="P514" s="58">
        <v>44597</v>
      </c>
      <c r="Q514" s="40">
        <f t="shared" ref="Q514:Q577" si="24">RANK(E514,$E$2:$E$1048576)</f>
        <v>563</v>
      </c>
      <c r="R514" s="2">
        <f t="shared" ref="R514:R577" si="25">LARGE(G514:K514,1)</f>
        <v>926</v>
      </c>
      <c r="S514" s="2">
        <f>VLOOKUP(C514,Quals!$A$25:$C$45,3,FALSE)</f>
        <v>1180</v>
      </c>
      <c r="T514" s="2" t="str">
        <f>IF(OR(AND(G514&gt;=S514,L514&gt;=Quals!$F$3,L514&lt;=Quals!$H$3), OR(AND(H514&gt;=S514,M514&gt;=Quals!$F$3,M514&lt;=Quals!$H$3), OR(AND(I514&gt;=S514,N514&gt;=Quals!$F$3,N514&lt;=Quals!$H$3), OR(AND(J514&gt;=S514,O514&gt;=Quals!$F$3,O514&lt;=Quals!$H$3), OR(AND(K514&gt;=S514,P514&gt;=Quals!$F$3,P514&lt;=Quals!$H$3)))))),"Q","")</f>
        <v/>
      </c>
      <c r="U514" s="1" t="str">
        <f>IF(AND(T514 = "Q", IF(ISNA(VLOOKUP((B514&amp;C514),Autos!C:C,1,FALSE)), "Not in Auto",)),"Check", "No need")</f>
        <v>No need</v>
      </c>
    </row>
    <row r="515" spans="1:21" x14ac:dyDescent="0.2">
      <c r="A515" t="str">
        <f t="shared" ref="A515:A578" si="26">B515&amp;C515</f>
        <v>Annaliese BUSHhigh-jump</v>
      </c>
      <c r="B515" t="s">
        <v>389</v>
      </c>
      <c r="C515" s="7" t="s">
        <v>35</v>
      </c>
      <c r="D515" s="6">
        <v>36419</v>
      </c>
      <c r="E515">
        <v>889</v>
      </c>
      <c r="F515" s="2">
        <v>28</v>
      </c>
      <c r="G515">
        <v>916</v>
      </c>
      <c r="H515">
        <v>897</v>
      </c>
      <c r="I515">
        <v>897</v>
      </c>
      <c r="J515">
        <v>878</v>
      </c>
      <c r="K515">
        <v>859</v>
      </c>
      <c r="L515" s="6">
        <v>44266</v>
      </c>
      <c r="M515" s="6">
        <v>44295</v>
      </c>
      <c r="N515" s="6">
        <v>44253</v>
      </c>
      <c r="O515" s="6">
        <v>44281</v>
      </c>
      <c r="P515" s="58">
        <v>44329</v>
      </c>
      <c r="Q515" s="40">
        <f t="shared" si="24"/>
        <v>569</v>
      </c>
      <c r="R515" s="2">
        <f t="shared" si="25"/>
        <v>916</v>
      </c>
      <c r="S515" s="2">
        <f>VLOOKUP(C515,Quals!$A$25:$C$45,3,FALSE)</f>
        <v>1180</v>
      </c>
      <c r="T515" s="2" t="str">
        <f>IF(OR(AND(G515&gt;=S515,L515&gt;=Quals!$F$3,L515&lt;=Quals!$H$3), OR(AND(H515&gt;=S515,M515&gt;=Quals!$F$3,M515&lt;=Quals!$H$3), OR(AND(I515&gt;=S515,N515&gt;=Quals!$F$3,N515&lt;=Quals!$H$3), OR(AND(J515&gt;=S515,O515&gt;=Quals!$F$3,O515&lt;=Quals!$H$3), OR(AND(K515&gt;=S515,P515&gt;=Quals!$F$3,P515&lt;=Quals!$H$3)))))),"Q","")</f>
        <v/>
      </c>
      <c r="U515" s="1" t="str">
        <f>IF(AND(T515 = "Q", IF(ISNA(VLOOKUP((B515&amp;C515),Autos!C:C,1,FALSE)), "Not in Auto",)),"Check", "No need")</f>
        <v>No need</v>
      </c>
    </row>
    <row r="516" spans="1:21" x14ac:dyDescent="0.2">
      <c r="A516" t="str">
        <f t="shared" si="26"/>
        <v>Lara CHECKhigh-jump</v>
      </c>
      <c r="B516" t="s">
        <v>431</v>
      </c>
      <c r="C516" s="7" t="s">
        <v>35</v>
      </c>
      <c r="D516" s="6">
        <v>44640</v>
      </c>
      <c r="E516">
        <v>889</v>
      </c>
      <c r="F516" s="2">
        <v>29</v>
      </c>
      <c r="G516">
        <v>888</v>
      </c>
      <c r="H516">
        <v>878</v>
      </c>
      <c r="I516">
        <v>878</v>
      </c>
      <c r="J516">
        <v>878</v>
      </c>
      <c r="K516">
        <v>878</v>
      </c>
      <c r="L516" s="6">
        <v>44604</v>
      </c>
      <c r="M516" s="6">
        <v>44583</v>
      </c>
      <c r="N516" s="6">
        <v>44590</v>
      </c>
      <c r="O516" s="6">
        <v>44541</v>
      </c>
      <c r="P516" s="58">
        <v>44269</v>
      </c>
      <c r="Q516" s="40">
        <f t="shared" si="24"/>
        <v>569</v>
      </c>
      <c r="R516" s="2">
        <f t="shared" si="25"/>
        <v>888</v>
      </c>
      <c r="S516" s="2">
        <f>VLOOKUP(C516,Quals!$A$25:$C$45,3,FALSE)</f>
        <v>1180</v>
      </c>
      <c r="T516" s="2" t="str">
        <f>IF(OR(AND(G516&gt;=S516,L516&gt;=Quals!$F$3,L516&lt;=Quals!$H$3), OR(AND(H516&gt;=S516,M516&gt;=Quals!$F$3,M516&lt;=Quals!$H$3), OR(AND(I516&gt;=S516,N516&gt;=Quals!$F$3,N516&lt;=Quals!$H$3), OR(AND(J516&gt;=S516,O516&gt;=Quals!$F$3,O516&lt;=Quals!$H$3), OR(AND(K516&gt;=S516,P516&gt;=Quals!$F$3,P516&lt;=Quals!$H$3)))))),"Q","")</f>
        <v/>
      </c>
      <c r="U516" s="1" t="str">
        <f>IF(AND(T516 = "Q", IF(ISNA(VLOOKUP((B516&amp;C516),Autos!C:C,1,FALSE)), "Not in Auto",)),"Check", "No need")</f>
        <v>No need</v>
      </c>
    </row>
    <row r="517" spans="1:21" x14ac:dyDescent="0.2">
      <c r="A517" t="str">
        <f t="shared" si="26"/>
        <v>Sydney KANIAhigh-jump</v>
      </c>
      <c r="B517" t="s">
        <v>973</v>
      </c>
      <c r="C517" s="7" t="s">
        <v>35</v>
      </c>
      <c r="D517" s="6">
        <v>44581</v>
      </c>
      <c r="E517">
        <v>883</v>
      </c>
      <c r="F517" s="2">
        <v>30</v>
      </c>
      <c r="G517">
        <v>878</v>
      </c>
      <c r="H517">
        <v>878</v>
      </c>
      <c r="I517">
        <v>868</v>
      </c>
      <c r="J517">
        <v>878</v>
      </c>
      <c r="K517">
        <v>830</v>
      </c>
      <c r="L517" s="6">
        <v>44304</v>
      </c>
      <c r="M517" s="6">
        <v>44286</v>
      </c>
      <c r="N517" s="6">
        <v>44603</v>
      </c>
      <c r="O517" s="6">
        <v>44260</v>
      </c>
      <c r="P517" s="58">
        <v>44387</v>
      </c>
      <c r="Q517" s="40">
        <f t="shared" si="24"/>
        <v>571</v>
      </c>
      <c r="R517" s="2">
        <f t="shared" si="25"/>
        <v>878</v>
      </c>
      <c r="S517" s="2">
        <f>VLOOKUP(C517,Quals!$A$25:$C$45,3,FALSE)</f>
        <v>1180</v>
      </c>
      <c r="T517" s="2" t="str">
        <f>IF(OR(AND(G517&gt;=S517,L517&gt;=Quals!$F$3,L517&lt;=Quals!$H$3), OR(AND(H517&gt;=S517,M517&gt;=Quals!$F$3,M517&lt;=Quals!$H$3), OR(AND(I517&gt;=S517,N517&gt;=Quals!$F$3,N517&lt;=Quals!$H$3), OR(AND(J517&gt;=S517,O517&gt;=Quals!$F$3,O517&lt;=Quals!$H$3), OR(AND(K517&gt;=S517,P517&gt;=Quals!$F$3,P517&lt;=Quals!$H$3)))))),"Q","")</f>
        <v/>
      </c>
      <c r="U517" s="1" t="str">
        <f>IF(AND(T517 = "Q", IF(ISNA(VLOOKUP((B517&amp;C517),Autos!C:C,1,FALSE)), "Not in Auto",)),"Check", "No need")</f>
        <v>No need</v>
      </c>
    </row>
    <row r="518" spans="1:21" x14ac:dyDescent="0.2">
      <c r="A518" t="str">
        <f t="shared" si="26"/>
        <v>Sophie KAVANAGHhigh-jump</v>
      </c>
      <c r="B518" t="s">
        <v>436</v>
      </c>
      <c r="C518" t="s">
        <v>35</v>
      </c>
      <c r="D518" s="6">
        <v>44671</v>
      </c>
      <c r="E518">
        <v>881</v>
      </c>
      <c r="F518" s="2">
        <v>31</v>
      </c>
      <c r="G518">
        <v>907</v>
      </c>
      <c r="H518">
        <v>878</v>
      </c>
      <c r="I518">
        <v>878</v>
      </c>
      <c r="J518">
        <v>878</v>
      </c>
      <c r="K518">
        <v>830</v>
      </c>
      <c r="L518" s="6">
        <v>44303</v>
      </c>
      <c r="M518" s="6">
        <v>44269</v>
      </c>
      <c r="N518" s="6">
        <v>44541</v>
      </c>
      <c r="O518" s="6">
        <v>44260</v>
      </c>
      <c r="P518" s="58">
        <v>44590</v>
      </c>
      <c r="Q518" s="40">
        <f t="shared" si="24"/>
        <v>572</v>
      </c>
      <c r="R518" s="2">
        <f t="shared" si="25"/>
        <v>907</v>
      </c>
      <c r="S518" s="2">
        <f>VLOOKUP(C518,Quals!$A$25:$C$45,3,FALSE)</f>
        <v>1180</v>
      </c>
      <c r="T518" s="2" t="str">
        <f>IF(OR(AND(G518&gt;=S518,L518&gt;=Quals!$F$3,L518&lt;=Quals!$H$3), OR(AND(H518&gt;=S518,M518&gt;=Quals!$F$3,M518&lt;=Quals!$H$3), OR(AND(I518&gt;=S518,N518&gt;=Quals!$F$3,N518&lt;=Quals!$H$3), OR(AND(J518&gt;=S518,O518&gt;=Quals!$F$3,O518&lt;=Quals!$H$3), OR(AND(K518&gt;=S518,P518&gt;=Quals!$F$3,P518&lt;=Quals!$H$3)))))),"Q","")</f>
        <v/>
      </c>
      <c r="U518" s="1" t="str">
        <f>IF(AND(T518 = "Q", IF(ISNA(VLOOKUP((B518&amp;C518),Autos!C:C,1,FALSE)), "Not in Auto",)),"Check", "No need")</f>
        <v>No need</v>
      </c>
    </row>
    <row r="519" spans="1:21" x14ac:dyDescent="0.2">
      <c r="A519" t="str">
        <f t="shared" si="26"/>
        <v>Nina KENNEDYpole-vault</v>
      </c>
      <c r="B519" t="s">
        <v>479</v>
      </c>
      <c r="C519" s="7" t="s">
        <v>36</v>
      </c>
      <c r="D519" s="6">
        <v>35525</v>
      </c>
      <c r="E519">
        <v>1250</v>
      </c>
      <c r="F519" s="2">
        <v>1</v>
      </c>
      <c r="G519">
        <v>1192</v>
      </c>
      <c r="H519">
        <v>1192</v>
      </c>
      <c r="I519">
        <v>1214</v>
      </c>
      <c r="J519">
        <v>1177</v>
      </c>
      <c r="K519">
        <v>1177</v>
      </c>
      <c r="L519" s="6">
        <v>44282</v>
      </c>
      <c r="M519" s="6">
        <v>44303</v>
      </c>
      <c r="N519" s="6">
        <v>44268</v>
      </c>
      <c r="O519" s="6">
        <v>44246</v>
      </c>
      <c r="P519" s="58">
        <v>44589</v>
      </c>
      <c r="Q519" s="40">
        <f t="shared" si="24"/>
        <v>11</v>
      </c>
      <c r="R519" s="2">
        <f t="shared" si="25"/>
        <v>1214</v>
      </c>
      <c r="S519" s="2">
        <f>VLOOKUP(C519,Quals!$A$25:$C$45,3,FALSE)</f>
        <v>1177</v>
      </c>
      <c r="T519" s="2" t="str">
        <f>IF(OR(AND(G519&gt;=S519,L519&gt;=Quals!$F$3,L519&lt;=Quals!$H$3), OR(AND(H519&gt;=S519,M519&gt;=Quals!$F$3,M519&lt;=Quals!$H$3), OR(AND(I519&gt;=S519,N519&gt;=Quals!$F$3,N519&lt;=Quals!$H$3), OR(AND(J519&gt;=S519,O519&gt;=Quals!$F$3,O519&lt;=Quals!$H$3), OR(AND(K519&gt;=S519,P519&gt;=Quals!$F$3,P519&lt;=Quals!$H$3)))))),"Q","")</f>
        <v>Q</v>
      </c>
      <c r="U519" s="1" t="str">
        <f>IF(AND(T519 = "Q", IF(ISNA(VLOOKUP((B519&amp;C519),Autos!C:C,1,FALSE)), "Not in Auto",)),"Check", "No need")</f>
        <v>No need</v>
      </c>
    </row>
    <row r="520" spans="1:21" x14ac:dyDescent="0.2">
      <c r="A520" t="str">
        <f t="shared" si="26"/>
        <v>Elizaveta PARNOVApole-vault</v>
      </c>
      <c r="B520" t="s">
        <v>480</v>
      </c>
      <c r="C520" s="6" t="s">
        <v>36</v>
      </c>
      <c r="D520" s="6">
        <v>34463</v>
      </c>
      <c r="E520">
        <v>1198</v>
      </c>
      <c r="F520" s="2">
        <v>2</v>
      </c>
      <c r="G520">
        <v>1145</v>
      </c>
      <c r="H520">
        <v>1099</v>
      </c>
      <c r="I520">
        <v>1130</v>
      </c>
      <c r="J520">
        <v>1114</v>
      </c>
      <c r="K520">
        <v>1083</v>
      </c>
      <c r="L520" s="6">
        <v>43644</v>
      </c>
      <c r="M520" s="6">
        <v>44282</v>
      </c>
      <c r="N520" s="6">
        <v>44395</v>
      </c>
      <c r="O520" s="6">
        <v>44268</v>
      </c>
      <c r="P520" s="58">
        <v>44303</v>
      </c>
      <c r="Q520" s="40">
        <f t="shared" si="24"/>
        <v>18</v>
      </c>
      <c r="R520" s="2">
        <f t="shared" si="25"/>
        <v>1145</v>
      </c>
      <c r="S520" s="2">
        <f>VLOOKUP(C520,Quals!$A$25:$C$45,3,FALSE)</f>
        <v>1177</v>
      </c>
      <c r="T520" s="2" t="str">
        <f>IF(OR(AND(G520&gt;=S520,L520&gt;=Quals!$F$3,L520&lt;=Quals!$H$3), OR(AND(H520&gt;=S520,M520&gt;=Quals!$F$3,M520&lt;=Quals!$H$3), OR(AND(I520&gt;=S520,N520&gt;=Quals!$F$3,N520&lt;=Quals!$H$3), OR(AND(J520&gt;=S520,O520&gt;=Quals!$F$3,O520&lt;=Quals!$H$3), OR(AND(K520&gt;=S520,P520&gt;=Quals!$F$3,P520&lt;=Quals!$H$3)))))),"Q","")</f>
        <v/>
      </c>
      <c r="U520" s="1" t="str">
        <f>IF(AND(T520 = "Q", IF(ISNA(VLOOKUP((B520&amp;C520),Autos!C:C,1,FALSE)), "Not in Auto",)),"Check", "No need")</f>
        <v>No need</v>
      </c>
    </row>
    <row r="521" spans="1:21" x14ac:dyDescent="0.2">
      <c r="A521" t="str">
        <f t="shared" si="26"/>
        <v>Courtney SMALLACOMBEpole-vault</v>
      </c>
      <c r="B521" t="s">
        <v>481</v>
      </c>
      <c r="C521" s="6" t="s">
        <v>36</v>
      </c>
      <c r="D521" s="6">
        <v>33256</v>
      </c>
      <c r="E521">
        <v>1064</v>
      </c>
      <c r="F521" s="2">
        <v>3</v>
      </c>
      <c r="G521">
        <v>1037</v>
      </c>
      <c r="H521">
        <v>1052</v>
      </c>
      <c r="I521">
        <v>1052</v>
      </c>
      <c r="J521">
        <v>1006</v>
      </c>
      <c r="K521">
        <v>1021</v>
      </c>
      <c r="L521" s="6">
        <v>44282</v>
      </c>
      <c r="M521" s="6">
        <v>44247</v>
      </c>
      <c r="N521" s="6">
        <v>44485</v>
      </c>
      <c r="O521" s="6">
        <v>44604</v>
      </c>
      <c r="P521" s="58">
        <v>44590</v>
      </c>
      <c r="Q521" s="40">
        <f t="shared" si="24"/>
        <v>116</v>
      </c>
      <c r="R521" s="2">
        <f t="shared" si="25"/>
        <v>1052</v>
      </c>
      <c r="S521" s="2">
        <f>VLOOKUP(C521,Quals!$A$25:$C$45,3,FALSE)</f>
        <v>1177</v>
      </c>
      <c r="T521" s="2" t="str">
        <f>IF(OR(AND(G521&gt;=S521,L521&gt;=Quals!$F$3,L521&lt;=Quals!$H$3), OR(AND(H521&gt;=S521,M521&gt;=Quals!$F$3,M521&lt;=Quals!$H$3), OR(AND(I521&gt;=S521,N521&gt;=Quals!$F$3,N521&lt;=Quals!$H$3), OR(AND(J521&gt;=S521,O521&gt;=Quals!$F$3,O521&lt;=Quals!$H$3), OR(AND(K521&gt;=S521,P521&gt;=Quals!$F$3,P521&lt;=Quals!$H$3)))))),"Q","")</f>
        <v/>
      </c>
      <c r="U521" s="1" t="str">
        <f>IF(AND(T521 = "Q", IF(ISNA(VLOOKUP((B521&amp;C521),Autos!C:C,1,FALSE)), "Not in Auto",)),"Check", "No need")</f>
        <v>No need</v>
      </c>
    </row>
    <row r="522" spans="1:21" x14ac:dyDescent="0.2">
      <c r="A522" t="str">
        <f t="shared" si="26"/>
        <v>Elyssia KENSHOLEpole-vault</v>
      </c>
      <c r="B522" t="s">
        <v>482</v>
      </c>
      <c r="C522" s="6" t="s">
        <v>36</v>
      </c>
      <c r="D522" s="6">
        <v>37845</v>
      </c>
      <c r="E522">
        <v>1030</v>
      </c>
      <c r="F522" s="2">
        <v>4</v>
      </c>
      <c r="G522">
        <v>1040</v>
      </c>
      <c r="H522">
        <v>990</v>
      </c>
      <c r="I522">
        <v>981</v>
      </c>
      <c r="J522">
        <v>990</v>
      </c>
      <c r="K522">
        <v>981</v>
      </c>
      <c r="L522" s="6">
        <v>44286</v>
      </c>
      <c r="M522" s="6">
        <v>44303</v>
      </c>
      <c r="N522" s="6">
        <v>44268</v>
      </c>
      <c r="O522" s="6">
        <v>44352</v>
      </c>
      <c r="P522" s="58">
        <v>44305</v>
      </c>
      <c r="Q522" s="40">
        <f t="shared" si="24"/>
        <v>160</v>
      </c>
      <c r="R522" s="2">
        <f t="shared" si="25"/>
        <v>1040</v>
      </c>
      <c r="S522" s="2">
        <f>VLOOKUP(C522,Quals!$A$25:$C$45,3,FALSE)</f>
        <v>1177</v>
      </c>
      <c r="T522" s="2" t="str">
        <f>IF(OR(AND(G522&gt;=S522,L522&gt;=Quals!$F$3,L522&lt;=Quals!$H$3), OR(AND(H522&gt;=S522,M522&gt;=Quals!$F$3,M522&lt;=Quals!$H$3), OR(AND(I522&gt;=S522,N522&gt;=Quals!$F$3,N522&lt;=Quals!$H$3), OR(AND(J522&gt;=S522,O522&gt;=Quals!$F$3,O522&lt;=Quals!$H$3), OR(AND(K522&gt;=S522,P522&gt;=Quals!$F$3,P522&lt;=Quals!$H$3)))))),"Q","")</f>
        <v/>
      </c>
      <c r="U522" s="1" t="str">
        <f>IF(AND(T522 = "Q", IF(ISNA(VLOOKUP((B522&amp;C522),Autos!C:C,1,FALSE)), "Not in Auto",)),"Check", "No need")</f>
        <v>No need</v>
      </c>
    </row>
    <row r="523" spans="1:21" x14ac:dyDescent="0.2">
      <c r="A523" t="str">
        <f t="shared" si="26"/>
        <v>Lauren HYDE-COOLINGpole-vault</v>
      </c>
      <c r="B523" t="s">
        <v>483</v>
      </c>
      <c r="C523" s="7" t="s">
        <v>36</v>
      </c>
      <c r="D523" s="6">
        <v>36545</v>
      </c>
      <c r="E523">
        <v>1015</v>
      </c>
      <c r="F523" s="2">
        <v>5</v>
      </c>
      <c r="G523">
        <v>990</v>
      </c>
      <c r="H523">
        <v>960</v>
      </c>
      <c r="I523">
        <v>944</v>
      </c>
      <c r="J523">
        <v>960</v>
      </c>
      <c r="K523">
        <v>960</v>
      </c>
      <c r="L523" s="6">
        <v>43644</v>
      </c>
      <c r="M523" s="6">
        <v>44282</v>
      </c>
      <c r="N523" s="6">
        <v>44303</v>
      </c>
      <c r="O523" s="6">
        <v>44246</v>
      </c>
      <c r="P523" s="58">
        <v>44251</v>
      </c>
      <c r="Q523" s="40">
        <f t="shared" si="24"/>
        <v>190</v>
      </c>
      <c r="R523" s="2">
        <f t="shared" si="25"/>
        <v>990</v>
      </c>
      <c r="S523" s="2">
        <f>VLOOKUP(C523,Quals!$A$25:$C$45,3,FALSE)</f>
        <v>1177</v>
      </c>
      <c r="T523" s="2" t="str">
        <f>IF(OR(AND(G523&gt;=S523,L523&gt;=Quals!$F$3,L523&lt;=Quals!$H$3), OR(AND(H523&gt;=S523,M523&gt;=Quals!$F$3,M523&lt;=Quals!$H$3), OR(AND(I523&gt;=S523,N523&gt;=Quals!$F$3,N523&lt;=Quals!$H$3), OR(AND(J523&gt;=S523,O523&gt;=Quals!$F$3,O523&lt;=Quals!$H$3), OR(AND(K523&gt;=S523,P523&gt;=Quals!$F$3,P523&lt;=Quals!$H$3)))))),"Q","")</f>
        <v/>
      </c>
      <c r="U523" s="1" t="str">
        <f>IF(AND(T523 = "Q", IF(ISNA(VLOOKUP((B523&amp;C523),Autos!C:C,1,FALSE)), "Not in Auto",)),"Check", "No need")</f>
        <v>No need</v>
      </c>
    </row>
    <row r="524" spans="1:21" x14ac:dyDescent="0.2">
      <c r="A524" t="str">
        <f t="shared" si="26"/>
        <v>Cassidy BRADSHAWpole-vault</v>
      </c>
      <c r="B524" t="s">
        <v>484</v>
      </c>
      <c r="C524" s="6" t="s">
        <v>36</v>
      </c>
      <c r="D524" s="6">
        <v>37900</v>
      </c>
      <c r="E524">
        <v>1000</v>
      </c>
      <c r="F524" s="2">
        <v>6</v>
      </c>
      <c r="G524">
        <v>990</v>
      </c>
      <c r="H524">
        <v>990</v>
      </c>
      <c r="I524">
        <v>990</v>
      </c>
      <c r="J524">
        <v>944</v>
      </c>
      <c r="K524">
        <v>975</v>
      </c>
      <c r="L524" s="6">
        <v>44534</v>
      </c>
      <c r="M524" s="6">
        <v>44550</v>
      </c>
      <c r="N524" s="6">
        <v>44569</v>
      </c>
      <c r="O524" s="6">
        <v>44303</v>
      </c>
      <c r="P524" s="58">
        <v>44587</v>
      </c>
      <c r="Q524" s="40">
        <f t="shared" si="24"/>
        <v>227</v>
      </c>
      <c r="R524" s="2">
        <f t="shared" si="25"/>
        <v>990</v>
      </c>
      <c r="S524" s="2">
        <f>VLOOKUP(C524,Quals!$A$25:$C$45,3,FALSE)</f>
        <v>1177</v>
      </c>
      <c r="T524" s="2" t="str">
        <f>IF(OR(AND(G524&gt;=S524,L524&gt;=Quals!$F$3,L524&lt;=Quals!$H$3), OR(AND(H524&gt;=S524,M524&gt;=Quals!$F$3,M524&lt;=Quals!$H$3), OR(AND(I524&gt;=S524,N524&gt;=Quals!$F$3,N524&lt;=Quals!$H$3), OR(AND(J524&gt;=S524,O524&gt;=Quals!$F$3,O524&lt;=Quals!$H$3), OR(AND(K524&gt;=S524,P524&gt;=Quals!$F$3,P524&lt;=Quals!$H$3)))))),"Q","")</f>
        <v/>
      </c>
      <c r="U524" s="1" t="str">
        <f>IF(AND(T524 = "Q", IF(ISNA(VLOOKUP((B524&amp;C524),Autos!C:C,1,FALSE)), "Not in Auto",)),"Check", "No need")</f>
        <v>No need</v>
      </c>
    </row>
    <row r="525" spans="1:21" x14ac:dyDescent="0.2">
      <c r="A525" t="str">
        <f t="shared" si="26"/>
        <v>Madeline LAWSONpole-vault</v>
      </c>
      <c r="B525" t="s">
        <v>485</v>
      </c>
      <c r="C525" s="6" t="s">
        <v>36</v>
      </c>
      <c r="D525" s="6">
        <v>35118</v>
      </c>
      <c r="E525">
        <v>994</v>
      </c>
      <c r="F525" s="2">
        <v>7</v>
      </c>
      <c r="G525">
        <v>990</v>
      </c>
      <c r="H525">
        <v>975</v>
      </c>
      <c r="I525">
        <v>960</v>
      </c>
      <c r="J525">
        <v>944</v>
      </c>
      <c r="K525">
        <v>960</v>
      </c>
      <c r="L525" s="6">
        <v>44303</v>
      </c>
      <c r="M525" s="6">
        <v>44590</v>
      </c>
      <c r="N525" s="6">
        <v>44254</v>
      </c>
      <c r="O525" s="6">
        <v>44604</v>
      </c>
      <c r="P525" s="58">
        <v>44547</v>
      </c>
      <c r="Q525" s="40">
        <f t="shared" si="24"/>
        <v>246</v>
      </c>
      <c r="R525" s="2">
        <f t="shared" si="25"/>
        <v>990</v>
      </c>
      <c r="S525" s="2">
        <f>VLOOKUP(C525,Quals!$A$25:$C$45,3,FALSE)</f>
        <v>1177</v>
      </c>
      <c r="T525" s="2" t="str">
        <f>IF(OR(AND(G525&gt;=S525,L525&gt;=Quals!$F$3,L525&lt;=Quals!$H$3), OR(AND(H525&gt;=S525,M525&gt;=Quals!$F$3,M525&lt;=Quals!$H$3), OR(AND(I525&gt;=S525,N525&gt;=Quals!$F$3,N525&lt;=Quals!$H$3), OR(AND(J525&gt;=S525,O525&gt;=Quals!$F$3,O525&lt;=Quals!$H$3), OR(AND(K525&gt;=S525,P525&gt;=Quals!$F$3,P525&lt;=Quals!$H$3)))))),"Q","")</f>
        <v/>
      </c>
      <c r="U525" s="1" t="str">
        <f>IF(AND(T525 = "Q", IF(ISNA(VLOOKUP((B525&amp;C525),Autos!C:C,1,FALSE)), "Not in Auto",)),"Check", "No need")</f>
        <v>No need</v>
      </c>
    </row>
    <row r="526" spans="1:21" x14ac:dyDescent="0.2">
      <c r="A526" t="str">
        <f t="shared" si="26"/>
        <v>Raphaela CORNEYpole-vault</v>
      </c>
      <c r="B526" t="s">
        <v>486</v>
      </c>
      <c r="C526" s="6" t="s">
        <v>36</v>
      </c>
      <c r="D526" s="6">
        <v>36960</v>
      </c>
      <c r="E526">
        <v>983</v>
      </c>
      <c r="F526" s="2">
        <v>8</v>
      </c>
      <c r="G526">
        <v>994</v>
      </c>
      <c r="H526">
        <v>944</v>
      </c>
      <c r="I526">
        <v>960</v>
      </c>
      <c r="J526">
        <v>960</v>
      </c>
      <c r="K526">
        <v>944</v>
      </c>
      <c r="L526" s="6">
        <v>44582</v>
      </c>
      <c r="M526" s="6">
        <v>44303</v>
      </c>
      <c r="N526" s="6">
        <v>44246</v>
      </c>
      <c r="O526" s="6">
        <v>44576</v>
      </c>
      <c r="P526" s="58">
        <v>44276</v>
      </c>
      <c r="Q526" s="40">
        <f t="shared" si="24"/>
        <v>277</v>
      </c>
      <c r="R526" s="2">
        <f t="shared" si="25"/>
        <v>994</v>
      </c>
      <c r="S526" s="2">
        <f>VLOOKUP(C526,Quals!$A$25:$C$45,3,FALSE)</f>
        <v>1177</v>
      </c>
      <c r="T526" s="2" t="str">
        <f>IF(OR(AND(G526&gt;=S526,L526&gt;=Quals!$F$3,L526&lt;=Quals!$H$3), OR(AND(H526&gt;=S526,M526&gt;=Quals!$F$3,M526&lt;=Quals!$H$3), OR(AND(I526&gt;=S526,N526&gt;=Quals!$F$3,N526&lt;=Quals!$H$3), OR(AND(J526&gt;=S526,O526&gt;=Quals!$F$3,O526&lt;=Quals!$H$3), OR(AND(K526&gt;=S526,P526&gt;=Quals!$F$3,P526&lt;=Quals!$H$3)))))),"Q","")</f>
        <v/>
      </c>
      <c r="U526" s="1" t="str">
        <f>IF(AND(T526 = "Q", IF(ISNA(VLOOKUP((B526&amp;C526),Autos!C:C,1,FALSE)), "Not in Auto",)),"Check", "No need")</f>
        <v>No need</v>
      </c>
    </row>
    <row r="527" spans="1:21" x14ac:dyDescent="0.2">
      <c r="A527" t="str">
        <f t="shared" si="26"/>
        <v>Olivia GROSSpole-vault</v>
      </c>
      <c r="B527" t="s">
        <v>487</v>
      </c>
      <c r="C527" s="7" t="s">
        <v>36</v>
      </c>
      <c r="D527" s="6">
        <v>37497</v>
      </c>
      <c r="E527">
        <v>970</v>
      </c>
      <c r="F527" s="2">
        <v>9</v>
      </c>
      <c r="G527">
        <v>960</v>
      </c>
      <c r="H527">
        <v>981</v>
      </c>
      <c r="I527">
        <v>960</v>
      </c>
      <c r="J527">
        <v>932</v>
      </c>
      <c r="K527">
        <v>898</v>
      </c>
      <c r="L527" s="6">
        <v>44366</v>
      </c>
      <c r="M527" s="6">
        <v>44286</v>
      </c>
      <c r="N527" s="6">
        <v>44254</v>
      </c>
      <c r="O527" s="6">
        <v>44254</v>
      </c>
      <c r="P527" s="58">
        <v>44303</v>
      </c>
      <c r="Q527" s="40">
        <f t="shared" si="24"/>
        <v>318</v>
      </c>
      <c r="R527" s="2">
        <f t="shared" si="25"/>
        <v>981</v>
      </c>
      <c r="S527" s="2">
        <f>VLOOKUP(C527,Quals!$A$25:$C$45,3,FALSE)</f>
        <v>1177</v>
      </c>
      <c r="T527" s="2" t="str">
        <f>IF(OR(AND(G527&gt;=S527,L527&gt;=Quals!$F$3,L527&lt;=Quals!$H$3), OR(AND(H527&gt;=S527,M527&gt;=Quals!$F$3,M527&lt;=Quals!$H$3), OR(AND(I527&gt;=S527,N527&gt;=Quals!$F$3,N527&lt;=Quals!$H$3), OR(AND(J527&gt;=S527,O527&gt;=Quals!$F$3,O527&lt;=Quals!$H$3), OR(AND(K527&gt;=S527,P527&gt;=Quals!$F$3,P527&lt;=Quals!$H$3)))))),"Q","")</f>
        <v/>
      </c>
      <c r="U527" s="1" t="str">
        <f>IF(AND(T527 = "Q", IF(ISNA(VLOOKUP((B527&amp;C527),Autos!C:C,1,FALSE)), "Not in Auto",)),"Check", "No need")</f>
        <v>No need</v>
      </c>
    </row>
    <row r="528" spans="1:21" x14ac:dyDescent="0.2">
      <c r="A528" t="str">
        <f t="shared" si="26"/>
        <v>Ellie PARSONSpole-vault</v>
      </c>
      <c r="B528" t="s">
        <v>488</v>
      </c>
      <c r="C528" s="6" t="s">
        <v>36</v>
      </c>
      <c r="D528" s="6">
        <v>38081</v>
      </c>
      <c r="E528">
        <v>962</v>
      </c>
      <c r="F528" s="2">
        <v>10</v>
      </c>
      <c r="G528">
        <v>960</v>
      </c>
      <c r="H528">
        <v>960</v>
      </c>
      <c r="I528">
        <v>960</v>
      </c>
      <c r="J528">
        <v>929</v>
      </c>
      <c r="K528">
        <v>929</v>
      </c>
      <c r="L528" s="6">
        <v>44477</v>
      </c>
      <c r="M528" s="6">
        <v>44491</v>
      </c>
      <c r="N528" s="6">
        <v>44498</v>
      </c>
      <c r="O528" s="6">
        <v>44512</v>
      </c>
      <c r="P528" s="58">
        <v>44596</v>
      </c>
      <c r="Q528" s="40">
        <f t="shared" si="24"/>
        <v>337</v>
      </c>
      <c r="R528" s="2">
        <f t="shared" si="25"/>
        <v>960</v>
      </c>
      <c r="S528" s="2">
        <f>VLOOKUP(C528,Quals!$A$25:$C$45,3,FALSE)</f>
        <v>1177</v>
      </c>
      <c r="T528" s="2" t="str">
        <f>IF(OR(AND(G528&gt;=S528,L528&gt;=Quals!$F$3,L528&lt;=Quals!$H$3), OR(AND(H528&gt;=S528,M528&gt;=Quals!$F$3,M528&lt;=Quals!$H$3), OR(AND(I528&gt;=S528,N528&gt;=Quals!$F$3,N528&lt;=Quals!$H$3), OR(AND(J528&gt;=S528,O528&gt;=Quals!$F$3,O528&lt;=Quals!$H$3), OR(AND(K528&gt;=S528,P528&gt;=Quals!$F$3,P528&lt;=Quals!$H$3)))))),"Q","")</f>
        <v/>
      </c>
      <c r="U528" s="1" t="str">
        <f>IF(AND(T528 = "Q", IF(ISNA(VLOOKUP((B528&amp;C528),Autos!C:C,1,FALSE)), "Not in Auto",)),"Check", "No need")</f>
        <v>No need</v>
      </c>
    </row>
    <row r="529" spans="1:21" x14ac:dyDescent="0.2">
      <c r="A529" t="str">
        <f t="shared" si="26"/>
        <v>Georgia TAYLERpole-vault</v>
      </c>
      <c r="B529" t="s">
        <v>489</v>
      </c>
      <c r="C529" s="6" t="s">
        <v>36</v>
      </c>
      <c r="D529" s="6">
        <v>38208</v>
      </c>
      <c r="E529">
        <v>940</v>
      </c>
      <c r="F529" s="2">
        <v>11</v>
      </c>
      <c r="G529">
        <v>960</v>
      </c>
      <c r="H529">
        <v>929</v>
      </c>
      <c r="I529">
        <v>898</v>
      </c>
      <c r="J529">
        <v>914</v>
      </c>
      <c r="K529">
        <v>898</v>
      </c>
      <c r="L529" s="6">
        <v>44583</v>
      </c>
      <c r="M529" s="6">
        <v>44304</v>
      </c>
      <c r="N529" s="6">
        <v>44303</v>
      </c>
      <c r="O529" s="6">
        <v>44550</v>
      </c>
      <c r="P529" s="58">
        <v>44254</v>
      </c>
      <c r="Q529" s="40">
        <f t="shared" si="24"/>
        <v>415</v>
      </c>
      <c r="R529" s="2">
        <f t="shared" si="25"/>
        <v>960</v>
      </c>
      <c r="S529" s="2">
        <f>VLOOKUP(C529,Quals!$A$25:$C$45,3,FALSE)</f>
        <v>1177</v>
      </c>
      <c r="T529" s="2" t="str">
        <f>IF(OR(AND(G529&gt;=S529,L529&gt;=Quals!$F$3,L529&lt;=Quals!$H$3), OR(AND(H529&gt;=S529,M529&gt;=Quals!$F$3,M529&lt;=Quals!$H$3), OR(AND(I529&gt;=S529,N529&gt;=Quals!$F$3,N529&lt;=Quals!$H$3), OR(AND(J529&gt;=S529,O529&gt;=Quals!$F$3,O529&lt;=Quals!$H$3), OR(AND(K529&gt;=S529,P529&gt;=Quals!$F$3,P529&lt;=Quals!$H$3)))))),"Q","")</f>
        <v/>
      </c>
      <c r="U529" s="1" t="str">
        <f>IF(AND(T529 = "Q", IF(ISNA(VLOOKUP((B529&amp;C529),Autos!C:C,1,FALSE)), "Not in Auto",)),"Check", "No need")</f>
        <v>No need</v>
      </c>
    </row>
    <row r="530" spans="1:21" x14ac:dyDescent="0.2">
      <c r="A530" t="str">
        <f t="shared" si="26"/>
        <v>Alla PARNOVApole-vault</v>
      </c>
      <c r="B530" t="s">
        <v>974</v>
      </c>
      <c r="C530" s="6" t="s">
        <v>36</v>
      </c>
      <c r="D530" s="6">
        <v>37991</v>
      </c>
      <c r="E530">
        <v>936</v>
      </c>
      <c r="F530" s="2">
        <v>12</v>
      </c>
      <c r="G530">
        <v>990</v>
      </c>
      <c r="H530">
        <v>944</v>
      </c>
      <c r="I530">
        <v>944</v>
      </c>
      <c r="J530">
        <v>898</v>
      </c>
      <c r="K530">
        <v>853</v>
      </c>
      <c r="L530" s="6">
        <v>44600</v>
      </c>
      <c r="M530" s="6">
        <v>44338</v>
      </c>
      <c r="N530" s="6">
        <v>44575</v>
      </c>
      <c r="O530" s="6">
        <v>44400</v>
      </c>
      <c r="P530" s="58">
        <v>44345</v>
      </c>
      <c r="Q530" s="40">
        <f t="shared" si="24"/>
        <v>429</v>
      </c>
      <c r="R530" s="2">
        <f t="shared" si="25"/>
        <v>990</v>
      </c>
      <c r="S530" s="2">
        <f>VLOOKUP(C530,Quals!$A$25:$C$45,3,FALSE)</f>
        <v>1177</v>
      </c>
      <c r="T530" s="2" t="str">
        <f>IF(OR(AND(G530&gt;=S530,L530&gt;=Quals!$F$3,L530&lt;=Quals!$H$3), OR(AND(H530&gt;=S530,M530&gt;=Quals!$F$3,M530&lt;=Quals!$H$3), OR(AND(I530&gt;=S530,N530&gt;=Quals!$F$3,N530&lt;=Quals!$H$3), OR(AND(J530&gt;=S530,O530&gt;=Quals!$F$3,O530&lt;=Quals!$H$3), OR(AND(K530&gt;=S530,P530&gt;=Quals!$F$3,P530&lt;=Quals!$H$3)))))),"Q","")</f>
        <v/>
      </c>
      <c r="U530" s="1" t="str">
        <f>IF(AND(T530 = "Q", IF(ISNA(VLOOKUP((B530&amp;C530),Autos!C:C,1,FALSE)), "Not in Auto",)),"Check", "No need")</f>
        <v>No need</v>
      </c>
    </row>
    <row r="531" spans="1:21" x14ac:dyDescent="0.2">
      <c r="A531" t="str">
        <f t="shared" si="26"/>
        <v>Grace BATHpole-vault</v>
      </c>
      <c r="B531" t="s">
        <v>490</v>
      </c>
      <c r="C531" s="6" t="s">
        <v>36</v>
      </c>
      <c r="D531" s="6">
        <v>34656</v>
      </c>
      <c r="E531">
        <v>900</v>
      </c>
      <c r="F531" s="2">
        <v>13</v>
      </c>
      <c r="G531">
        <v>898</v>
      </c>
      <c r="H531">
        <v>898</v>
      </c>
      <c r="I531">
        <v>883</v>
      </c>
      <c r="J531">
        <v>883</v>
      </c>
      <c r="K531">
        <v>868</v>
      </c>
      <c r="L531" s="6">
        <v>44254</v>
      </c>
      <c r="M531" s="6">
        <v>44569</v>
      </c>
      <c r="N531" s="6">
        <v>44541</v>
      </c>
      <c r="O531" s="6">
        <v>44603</v>
      </c>
      <c r="P531" s="58">
        <v>44590</v>
      </c>
      <c r="Q531" s="40">
        <f t="shared" si="24"/>
        <v>543</v>
      </c>
      <c r="R531" s="2">
        <f t="shared" si="25"/>
        <v>898</v>
      </c>
      <c r="S531" s="2">
        <f>VLOOKUP(C531,Quals!$A$25:$C$45,3,FALSE)</f>
        <v>1177</v>
      </c>
      <c r="T531" s="2" t="str">
        <f>IF(OR(AND(G531&gt;=S531,L531&gt;=Quals!$F$3,L531&lt;=Quals!$H$3), OR(AND(H531&gt;=S531,M531&gt;=Quals!$F$3,M531&lt;=Quals!$H$3), OR(AND(I531&gt;=S531,N531&gt;=Quals!$F$3,N531&lt;=Quals!$H$3), OR(AND(J531&gt;=S531,O531&gt;=Quals!$F$3,O531&lt;=Quals!$H$3), OR(AND(K531&gt;=S531,P531&gt;=Quals!$F$3,P531&lt;=Quals!$H$3)))))),"Q","")</f>
        <v/>
      </c>
      <c r="U531" s="1" t="str">
        <f>IF(AND(T531 = "Q", IF(ISNA(VLOOKUP((B531&amp;C531),Autos!C:C,1,FALSE)), "Not in Auto",)),"Check", "No need")</f>
        <v>No need</v>
      </c>
    </row>
    <row r="532" spans="1:21" x14ac:dyDescent="0.2">
      <c r="A532" t="str">
        <f t="shared" si="26"/>
        <v>Alana GREENpole-vault</v>
      </c>
      <c r="B532" t="s">
        <v>491</v>
      </c>
      <c r="C532" s="6" t="s">
        <v>36</v>
      </c>
      <c r="D532" s="6">
        <v>33784</v>
      </c>
      <c r="E532">
        <v>846</v>
      </c>
      <c r="F532" s="2">
        <v>14</v>
      </c>
      <c r="G532">
        <v>883</v>
      </c>
      <c r="H532">
        <v>838</v>
      </c>
      <c r="I532">
        <v>838</v>
      </c>
      <c r="J532">
        <v>838</v>
      </c>
      <c r="K532">
        <v>822</v>
      </c>
      <c r="L532" s="6">
        <v>44301</v>
      </c>
      <c r="M532" s="6">
        <v>44254</v>
      </c>
      <c r="N532" s="6">
        <v>44292</v>
      </c>
      <c r="O532" s="6">
        <v>44303</v>
      </c>
      <c r="P532" s="58">
        <v>44286</v>
      </c>
      <c r="Q532" s="40">
        <f t="shared" si="24"/>
        <v>587</v>
      </c>
      <c r="R532" s="2">
        <f t="shared" si="25"/>
        <v>883</v>
      </c>
      <c r="S532" s="2">
        <f>VLOOKUP(C532,Quals!$A$25:$C$45,3,FALSE)</f>
        <v>1177</v>
      </c>
      <c r="T532" s="2" t="str">
        <f>IF(OR(AND(G532&gt;=S532,L532&gt;=Quals!$F$3,L532&lt;=Quals!$H$3), OR(AND(H532&gt;=S532,M532&gt;=Quals!$F$3,M532&lt;=Quals!$H$3), OR(AND(I532&gt;=S532,N532&gt;=Quals!$F$3,N532&lt;=Quals!$H$3), OR(AND(J532&gt;=S532,O532&gt;=Quals!$F$3,O532&lt;=Quals!$H$3), OR(AND(K532&gt;=S532,P532&gt;=Quals!$F$3,P532&lt;=Quals!$H$3)))))),"Q","")</f>
        <v/>
      </c>
      <c r="U532" s="1" t="str">
        <f>IF(AND(T532 = "Q", IF(ISNA(VLOOKUP((B532&amp;C532),Autos!C:C,1,FALSE)), "Not in Auto",)),"Check", "No need")</f>
        <v>No need</v>
      </c>
    </row>
    <row r="533" spans="1:21" x14ac:dyDescent="0.2">
      <c r="A533" t="str">
        <f t="shared" si="26"/>
        <v>Tryphena HEWETTpole-vault</v>
      </c>
      <c r="B533" t="s">
        <v>466</v>
      </c>
      <c r="C533" s="6" t="s">
        <v>36</v>
      </c>
      <c r="D533" s="6">
        <v>38647</v>
      </c>
      <c r="E533">
        <v>845</v>
      </c>
      <c r="F533" s="2">
        <v>15</v>
      </c>
      <c r="G533">
        <v>868</v>
      </c>
      <c r="H533">
        <v>838</v>
      </c>
      <c r="I533">
        <v>838</v>
      </c>
      <c r="J533">
        <v>822</v>
      </c>
      <c r="K533">
        <v>807</v>
      </c>
      <c r="L533" s="6">
        <v>44604</v>
      </c>
      <c r="M533" s="6">
        <v>44541</v>
      </c>
      <c r="N533" s="6">
        <v>44590</v>
      </c>
      <c r="O533" s="6">
        <v>44305</v>
      </c>
      <c r="P533" s="58">
        <v>44493</v>
      </c>
      <c r="Q533" s="40">
        <f t="shared" si="24"/>
        <v>588</v>
      </c>
      <c r="R533" s="2">
        <f t="shared" si="25"/>
        <v>868</v>
      </c>
      <c r="S533" s="2">
        <f>VLOOKUP(C533,Quals!$A$25:$C$45,3,FALSE)</f>
        <v>1177</v>
      </c>
      <c r="T533" s="2" t="str">
        <f>IF(OR(AND(G533&gt;=S533,L533&gt;=Quals!$F$3,L533&lt;=Quals!$H$3), OR(AND(H533&gt;=S533,M533&gt;=Quals!$F$3,M533&lt;=Quals!$H$3), OR(AND(I533&gt;=S533,N533&gt;=Quals!$F$3,N533&lt;=Quals!$H$3), OR(AND(J533&gt;=S533,O533&gt;=Quals!$F$3,O533&lt;=Quals!$H$3), OR(AND(K533&gt;=S533,P533&gt;=Quals!$F$3,P533&lt;=Quals!$H$3)))))),"Q","")</f>
        <v/>
      </c>
      <c r="U533" s="1" t="str">
        <f>IF(AND(T533 = "Q", IF(ISNA(VLOOKUP((B533&amp;C533),Autos!C:C,1,FALSE)), "Not in Auto",)),"Check", "No need")</f>
        <v>No need</v>
      </c>
    </row>
    <row r="534" spans="1:21" x14ac:dyDescent="0.2">
      <c r="A534" t="str">
        <f t="shared" si="26"/>
        <v>Elizabeth BARALpole-vault</v>
      </c>
      <c r="B534" t="s">
        <v>492</v>
      </c>
      <c r="C534" s="6" t="s">
        <v>36</v>
      </c>
      <c r="D534" s="6">
        <v>35825</v>
      </c>
      <c r="E534">
        <v>842</v>
      </c>
      <c r="F534" s="2">
        <v>16</v>
      </c>
      <c r="G534">
        <v>944</v>
      </c>
      <c r="H534">
        <v>838</v>
      </c>
      <c r="I534">
        <v>807</v>
      </c>
      <c r="J534">
        <v>777</v>
      </c>
      <c r="K534">
        <v>777</v>
      </c>
      <c r="L534" s="6">
        <v>44577</v>
      </c>
      <c r="M534" s="6">
        <v>44247</v>
      </c>
      <c r="N534" s="6">
        <v>44262</v>
      </c>
      <c r="O534" s="6">
        <v>44282</v>
      </c>
      <c r="P534" s="58">
        <v>44301</v>
      </c>
      <c r="Q534" s="40">
        <f t="shared" si="24"/>
        <v>589</v>
      </c>
      <c r="R534" s="2">
        <f t="shared" si="25"/>
        <v>944</v>
      </c>
      <c r="S534" s="2">
        <f>VLOOKUP(C534,Quals!$A$25:$C$45,3,FALSE)</f>
        <v>1177</v>
      </c>
      <c r="T534" s="2" t="str">
        <f>IF(OR(AND(G534&gt;=S534,L534&gt;=Quals!$F$3,L534&lt;=Quals!$H$3), OR(AND(H534&gt;=S534,M534&gt;=Quals!$F$3,M534&lt;=Quals!$H$3), OR(AND(I534&gt;=S534,N534&gt;=Quals!$F$3,N534&lt;=Quals!$H$3), OR(AND(J534&gt;=S534,O534&gt;=Quals!$F$3,O534&lt;=Quals!$H$3), OR(AND(K534&gt;=S534,P534&gt;=Quals!$F$3,P534&lt;=Quals!$H$3)))))),"Q","")</f>
        <v/>
      </c>
      <c r="U534" s="1" t="str">
        <f>IF(AND(T534 = "Q", IF(ISNA(VLOOKUP((B534&amp;C534),Autos!C:C,1,FALSE)), "Not in Auto",)),"Check", "No need")</f>
        <v>No need</v>
      </c>
    </row>
    <row r="535" spans="1:21" x14ac:dyDescent="0.2">
      <c r="A535" t="str">
        <f t="shared" si="26"/>
        <v>Felicity JOUVELETpole-vault</v>
      </c>
      <c r="B535" t="s">
        <v>493</v>
      </c>
      <c r="C535" s="7" t="s">
        <v>36</v>
      </c>
      <c r="D535" s="6">
        <v>37766</v>
      </c>
      <c r="E535">
        <v>842</v>
      </c>
      <c r="F535" s="2">
        <v>17</v>
      </c>
      <c r="G535">
        <v>868</v>
      </c>
      <c r="H535">
        <v>853</v>
      </c>
      <c r="I535">
        <v>838</v>
      </c>
      <c r="J535">
        <v>822</v>
      </c>
      <c r="K535">
        <v>807</v>
      </c>
      <c r="L535" s="6">
        <v>44583</v>
      </c>
      <c r="M535" s="6">
        <v>44254</v>
      </c>
      <c r="N535" s="6">
        <v>44292</v>
      </c>
      <c r="O535" s="6">
        <v>44305</v>
      </c>
      <c r="P535" s="58">
        <v>44261</v>
      </c>
      <c r="Q535" s="40">
        <f t="shared" si="24"/>
        <v>589</v>
      </c>
      <c r="R535" s="2">
        <f t="shared" si="25"/>
        <v>868</v>
      </c>
      <c r="S535" s="2">
        <f>VLOOKUP(C535,Quals!$A$25:$C$45,3,FALSE)</f>
        <v>1177</v>
      </c>
      <c r="T535" s="2" t="str">
        <f>IF(OR(AND(G535&gt;=S535,L535&gt;=Quals!$F$3,L535&lt;=Quals!$H$3), OR(AND(H535&gt;=S535,M535&gt;=Quals!$F$3,M535&lt;=Quals!$H$3), OR(AND(I535&gt;=S535,N535&gt;=Quals!$F$3,N535&lt;=Quals!$H$3), OR(AND(J535&gt;=S535,O535&gt;=Quals!$F$3,O535&lt;=Quals!$H$3), OR(AND(K535&gt;=S535,P535&gt;=Quals!$F$3,P535&lt;=Quals!$H$3)))))),"Q","")</f>
        <v/>
      </c>
      <c r="U535" s="1" t="str">
        <f>IF(AND(T535 = "Q", IF(ISNA(VLOOKUP((B535&amp;C535),Autos!C:C,1,FALSE)), "Not in Auto",)),"Check", "No need")</f>
        <v>No need</v>
      </c>
    </row>
    <row r="536" spans="1:21" x14ac:dyDescent="0.2">
      <c r="A536" t="str">
        <f t="shared" si="26"/>
        <v>Kate ABFALTERpole-vault</v>
      </c>
      <c r="B536" t="s">
        <v>494</v>
      </c>
      <c r="C536" s="6" t="s">
        <v>36</v>
      </c>
      <c r="D536" s="6">
        <v>36393</v>
      </c>
      <c r="E536">
        <v>840</v>
      </c>
      <c r="F536" s="2">
        <v>18</v>
      </c>
      <c r="G536">
        <v>853</v>
      </c>
      <c r="H536">
        <v>838</v>
      </c>
      <c r="I536">
        <v>838</v>
      </c>
      <c r="J536">
        <v>822</v>
      </c>
      <c r="K536">
        <v>807</v>
      </c>
      <c r="L536" s="6">
        <v>44587</v>
      </c>
      <c r="M536" s="6">
        <v>44590</v>
      </c>
      <c r="N536" s="6">
        <v>44301</v>
      </c>
      <c r="O536" s="6">
        <v>44583</v>
      </c>
      <c r="P536" s="58">
        <v>44268</v>
      </c>
      <c r="Q536" s="40">
        <f t="shared" si="24"/>
        <v>592</v>
      </c>
      <c r="R536" s="2">
        <f t="shared" si="25"/>
        <v>853</v>
      </c>
      <c r="S536" s="2">
        <f>VLOOKUP(C536,Quals!$A$25:$C$45,3,FALSE)</f>
        <v>1177</v>
      </c>
      <c r="T536" s="2" t="str">
        <f>IF(OR(AND(G536&gt;=S536,L536&gt;=Quals!$F$3,L536&lt;=Quals!$H$3), OR(AND(H536&gt;=S536,M536&gt;=Quals!$F$3,M536&lt;=Quals!$H$3), OR(AND(I536&gt;=S536,N536&gt;=Quals!$F$3,N536&lt;=Quals!$H$3), OR(AND(J536&gt;=S536,O536&gt;=Quals!$F$3,O536&lt;=Quals!$H$3), OR(AND(K536&gt;=S536,P536&gt;=Quals!$F$3,P536&lt;=Quals!$H$3)))))),"Q","")</f>
        <v/>
      </c>
      <c r="U536" s="1" t="str">
        <f>IF(AND(T536 = "Q", IF(ISNA(VLOOKUP((B536&amp;C536),Autos!C:C,1,FALSE)), "Not in Auto",)),"Check", "No need")</f>
        <v>No need</v>
      </c>
    </row>
    <row r="537" spans="1:21" x14ac:dyDescent="0.2">
      <c r="A537" t="str">
        <f t="shared" si="26"/>
        <v>Jade ARNUTHNOTpole-vault</v>
      </c>
      <c r="B537" t="s">
        <v>496</v>
      </c>
      <c r="C537" s="6" t="s">
        <v>36</v>
      </c>
      <c r="D537" s="6">
        <v>44671</v>
      </c>
      <c r="E537">
        <v>836</v>
      </c>
      <c r="F537" s="2">
        <v>19</v>
      </c>
      <c r="G537">
        <v>868</v>
      </c>
      <c r="H537">
        <v>838</v>
      </c>
      <c r="I537">
        <v>807</v>
      </c>
      <c r="J537">
        <v>807</v>
      </c>
      <c r="K537">
        <v>786</v>
      </c>
      <c r="L537" s="6">
        <v>44597</v>
      </c>
      <c r="M537" s="6">
        <v>44583</v>
      </c>
      <c r="N537" s="6">
        <v>44527</v>
      </c>
      <c r="O537" s="6">
        <v>44607</v>
      </c>
      <c r="P537" s="58">
        <v>44542</v>
      </c>
      <c r="Q537" s="40">
        <f t="shared" si="24"/>
        <v>595</v>
      </c>
      <c r="R537" s="2">
        <f t="shared" si="25"/>
        <v>868</v>
      </c>
      <c r="S537" s="2">
        <f>VLOOKUP(C537,Quals!$A$25:$C$45,3,FALSE)</f>
        <v>1177</v>
      </c>
      <c r="T537" s="2" t="str">
        <f>IF(OR(AND(G537&gt;=S537,L537&gt;=Quals!$F$3,L537&lt;=Quals!$H$3), OR(AND(H537&gt;=S537,M537&gt;=Quals!$F$3,M537&lt;=Quals!$H$3), OR(AND(I537&gt;=S537,N537&gt;=Quals!$F$3,N537&lt;=Quals!$H$3), OR(AND(J537&gt;=S537,O537&gt;=Quals!$F$3,O537&lt;=Quals!$H$3), OR(AND(K537&gt;=S537,P537&gt;=Quals!$F$3,P537&lt;=Quals!$H$3)))))),"Q","")</f>
        <v/>
      </c>
      <c r="U537" s="1" t="str">
        <f>IF(AND(T537 = "Q", IF(ISNA(VLOOKUP((B537&amp;C537),Autos!C:C,1,FALSE)), "Not in Auto",)),"Check", "No need")</f>
        <v>No need</v>
      </c>
    </row>
    <row r="538" spans="1:21" x14ac:dyDescent="0.2">
      <c r="A538" t="str">
        <f t="shared" si="26"/>
        <v>Lara WITTEYpole-vault</v>
      </c>
      <c r="B538" t="s">
        <v>495</v>
      </c>
      <c r="C538" s="6" t="s">
        <v>36</v>
      </c>
      <c r="D538" s="6">
        <v>38001</v>
      </c>
      <c r="E538">
        <v>831</v>
      </c>
      <c r="F538" s="2">
        <v>20</v>
      </c>
      <c r="G538">
        <v>853</v>
      </c>
      <c r="H538">
        <v>853</v>
      </c>
      <c r="I538">
        <v>822</v>
      </c>
      <c r="J538">
        <v>807</v>
      </c>
      <c r="K538">
        <v>792</v>
      </c>
      <c r="L538" s="6">
        <v>44604</v>
      </c>
      <c r="M538" s="6">
        <v>44587</v>
      </c>
      <c r="N538" s="6">
        <v>44583</v>
      </c>
      <c r="O538" s="6">
        <v>44569</v>
      </c>
      <c r="P538" s="58">
        <v>44597</v>
      </c>
      <c r="Q538" s="40">
        <f t="shared" si="24"/>
        <v>601</v>
      </c>
      <c r="R538" s="2">
        <f t="shared" si="25"/>
        <v>853</v>
      </c>
      <c r="S538" s="2">
        <f>VLOOKUP(C538,Quals!$A$25:$C$45,3,FALSE)</f>
        <v>1177</v>
      </c>
      <c r="T538" s="2" t="str">
        <f>IF(OR(AND(G538&gt;=S538,L538&gt;=Quals!$F$3,L538&lt;=Quals!$H$3), OR(AND(H538&gt;=S538,M538&gt;=Quals!$F$3,M538&lt;=Quals!$H$3), OR(AND(I538&gt;=S538,N538&gt;=Quals!$F$3,N538&lt;=Quals!$H$3), OR(AND(J538&gt;=S538,O538&gt;=Quals!$F$3,O538&lt;=Quals!$H$3), OR(AND(K538&gt;=S538,P538&gt;=Quals!$F$3,P538&lt;=Quals!$H$3)))))),"Q","")</f>
        <v/>
      </c>
      <c r="U538" s="1" t="str">
        <f>IF(AND(T538 = "Q", IF(ISNA(VLOOKUP((B538&amp;C538),Autos!C:C,1,FALSE)), "Not in Auto",)),"Check", "No need")</f>
        <v>No need</v>
      </c>
    </row>
    <row r="539" spans="1:21" x14ac:dyDescent="0.2">
      <c r="A539" t="str">
        <f t="shared" si="26"/>
        <v>Haneefa RANEpole-vault</v>
      </c>
      <c r="B539" t="s">
        <v>497</v>
      </c>
      <c r="C539" s="6" t="s">
        <v>36</v>
      </c>
      <c r="D539" s="6">
        <v>38800</v>
      </c>
      <c r="E539">
        <v>809</v>
      </c>
      <c r="F539" s="2">
        <v>21</v>
      </c>
      <c r="G539">
        <v>807</v>
      </c>
      <c r="H539">
        <v>807</v>
      </c>
      <c r="I539">
        <v>807</v>
      </c>
      <c r="J539">
        <v>786</v>
      </c>
      <c r="K539">
        <v>777</v>
      </c>
      <c r="L539" s="6">
        <v>44254</v>
      </c>
      <c r="M539" s="6">
        <v>44527</v>
      </c>
      <c r="N539" s="6">
        <v>44597</v>
      </c>
      <c r="O539" s="6">
        <v>44542</v>
      </c>
      <c r="P539" s="58">
        <v>44268</v>
      </c>
      <c r="Q539" s="40">
        <f t="shared" si="24"/>
        <v>607</v>
      </c>
      <c r="R539" s="2">
        <f t="shared" si="25"/>
        <v>807</v>
      </c>
      <c r="S539" s="2">
        <f>VLOOKUP(C539,Quals!$A$25:$C$45,3,FALSE)</f>
        <v>1177</v>
      </c>
      <c r="T539" s="2" t="str">
        <f>IF(OR(AND(G539&gt;=S539,L539&gt;=Quals!$F$3,L539&lt;=Quals!$H$3), OR(AND(H539&gt;=S539,M539&gt;=Quals!$F$3,M539&lt;=Quals!$H$3), OR(AND(I539&gt;=S539,N539&gt;=Quals!$F$3,N539&lt;=Quals!$H$3), OR(AND(J539&gt;=S539,O539&gt;=Quals!$F$3,O539&lt;=Quals!$H$3), OR(AND(K539&gt;=S539,P539&gt;=Quals!$F$3,P539&lt;=Quals!$H$3)))))),"Q","")</f>
        <v/>
      </c>
      <c r="U539" s="1" t="str">
        <f>IF(AND(T539 = "Q", IF(ISNA(VLOOKUP((B539&amp;C539),Autos!C:C,1,FALSE)), "Not in Auto",)),"Check", "No need")</f>
        <v>No need</v>
      </c>
    </row>
    <row r="540" spans="1:21" x14ac:dyDescent="0.2">
      <c r="A540" t="str">
        <f t="shared" si="26"/>
        <v>Leila BARKERpole-vault</v>
      </c>
      <c r="B540" t="s">
        <v>975</v>
      </c>
      <c r="C540" s="6" t="s">
        <v>36</v>
      </c>
      <c r="D540" s="6">
        <v>44701</v>
      </c>
      <c r="E540">
        <v>804</v>
      </c>
      <c r="F540" s="2">
        <v>22</v>
      </c>
      <c r="G540">
        <v>868</v>
      </c>
      <c r="H540">
        <v>807</v>
      </c>
      <c r="I540">
        <v>777</v>
      </c>
      <c r="J540">
        <v>777</v>
      </c>
      <c r="K540">
        <v>747</v>
      </c>
      <c r="L540" s="6">
        <v>44575</v>
      </c>
      <c r="M540" s="6">
        <v>44596</v>
      </c>
      <c r="N540" s="6">
        <v>44547</v>
      </c>
      <c r="O540" s="6">
        <v>44512</v>
      </c>
      <c r="P540" s="58">
        <v>44498</v>
      </c>
      <c r="Q540" s="40">
        <f t="shared" si="24"/>
        <v>611</v>
      </c>
      <c r="R540" s="2">
        <f t="shared" si="25"/>
        <v>868</v>
      </c>
      <c r="S540" s="2">
        <f>VLOOKUP(C540,Quals!$A$25:$C$45,3,FALSE)</f>
        <v>1177</v>
      </c>
      <c r="T540" s="2" t="str">
        <f>IF(OR(AND(G540&gt;=S540,L540&gt;=Quals!$F$3,L540&lt;=Quals!$H$3), OR(AND(H540&gt;=S540,M540&gt;=Quals!$F$3,M540&lt;=Quals!$H$3), OR(AND(I540&gt;=S540,N540&gt;=Quals!$F$3,N540&lt;=Quals!$H$3), OR(AND(J540&gt;=S540,O540&gt;=Quals!$F$3,O540&lt;=Quals!$H$3), OR(AND(K540&gt;=S540,P540&gt;=Quals!$F$3,P540&lt;=Quals!$H$3)))))),"Q","")</f>
        <v/>
      </c>
      <c r="U540" s="1" t="str">
        <f>IF(AND(T540 = "Q", IF(ISNA(VLOOKUP((B540&amp;C540),Autos!C:C,1,FALSE)), "Not in Auto",)),"Check", "No need")</f>
        <v>No need</v>
      </c>
    </row>
    <row r="541" spans="1:21" x14ac:dyDescent="0.2">
      <c r="A541" t="str">
        <f t="shared" si="26"/>
        <v>Dani STEVENSdiscus-throw</v>
      </c>
      <c r="B541" t="s">
        <v>498</v>
      </c>
      <c r="C541" s="7" t="s">
        <v>40</v>
      </c>
      <c r="D541" s="6">
        <v>32289</v>
      </c>
      <c r="E541">
        <v>1174</v>
      </c>
      <c r="F541" s="2">
        <v>1</v>
      </c>
      <c r="G541">
        <v>1122</v>
      </c>
      <c r="H541">
        <v>1112</v>
      </c>
      <c r="I541">
        <v>1133</v>
      </c>
      <c r="J541">
        <v>1121</v>
      </c>
      <c r="K541">
        <v>1070</v>
      </c>
      <c r="L541" s="6">
        <v>44304</v>
      </c>
      <c r="M541" s="6">
        <v>44282</v>
      </c>
      <c r="N541" s="6">
        <v>44268</v>
      </c>
      <c r="O541" s="6">
        <v>44351</v>
      </c>
      <c r="P541" s="58">
        <v>44366</v>
      </c>
      <c r="Q541" s="40">
        <f t="shared" si="24"/>
        <v>31</v>
      </c>
      <c r="R541" s="2">
        <f t="shared" si="25"/>
        <v>1133</v>
      </c>
      <c r="S541" s="2">
        <f>VLOOKUP(C541,Quals!$A$25:$C$45,3,FALSE)</f>
        <v>1136</v>
      </c>
      <c r="T541" s="2" t="str">
        <f>IF(OR(AND(G541&gt;=S541,L541&gt;=Quals!$F$3,L541&lt;=Quals!$H$3), OR(AND(H541&gt;=S541,M541&gt;=Quals!$F$3,M541&lt;=Quals!$H$3), OR(AND(I541&gt;=S541,N541&gt;=Quals!$F$3,N541&lt;=Quals!$H$3), OR(AND(J541&gt;=S541,O541&gt;=Quals!$F$3,O541&lt;=Quals!$H$3), OR(AND(K541&gt;=S541,P541&gt;=Quals!$F$3,P541&lt;=Quals!$H$3)))))),"Q","")</f>
        <v/>
      </c>
      <c r="U541" s="1" t="str">
        <f>IF(AND(T541 = "Q", IF(ISNA(VLOOKUP((B541&amp;C541),Autos!C:C,1,FALSE)), "Not in Auto",)),"Check", "No need")</f>
        <v>No need</v>
      </c>
    </row>
    <row r="542" spans="1:21" x14ac:dyDescent="0.2">
      <c r="A542" t="str">
        <f t="shared" si="26"/>
        <v>Taryn GOLLSHEWSKYdiscus-throw</v>
      </c>
      <c r="B542" t="s">
        <v>499</v>
      </c>
      <c r="C542" s="7" t="s">
        <v>40</v>
      </c>
      <c r="D542" s="6">
        <v>34107</v>
      </c>
      <c r="E542">
        <v>1113</v>
      </c>
      <c r="F542" s="2">
        <v>2</v>
      </c>
      <c r="G542">
        <v>1091</v>
      </c>
      <c r="H542">
        <v>982</v>
      </c>
      <c r="I542">
        <v>1070</v>
      </c>
      <c r="J542">
        <v>1036</v>
      </c>
      <c r="K542">
        <v>1002</v>
      </c>
      <c r="L542" s="6">
        <v>44304</v>
      </c>
      <c r="M542" s="6">
        <v>43643</v>
      </c>
      <c r="N542" s="6">
        <v>44268</v>
      </c>
      <c r="O542" s="6">
        <v>44282</v>
      </c>
      <c r="P542" s="58">
        <v>44280</v>
      </c>
      <c r="Q542" s="40">
        <f t="shared" si="24"/>
        <v>74</v>
      </c>
      <c r="R542" s="2">
        <f t="shared" si="25"/>
        <v>1091</v>
      </c>
      <c r="S542" s="2">
        <f>VLOOKUP(C542,Quals!$A$25:$C$45,3,FALSE)</f>
        <v>1136</v>
      </c>
      <c r="T542" s="2" t="str">
        <f>IF(OR(AND(G542&gt;=S542,L542&gt;=Quals!$F$3,L542&lt;=Quals!$H$3), OR(AND(H542&gt;=S542,M542&gt;=Quals!$F$3,M542&lt;=Quals!$H$3), OR(AND(I542&gt;=S542,N542&gt;=Quals!$F$3,N542&lt;=Quals!$H$3), OR(AND(J542&gt;=S542,O542&gt;=Quals!$F$3,O542&lt;=Quals!$H$3), OR(AND(K542&gt;=S542,P542&gt;=Quals!$F$3,P542&lt;=Quals!$H$3)))))),"Q","")</f>
        <v/>
      </c>
      <c r="U542" s="1" t="str">
        <f>IF(AND(T542 = "Q", IF(ISNA(VLOOKUP((B542&amp;C542),Autos!C:C,1,FALSE)), "Not in Auto",)),"Check", "No need")</f>
        <v>No need</v>
      </c>
    </row>
    <row r="543" spans="1:21" x14ac:dyDescent="0.2">
      <c r="A543" t="str">
        <f t="shared" si="26"/>
        <v>Samantha LENTONdiscus-throw</v>
      </c>
      <c r="B543" t="s">
        <v>500</v>
      </c>
      <c r="C543" s="6" t="s">
        <v>40</v>
      </c>
      <c r="D543" s="6">
        <v>36322</v>
      </c>
      <c r="E543">
        <v>1016</v>
      </c>
      <c r="F543" s="2">
        <v>3</v>
      </c>
      <c r="G543">
        <v>1034</v>
      </c>
      <c r="H543">
        <v>1020</v>
      </c>
      <c r="I543">
        <v>985</v>
      </c>
      <c r="J543">
        <v>985</v>
      </c>
      <c r="K543">
        <v>981</v>
      </c>
      <c r="L543" s="6">
        <v>44317</v>
      </c>
      <c r="M543" s="6">
        <v>44289</v>
      </c>
      <c r="N543" s="6">
        <v>44275</v>
      </c>
      <c r="O543" s="6">
        <v>44303</v>
      </c>
      <c r="P543" s="58">
        <v>44296</v>
      </c>
      <c r="Q543" s="40">
        <f t="shared" si="24"/>
        <v>188</v>
      </c>
      <c r="R543" s="2">
        <f t="shared" si="25"/>
        <v>1034</v>
      </c>
      <c r="S543" s="2">
        <f>VLOOKUP(C543,Quals!$A$25:$C$45,3,FALSE)</f>
        <v>1136</v>
      </c>
      <c r="T543" s="2" t="str">
        <f>IF(OR(AND(G543&gt;=S543,L543&gt;=Quals!$F$3,L543&lt;=Quals!$H$3), OR(AND(H543&gt;=S543,M543&gt;=Quals!$F$3,M543&lt;=Quals!$H$3), OR(AND(I543&gt;=S543,N543&gt;=Quals!$F$3,N543&lt;=Quals!$H$3), OR(AND(J543&gt;=S543,O543&gt;=Quals!$F$3,O543&lt;=Quals!$H$3), OR(AND(K543&gt;=S543,P543&gt;=Quals!$F$3,P543&lt;=Quals!$H$3)))))),"Q","")</f>
        <v/>
      </c>
      <c r="U543" s="1" t="str">
        <f>IF(AND(T543 = "Q", IF(ISNA(VLOOKUP((B543&amp;C543),Autos!C:C,1,FALSE)), "Not in Auto",)),"Check", "No need")</f>
        <v>No need</v>
      </c>
    </row>
    <row r="544" spans="1:21" x14ac:dyDescent="0.2">
      <c r="A544" t="str">
        <f t="shared" si="26"/>
        <v>Kimberly MULHALLdiscus-throw</v>
      </c>
      <c r="B544" t="s">
        <v>501</v>
      </c>
      <c r="C544" s="6" t="s">
        <v>40</v>
      </c>
      <c r="D544" s="6">
        <v>33247</v>
      </c>
      <c r="E544">
        <v>975</v>
      </c>
      <c r="F544" s="2">
        <v>4</v>
      </c>
      <c r="G544">
        <v>996</v>
      </c>
      <c r="H544">
        <v>919</v>
      </c>
      <c r="I544">
        <v>901</v>
      </c>
      <c r="J544">
        <v>892</v>
      </c>
      <c r="K544">
        <v>891</v>
      </c>
      <c r="L544" s="6">
        <v>43643</v>
      </c>
      <c r="M544" s="6">
        <v>44268</v>
      </c>
      <c r="N544" s="6">
        <v>44280</v>
      </c>
      <c r="O544" s="6">
        <v>44254</v>
      </c>
      <c r="P544" s="58">
        <v>44388</v>
      </c>
      <c r="Q544" s="40">
        <f t="shared" si="24"/>
        <v>302</v>
      </c>
      <c r="R544" s="2">
        <f t="shared" si="25"/>
        <v>996</v>
      </c>
      <c r="S544" s="2">
        <f>VLOOKUP(C544,Quals!$A$25:$C$45,3,FALSE)</f>
        <v>1136</v>
      </c>
      <c r="T544" s="2" t="str">
        <f>IF(OR(AND(G544&gt;=S544,L544&gt;=Quals!$F$3,L544&lt;=Quals!$H$3), OR(AND(H544&gt;=S544,M544&gt;=Quals!$F$3,M544&lt;=Quals!$H$3), OR(AND(I544&gt;=S544,N544&gt;=Quals!$F$3,N544&lt;=Quals!$H$3), OR(AND(J544&gt;=S544,O544&gt;=Quals!$F$3,O544&lt;=Quals!$H$3), OR(AND(K544&gt;=S544,P544&gt;=Quals!$F$3,P544&lt;=Quals!$H$3)))))),"Q","")</f>
        <v/>
      </c>
      <c r="U544" s="1" t="str">
        <f>IF(AND(T544 = "Q", IF(ISNA(VLOOKUP((B544&amp;C544),Autos!C:C,1,FALSE)), "Not in Auto",)),"Check", "No need")</f>
        <v>No need</v>
      </c>
    </row>
    <row r="545" spans="1:21" x14ac:dyDescent="0.2">
      <c r="A545" t="str">
        <f t="shared" si="26"/>
        <v>Lyvante SU'EMAIdiscus-throw</v>
      </c>
      <c r="B545" t="s">
        <v>502</v>
      </c>
      <c r="C545" s="6" t="s">
        <v>40</v>
      </c>
      <c r="D545" s="6">
        <v>37602</v>
      </c>
      <c r="E545">
        <v>945</v>
      </c>
      <c r="F545" s="2">
        <v>5</v>
      </c>
      <c r="G545">
        <v>917</v>
      </c>
      <c r="H545">
        <v>916</v>
      </c>
      <c r="I545">
        <v>932</v>
      </c>
      <c r="J545">
        <v>912</v>
      </c>
      <c r="K545">
        <v>861</v>
      </c>
      <c r="L545" s="6">
        <v>44304</v>
      </c>
      <c r="M545" s="6">
        <v>44359</v>
      </c>
      <c r="N545" s="6">
        <v>44351</v>
      </c>
      <c r="O545" s="6">
        <v>44266</v>
      </c>
      <c r="P545" s="58">
        <v>44282</v>
      </c>
      <c r="Q545" s="40">
        <f t="shared" si="24"/>
        <v>401</v>
      </c>
      <c r="R545" s="2">
        <f t="shared" si="25"/>
        <v>932</v>
      </c>
      <c r="S545" s="2">
        <f>VLOOKUP(C545,Quals!$A$25:$C$45,3,FALSE)</f>
        <v>1136</v>
      </c>
      <c r="T545" s="2" t="str">
        <f>IF(OR(AND(G545&gt;=S545,L545&gt;=Quals!$F$3,L545&lt;=Quals!$H$3), OR(AND(H545&gt;=S545,M545&gt;=Quals!$F$3,M545&lt;=Quals!$H$3), OR(AND(I545&gt;=S545,N545&gt;=Quals!$F$3,N545&lt;=Quals!$H$3), OR(AND(J545&gt;=S545,O545&gt;=Quals!$F$3,O545&lt;=Quals!$H$3), OR(AND(K545&gt;=S545,P545&gt;=Quals!$F$3,P545&lt;=Quals!$H$3)))))),"Q","")</f>
        <v/>
      </c>
      <c r="U545" s="1" t="str">
        <f>IF(AND(T545 = "Q", IF(ISNA(VLOOKUP((B545&amp;C545),Autos!C:C,1,FALSE)), "Not in Auto",)),"Check", "No need")</f>
        <v>No need</v>
      </c>
    </row>
    <row r="546" spans="1:21" x14ac:dyDescent="0.2">
      <c r="A546" t="str">
        <f t="shared" si="26"/>
        <v>Marley RAIKIWASAdiscus-throw</v>
      </c>
      <c r="B546" t="s">
        <v>503</v>
      </c>
      <c r="C546" s="7" t="s">
        <v>40</v>
      </c>
      <c r="D546" s="6">
        <v>38571</v>
      </c>
      <c r="E546">
        <v>921</v>
      </c>
      <c r="F546" s="2">
        <v>6</v>
      </c>
      <c r="G546">
        <v>916</v>
      </c>
      <c r="H546">
        <v>902</v>
      </c>
      <c r="I546">
        <v>909</v>
      </c>
      <c r="J546">
        <v>903</v>
      </c>
      <c r="K546">
        <v>882</v>
      </c>
      <c r="L546" s="6">
        <v>44610</v>
      </c>
      <c r="M546" s="6">
        <v>44254</v>
      </c>
      <c r="N546" s="6">
        <v>44492</v>
      </c>
      <c r="O546" s="6">
        <v>44541</v>
      </c>
      <c r="P546" s="58">
        <v>44611</v>
      </c>
      <c r="Q546" s="40">
        <f t="shared" si="24"/>
        <v>490</v>
      </c>
      <c r="R546" s="2">
        <f t="shared" si="25"/>
        <v>916</v>
      </c>
      <c r="S546" s="2">
        <f>VLOOKUP(C546,Quals!$A$25:$C$45,3,FALSE)</f>
        <v>1136</v>
      </c>
      <c r="T546" s="2" t="str">
        <f>IF(OR(AND(G546&gt;=S546,L546&gt;=Quals!$F$3,L546&lt;=Quals!$H$3), OR(AND(H546&gt;=S546,M546&gt;=Quals!$F$3,M546&lt;=Quals!$H$3), OR(AND(I546&gt;=S546,N546&gt;=Quals!$F$3,N546&lt;=Quals!$H$3), OR(AND(J546&gt;=S546,O546&gt;=Quals!$F$3,O546&lt;=Quals!$H$3), OR(AND(K546&gt;=S546,P546&gt;=Quals!$F$3,P546&lt;=Quals!$H$3)))))),"Q","")</f>
        <v/>
      </c>
      <c r="U546" s="1" t="str">
        <f>IF(AND(T546 = "Q", IF(ISNA(VLOOKUP((B546&amp;C546),Autos!C:C,1,FALSE)), "Not in Auto",)),"Check", "No need")</f>
        <v>No need</v>
      </c>
    </row>
    <row r="547" spans="1:21" x14ac:dyDescent="0.2">
      <c r="A547" t="str">
        <f t="shared" si="26"/>
        <v>Sally SHOKRYdiscus-throw</v>
      </c>
      <c r="B547" t="s">
        <v>504</v>
      </c>
      <c r="C547" s="6" t="s">
        <v>40</v>
      </c>
      <c r="D547" s="6">
        <v>37360</v>
      </c>
      <c r="E547">
        <v>897</v>
      </c>
      <c r="F547" s="2">
        <v>7</v>
      </c>
      <c r="G547">
        <v>904</v>
      </c>
      <c r="H547">
        <v>879</v>
      </c>
      <c r="I547">
        <v>859</v>
      </c>
      <c r="J547">
        <v>850</v>
      </c>
      <c r="K547">
        <v>866</v>
      </c>
      <c r="L547" s="6">
        <v>44304</v>
      </c>
      <c r="M547" s="6">
        <v>44610</v>
      </c>
      <c r="N547" s="6">
        <v>44268</v>
      </c>
      <c r="O547" s="6">
        <v>44260</v>
      </c>
      <c r="P547" s="58">
        <v>44302</v>
      </c>
      <c r="Q547" s="40">
        <f t="shared" si="24"/>
        <v>553</v>
      </c>
      <c r="R547" s="2">
        <f t="shared" si="25"/>
        <v>904</v>
      </c>
      <c r="S547" s="2">
        <f>VLOOKUP(C547,Quals!$A$25:$C$45,3,FALSE)</f>
        <v>1136</v>
      </c>
      <c r="T547" s="2" t="str">
        <f>IF(OR(AND(G547&gt;=S547,L547&gt;=Quals!$F$3,L547&lt;=Quals!$H$3), OR(AND(H547&gt;=S547,M547&gt;=Quals!$F$3,M547&lt;=Quals!$H$3), OR(AND(I547&gt;=S547,N547&gt;=Quals!$F$3,N547&lt;=Quals!$H$3), OR(AND(J547&gt;=S547,O547&gt;=Quals!$F$3,O547&lt;=Quals!$H$3), OR(AND(K547&gt;=S547,P547&gt;=Quals!$F$3,P547&lt;=Quals!$H$3)))))),"Q","")</f>
        <v/>
      </c>
      <c r="U547" s="1" t="str">
        <f>IF(AND(T547 = "Q", IF(ISNA(VLOOKUP((B547&amp;C547),Autos!C:C,1,FALSE)), "Not in Auto",)),"Check", "No need")</f>
        <v>No need</v>
      </c>
    </row>
    <row r="548" spans="1:21" x14ac:dyDescent="0.2">
      <c r="A548" t="str">
        <f t="shared" si="26"/>
        <v>Ashlyn BLACKSTOCKdiscus-throw</v>
      </c>
      <c r="B548" t="s">
        <v>505</v>
      </c>
      <c r="C548" s="6" t="s">
        <v>40</v>
      </c>
      <c r="D548" s="6">
        <v>38096</v>
      </c>
      <c r="E548">
        <v>872</v>
      </c>
      <c r="F548" s="2">
        <v>8</v>
      </c>
      <c r="G548">
        <v>884</v>
      </c>
      <c r="H548">
        <v>855</v>
      </c>
      <c r="I548">
        <v>850</v>
      </c>
      <c r="J548">
        <v>843</v>
      </c>
      <c r="K548">
        <v>833</v>
      </c>
      <c r="L548" s="6">
        <v>44268</v>
      </c>
      <c r="M548" s="6">
        <v>44253</v>
      </c>
      <c r="N548" s="6">
        <v>44590</v>
      </c>
      <c r="O548" s="6">
        <v>44260</v>
      </c>
      <c r="P548" s="58">
        <v>44582</v>
      </c>
      <c r="Q548" s="40">
        <f t="shared" si="24"/>
        <v>578</v>
      </c>
      <c r="R548" s="2">
        <f t="shared" si="25"/>
        <v>884</v>
      </c>
      <c r="S548" s="2">
        <f>VLOOKUP(C548,Quals!$A$25:$C$45,3,FALSE)</f>
        <v>1136</v>
      </c>
      <c r="T548" s="2" t="str">
        <f>IF(OR(AND(G548&gt;=S548,L548&gt;=Quals!$F$3,L548&lt;=Quals!$H$3), OR(AND(H548&gt;=S548,M548&gt;=Quals!$F$3,M548&lt;=Quals!$H$3), OR(AND(I548&gt;=S548,N548&gt;=Quals!$F$3,N548&lt;=Quals!$H$3), OR(AND(J548&gt;=S548,O548&gt;=Quals!$F$3,O548&lt;=Quals!$H$3), OR(AND(K548&gt;=S548,P548&gt;=Quals!$F$3,P548&lt;=Quals!$H$3)))))),"Q","")</f>
        <v/>
      </c>
      <c r="U548" s="1" t="str">
        <f>IF(AND(T548 = "Q", IF(ISNA(VLOOKUP((B548&amp;C548),Autos!C:C,1,FALSE)), "Not in Auto",)),"Check", "No need")</f>
        <v>No need</v>
      </c>
    </row>
    <row r="549" spans="1:21" x14ac:dyDescent="0.2">
      <c r="A549" t="str">
        <f t="shared" si="26"/>
        <v>Hannah EDWARDSdiscus-throw</v>
      </c>
      <c r="B549" t="s">
        <v>506</v>
      </c>
      <c r="C549" s="6" t="s">
        <v>40</v>
      </c>
      <c r="D549" s="6">
        <v>44701</v>
      </c>
      <c r="E549">
        <v>853</v>
      </c>
      <c r="F549" s="2">
        <v>9</v>
      </c>
      <c r="G549">
        <v>861</v>
      </c>
      <c r="H549">
        <v>820</v>
      </c>
      <c r="I549">
        <v>806</v>
      </c>
      <c r="J549">
        <v>828</v>
      </c>
      <c r="K549">
        <v>822</v>
      </c>
      <c r="L549" s="6">
        <v>44388</v>
      </c>
      <c r="M549" s="6">
        <v>44304</v>
      </c>
      <c r="N549" s="6">
        <v>44394</v>
      </c>
      <c r="O549" s="6">
        <v>44367</v>
      </c>
      <c r="P549" s="58">
        <v>44465</v>
      </c>
      <c r="Q549" s="40">
        <f t="shared" si="24"/>
        <v>582</v>
      </c>
      <c r="R549" s="2">
        <f t="shared" si="25"/>
        <v>861</v>
      </c>
      <c r="S549" s="2">
        <f>VLOOKUP(C549,Quals!$A$25:$C$45,3,FALSE)</f>
        <v>1136</v>
      </c>
      <c r="T549" s="2" t="str">
        <f>IF(OR(AND(G549&gt;=S549,L549&gt;=Quals!$F$3,L549&lt;=Quals!$H$3), OR(AND(H549&gt;=S549,M549&gt;=Quals!$F$3,M549&lt;=Quals!$H$3), OR(AND(I549&gt;=S549,N549&gt;=Quals!$F$3,N549&lt;=Quals!$H$3), OR(AND(J549&gt;=S549,O549&gt;=Quals!$F$3,O549&lt;=Quals!$H$3), OR(AND(K549&gt;=S549,P549&gt;=Quals!$F$3,P549&lt;=Quals!$H$3)))))),"Q","")</f>
        <v/>
      </c>
      <c r="U549" s="1" t="str">
        <f>IF(AND(T549 = "Q", IF(ISNA(VLOOKUP((B549&amp;C549),Autos!C:C,1,FALSE)), "Not in Auto",)),"Check", "No need")</f>
        <v>No need</v>
      </c>
    </row>
    <row r="550" spans="1:21" x14ac:dyDescent="0.2">
      <c r="A550" t="str">
        <f t="shared" si="26"/>
        <v>Samantha PEACEdiscus-throw</v>
      </c>
      <c r="B550" t="s">
        <v>508</v>
      </c>
      <c r="C550" s="6" t="s">
        <v>40</v>
      </c>
      <c r="D550" s="6">
        <v>36121</v>
      </c>
      <c r="E550">
        <v>841</v>
      </c>
      <c r="F550" s="2">
        <v>10</v>
      </c>
      <c r="G550">
        <v>835</v>
      </c>
      <c r="H550">
        <v>839</v>
      </c>
      <c r="I550">
        <v>815</v>
      </c>
      <c r="J550">
        <v>815</v>
      </c>
      <c r="K550">
        <v>804</v>
      </c>
      <c r="L550" s="6">
        <v>44304</v>
      </c>
      <c r="M550" s="6">
        <v>44610</v>
      </c>
      <c r="N550" s="6">
        <v>44605</v>
      </c>
      <c r="O550" s="6">
        <v>44302</v>
      </c>
      <c r="P550" s="58">
        <v>44253</v>
      </c>
      <c r="Q550" s="40">
        <f t="shared" si="24"/>
        <v>591</v>
      </c>
      <c r="R550" s="2">
        <f t="shared" si="25"/>
        <v>839</v>
      </c>
      <c r="S550" s="2">
        <f>VLOOKUP(C550,Quals!$A$25:$C$45,3,FALSE)</f>
        <v>1136</v>
      </c>
      <c r="T550" s="2" t="str">
        <f>IF(OR(AND(G550&gt;=S550,L550&gt;=Quals!$F$3,L550&lt;=Quals!$H$3), OR(AND(H550&gt;=S550,M550&gt;=Quals!$F$3,M550&lt;=Quals!$H$3), OR(AND(I550&gt;=S550,N550&gt;=Quals!$F$3,N550&lt;=Quals!$H$3), OR(AND(J550&gt;=S550,O550&gt;=Quals!$F$3,O550&lt;=Quals!$H$3), OR(AND(K550&gt;=S550,P550&gt;=Quals!$F$3,P550&lt;=Quals!$H$3)))))),"Q","")</f>
        <v/>
      </c>
      <c r="U550" s="1" t="str">
        <f>IF(AND(T550 = "Q", IF(ISNA(VLOOKUP((B550&amp;C550),Autos!C:C,1,FALSE)), "Not in Auto",)),"Check", "No need")</f>
        <v>No need</v>
      </c>
    </row>
    <row r="551" spans="1:21" x14ac:dyDescent="0.2">
      <c r="A551" t="str">
        <f t="shared" si="26"/>
        <v>Laylani VA'AIdiscus-throw</v>
      </c>
      <c r="B551" t="s">
        <v>507</v>
      </c>
      <c r="C551" s="6" t="s">
        <v>40</v>
      </c>
      <c r="D551" s="6">
        <v>37984</v>
      </c>
      <c r="E551">
        <v>834</v>
      </c>
      <c r="F551" s="2">
        <v>11</v>
      </c>
      <c r="G551">
        <v>840</v>
      </c>
      <c r="H551">
        <v>794</v>
      </c>
      <c r="I551">
        <v>827</v>
      </c>
      <c r="J551">
        <v>822</v>
      </c>
      <c r="K551">
        <v>798</v>
      </c>
      <c r="L551" s="6">
        <v>44590</v>
      </c>
      <c r="M551" s="6">
        <v>44282</v>
      </c>
      <c r="N551" s="6">
        <v>44583</v>
      </c>
      <c r="O551" s="6">
        <v>44300</v>
      </c>
      <c r="P551" s="58">
        <v>44266</v>
      </c>
      <c r="Q551" s="40">
        <f t="shared" si="24"/>
        <v>597</v>
      </c>
      <c r="R551" s="2">
        <f t="shared" si="25"/>
        <v>840</v>
      </c>
      <c r="S551" s="2">
        <f>VLOOKUP(C551,Quals!$A$25:$C$45,3,FALSE)</f>
        <v>1136</v>
      </c>
      <c r="T551" s="2" t="str">
        <f>IF(OR(AND(G551&gt;=S551,L551&gt;=Quals!$F$3,L551&lt;=Quals!$H$3), OR(AND(H551&gt;=S551,M551&gt;=Quals!$F$3,M551&lt;=Quals!$H$3), OR(AND(I551&gt;=S551,N551&gt;=Quals!$F$3,N551&lt;=Quals!$H$3), OR(AND(J551&gt;=S551,O551&gt;=Quals!$F$3,O551&lt;=Quals!$H$3), OR(AND(K551&gt;=S551,P551&gt;=Quals!$F$3,P551&lt;=Quals!$H$3)))))),"Q","")</f>
        <v/>
      </c>
      <c r="U551" s="1" t="str">
        <f>IF(AND(T551 = "Q", IF(ISNA(VLOOKUP((B551&amp;C551),Autos!C:C,1,FALSE)), "Not in Auto",)),"Check", "No need")</f>
        <v>No need</v>
      </c>
    </row>
    <row r="552" spans="1:21" x14ac:dyDescent="0.2">
      <c r="A552" t="str">
        <f t="shared" si="26"/>
        <v>Kajsa SHIELDdiscus-throw</v>
      </c>
      <c r="B552" t="s">
        <v>515</v>
      </c>
      <c r="C552" s="6" t="s">
        <v>40</v>
      </c>
      <c r="D552" s="6">
        <v>38170</v>
      </c>
      <c r="E552">
        <v>828</v>
      </c>
      <c r="F552" s="2">
        <v>12</v>
      </c>
      <c r="G552">
        <v>857</v>
      </c>
      <c r="H552">
        <v>826</v>
      </c>
      <c r="I552">
        <v>812</v>
      </c>
      <c r="J552">
        <v>789</v>
      </c>
      <c r="K552">
        <v>791</v>
      </c>
      <c r="L552" s="6">
        <v>44610</v>
      </c>
      <c r="M552" s="6">
        <v>44611</v>
      </c>
      <c r="N552" s="6">
        <v>44604</v>
      </c>
      <c r="O552" s="6">
        <v>44465</v>
      </c>
      <c r="P552" s="58">
        <v>44590</v>
      </c>
      <c r="Q552" s="40">
        <f t="shared" si="24"/>
        <v>602</v>
      </c>
      <c r="R552" s="2">
        <f t="shared" si="25"/>
        <v>857</v>
      </c>
      <c r="S552" s="2">
        <f>VLOOKUP(C552,Quals!$A$25:$C$45,3,FALSE)</f>
        <v>1136</v>
      </c>
      <c r="T552" s="2" t="str">
        <f>IF(OR(AND(G552&gt;=S552,L552&gt;=Quals!$F$3,L552&lt;=Quals!$H$3), OR(AND(H552&gt;=S552,M552&gt;=Quals!$F$3,M552&lt;=Quals!$H$3), OR(AND(I552&gt;=S552,N552&gt;=Quals!$F$3,N552&lt;=Quals!$H$3), OR(AND(J552&gt;=S552,O552&gt;=Quals!$F$3,O552&lt;=Quals!$H$3), OR(AND(K552&gt;=S552,P552&gt;=Quals!$F$3,P552&lt;=Quals!$H$3)))))),"Q","")</f>
        <v/>
      </c>
      <c r="U552" s="1" t="str">
        <f>IF(AND(T552 = "Q", IF(ISNA(VLOOKUP((B552&amp;C552),Autos!C:C,1,FALSE)), "Not in Auto",)),"Check", "No need")</f>
        <v>No need</v>
      </c>
    </row>
    <row r="553" spans="1:21" x14ac:dyDescent="0.2">
      <c r="A553" t="str">
        <f t="shared" si="26"/>
        <v>Jessica SIVIOURdiscus-throw</v>
      </c>
      <c r="B553" t="s">
        <v>509</v>
      </c>
      <c r="C553" s="6" t="s">
        <v>40</v>
      </c>
      <c r="D553" s="6">
        <v>36148</v>
      </c>
      <c r="E553">
        <v>816</v>
      </c>
      <c r="F553" s="2">
        <v>13</v>
      </c>
      <c r="G553">
        <v>824</v>
      </c>
      <c r="H553">
        <v>809</v>
      </c>
      <c r="I553">
        <v>804</v>
      </c>
      <c r="J553">
        <v>780</v>
      </c>
      <c r="K553">
        <v>780</v>
      </c>
      <c r="L553" s="6">
        <v>44251</v>
      </c>
      <c r="M553" s="6">
        <v>44526</v>
      </c>
      <c r="N553" s="6">
        <v>44287</v>
      </c>
      <c r="O553" s="6">
        <v>44610</v>
      </c>
      <c r="P553" s="58">
        <v>44491</v>
      </c>
      <c r="Q553" s="40">
        <f t="shared" si="24"/>
        <v>605</v>
      </c>
      <c r="R553" s="2">
        <f t="shared" si="25"/>
        <v>824</v>
      </c>
      <c r="S553" s="2">
        <f>VLOOKUP(C553,Quals!$A$25:$C$45,3,FALSE)</f>
        <v>1136</v>
      </c>
      <c r="T553" s="2" t="str">
        <f>IF(OR(AND(G553&gt;=S553,L553&gt;=Quals!$F$3,L553&lt;=Quals!$H$3), OR(AND(H553&gt;=S553,M553&gt;=Quals!$F$3,M553&lt;=Quals!$H$3), OR(AND(I553&gt;=S553,N553&gt;=Quals!$F$3,N553&lt;=Quals!$H$3), OR(AND(J553&gt;=S553,O553&gt;=Quals!$F$3,O553&lt;=Quals!$H$3), OR(AND(K553&gt;=S553,P553&gt;=Quals!$F$3,P553&lt;=Quals!$H$3)))))),"Q","")</f>
        <v/>
      </c>
      <c r="U553" s="1" t="str">
        <f>IF(AND(T553 = "Q", IF(ISNA(VLOOKUP((B553&amp;C553),Autos!C:C,1,FALSE)), "Not in Auto",)),"Check", "No need")</f>
        <v>No need</v>
      </c>
    </row>
    <row r="554" spans="1:21" x14ac:dyDescent="0.2">
      <c r="A554" t="str">
        <f t="shared" si="26"/>
        <v>Sina WILDRAUTdiscus-throw</v>
      </c>
      <c r="B554" t="s">
        <v>510</v>
      </c>
      <c r="C554" s="7" t="s">
        <v>40</v>
      </c>
      <c r="D554" s="6">
        <v>36466</v>
      </c>
      <c r="E554">
        <v>813</v>
      </c>
      <c r="F554" s="2">
        <v>14</v>
      </c>
      <c r="G554">
        <v>817</v>
      </c>
      <c r="H554">
        <v>815</v>
      </c>
      <c r="I554">
        <v>803</v>
      </c>
      <c r="J554">
        <v>788</v>
      </c>
      <c r="K554">
        <v>783</v>
      </c>
      <c r="L554" s="6">
        <v>44548</v>
      </c>
      <c r="M554" s="6">
        <v>44605</v>
      </c>
      <c r="N554" s="6">
        <v>44610</v>
      </c>
      <c r="O554" s="6">
        <v>44590</v>
      </c>
      <c r="P554" s="58">
        <v>44260</v>
      </c>
      <c r="Q554" s="40">
        <f t="shared" si="24"/>
        <v>606</v>
      </c>
      <c r="R554" s="2">
        <f t="shared" si="25"/>
        <v>817</v>
      </c>
      <c r="S554" s="2">
        <f>VLOOKUP(C554,Quals!$A$25:$C$45,3,FALSE)</f>
        <v>1136</v>
      </c>
      <c r="T554" s="2" t="str">
        <f>IF(OR(AND(G554&gt;=S554,L554&gt;=Quals!$F$3,L554&lt;=Quals!$H$3), OR(AND(H554&gt;=S554,M554&gt;=Quals!$F$3,M554&lt;=Quals!$H$3), OR(AND(I554&gt;=S554,N554&gt;=Quals!$F$3,N554&lt;=Quals!$H$3), OR(AND(J554&gt;=S554,O554&gt;=Quals!$F$3,O554&lt;=Quals!$H$3), OR(AND(K554&gt;=S554,P554&gt;=Quals!$F$3,P554&lt;=Quals!$H$3)))))),"Q","")</f>
        <v/>
      </c>
      <c r="U554" s="1" t="str">
        <f>IF(AND(T554 = "Q", IF(ISNA(VLOOKUP((B554&amp;C554),Autos!C:C,1,FALSE)), "Not in Auto",)),"Check", "No need")</f>
        <v>No need</v>
      </c>
    </row>
    <row r="555" spans="1:21" x14ac:dyDescent="0.2">
      <c r="A555" t="str">
        <f t="shared" si="26"/>
        <v>Isabella SIMONELLIdiscus-throw</v>
      </c>
      <c r="B555" t="s">
        <v>511</v>
      </c>
      <c r="C555" t="s">
        <v>40</v>
      </c>
      <c r="D555" s="6">
        <v>36914</v>
      </c>
      <c r="E555">
        <v>796</v>
      </c>
      <c r="F555" s="2">
        <v>15</v>
      </c>
      <c r="G555">
        <v>808</v>
      </c>
      <c r="H555">
        <v>795</v>
      </c>
      <c r="I555">
        <v>804</v>
      </c>
      <c r="J555">
        <v>786</v>
      </c>
      <c r="K555">
        <v>778</v>
      </c>
      <c r="L555" s="6">
        <v>44303</v>
      </c>
      <c r="M555" s="6">
        <v>44289</v>
      </c>
      <c r="N555" s="6">
        <v>44316</v>
      </c>
      <c r="O555" s="6">
        <v>44281</v>
      </c>
      <c r="P555" s="58">
        <v>44296</v>
      </c>
      <c r="Q555" s="40">
        <f t="shared" si="24"/>
        <v>614</v>
      </c>
      <c r="R555" s="2">
        <f t="shared" si="25"/>
        <v>808</v>
      </c>
      <c r="S555" s="2">
        <f>VLOOKUP(C555,Quals!$A$25:$C$45,3,FALSE)</f>
        <v>1136</v>
      </c>
      <c r="T555" s="2" t="str">
        <f>IF(OR(AND(G555&gt;=S555,L555&gt;=Quals!$F$3,L555&lt;=Quals!$H$3), OR(AND(H555&gt;=S555,M555&gt;=Quals!$F$3,M555&lt;=Quals!$H$3), OR(AND(I555&gt;=S555,N555&gt;=Quals!$F$3,N555&lt;=Quals!$H$3), OR(AND(J555&gt;=S555,O555&gt;=Quals!$F$3,O555&lt;=Quals!$H$3), OR(AND(K555&gt;=S555,P555&gt;=Quals!$F$3,P555&lt;=Quals!$H$3)))))),"Q","")</f>
        <v/>
      </c>
      <c r="U555" s="1" t="str">
        <f>IF(AND(T555 = "Q", IF(ISNA(VLOOKUP((B555&amp;C555),Autos!C:C,1,FALSE)), "Not in Auto",)),"Check", "No need")</f>
        <v>No need</v>
      </c>
    </row>
    <row r="556" spans="1:21" x14ac:dyDescent="0.2">
      <c r="A556" t="str">
        <f t="shared" si="26"/>
        <v>Charlize GOODYdiscus-throw</v>
      </c>
      <c r="B556" t="s">
        <v>512</v>
      </c>
      <c r="C556" s="7" t="s">
        <v>40</v>
      </c>
      <c r="D556" s="6">
        <v>44732</v>
      </c>
      <c r="E556">
        <v>793</v>
      </c>
      <c r="F556" s="2">
        <v>16</v>
      </c>
      <c r="G556">
        <v>797</v>
      </c>
      <c r="H556">
        <v>796</v>
      </c>
      <c r="I556">
        <v>784</v>
      </c>
      <c r="J556">
        <v>784</v>
      </c>
      <c r="K556">
        <v>766</v>
      </c>
      <c r="L556" s="6">
        <v>44520</v>
      </c>
      <c r="M556" s="6">
        <v>44569</v>
      </c>
      <c r="N556" s="6">
        <v>44465</v>
      </c>
      <c r="O556" s="6">
        <v>44590</v>
      </c>
      <c r="P556" s="58">
        <v>44486</v>
      </c>
      <c r="Q556" s="40">
        <f t="shared" si="24"/>
        <v>616</v>
      </c>
      <c r="R556" s="2">
        <f t="shared" si="25"/>
        <v>797</v>
      </c>
      <c r="S556" s="2">
        <f>VLOOKUP(C556,Quals!$A$25:$C$45,3,FALSE)</f>
        <v>1136</v>
      </c>
      <c r="T556" s="2" t="str">
        <f>IF(OR(AND(G556&gt;=S556,L556&gt;=Quals!$F$3,L556&lt;=Quals!$H$3), OR(AND(H556&gt;=S556,M556&gt;=Quals!$F$3,M556&lt;=Quals!$H$3), OR(AND(I556&gt;=S556,N556&gt;=Quals!$F$3,N556&lt;=Quals!$H$3), OR(AND(J556&gt;=S556,O556&gt;=Quals!$F$3,O556&lt;=Quals!$H$3), OR(AND(K556&gt;=S556,P556&gt;=Quals!$F$3,P556&lt;=Quals!$H$3)))))),"Q","")</f>
        <v/>
      </c>
      <c r="U556" s="1" t="str">
        <f>IF(AND(T556 = "Q", IF(ISNA(VLOOKUP((B556&amp;C556),Autos!C:C,1,FALSE)), "Not in Auto",)),"Check", "No need")</f>
        <v>No need</v>
      </c>
    </row>
    <row r="557" spans="1:21" x14ac:dyDescent="0.2">
      <c r="A557" t="str">
        <f t="shared" si="26"/>
        <v>Azariah TUALAdiscus-throw</v>
      </c>
      <c r="B557" t="s">
        <v>513</v>
      </c>
      <c r="C557" s="7" t="s">
        <v>40</v>
      </c>
      <c r="D557" s="6">
        <v>44732</v>
      </c>
      <c r="E557">
        <v>790</v>
      </c>
      <c r="F557" s="2">
        <v>17</v>
      </c>
      <c r="G557">
        <v>812</v>
      </c>
      <c r="H557">
        <v>788</v>
      </c>
      <c r="I557">
        <v>769</v>
      </c>
      <c r="J557">
        <v>766</v>
      </c>
      <c r="K557">
        <v>759</v>
      </c>
      <c r="L557" s="6">
        <v>44486</v>
      </c>
      <c r="M557" s="6">
        <v>44590</v>
      </c>
      <c r="N557" s="6">
        <v>44267</v>
      </c>
      <c r="O557" s="6">
        <v>44520</v>
      </c>
      <c r="P557" s="58">
        <v>44520</v>
      </c>
      <c r="Q557" s="40">
        <f t="shared" si="24"/>
        <v>617</v>
      </c>
      <c r="R557" s="2">
        <f t="shared" si="25"/>
        <v>812</v>
      </c>
      <c r="S557" s="2">
        <f>VLOOKUP(C557,Quals!$A$25:$C$45,3,FALSE)</f>
        <v>1136</v>
      </c>
      <c r="T557" s="2" t="str">
        <f>IF(OR(AND(G557&gt;=S557,L557&gt;=Quals!$F$3,L557&lt;=Quals!$H$3), OR(AND(H557&gt;=S557,M557&gt;=Quals!$F$3,M557&lt;=Quals!$H$3), OR(AND(I557&gt;=S557,N557&gt;=Quals!$F$3,N557&lt;=Quals!$H$3), OR(AND(J557&gt;=S557,O557&gt;=Quals!$F$3,O557&lt;=Quals!$H$3), OR(AND(K557&gt;=S557,P557&gt;=Quals!$F$3,P557&lt;=Quals!$H$3)))))),"Q","")</f>
        <v/>
      </c>
      <c r="U557" s="1" t="str">
        <f>IF(AND(T557 = "Q", IF(ISNA(VLOOKUP((B557&amp;C557),Autos!C:C,1,FALSE)), "Not in Auto",)),"Check", "No need")</f>
        <v>No need</v>
      </c>
    </row>
    <row r="558" spans="1:21" x14ac:dyDescent="0.2">
      <c r="A558" t="str">
        <f t="shared" si="26"/>
        <v>Chelsy WAYNEdiscus-throw</v>
      </c>
      <c r="B558" t="s">
        <v>516</v>
      </c>
      <c r="C558" s="6" t="s">
        <v>40</v>
      </c>
      <c r="E558">
        <v>790</v>
      </c>
      <c r="F558" s="2">
        <v>18</v>
      </c>
      <c r="G558">
        <v>803</v>
      </c>
      <c r="H558">
        <v>790</v>
      </c>
      <c r="I558">
        <v>775</v>
      </c>
      <c r="J558">
        <v>770</v>
      </c>
      <c r="K558">
        <v>756</v>
      </c>
      <c r="L558" s="6">
        <v>44610</v>
      </c>
      <c r="M558" s="6">
        <v>44577</v>
      </c>
      <c r="N558" s="6">
        <v>44507</v>
      </c>
      <c r="O558" s="6">
        <v>44506</v>
      </c>
      <c r="P558" s="58">
        <v>44548</v>
      </c>
      <c r="Q558" s="40">
        <f t="shared" si="24"/>
        <v>617</v>
      </c>
      <c r="R558" s="2">
        <f t="shared" si="25"/>
        <v>803</v>
      </c>
      <c r="S558" s="2">
        <f>VLOOKUP(C558,Quals!$A$25:$C$45,3,FALSE)</f>
        <v>1136</v>
      </c>
      <c r="T558" s="2" t="str">
        <f>IF(OR(AND(G558&gt;=S558,L558&gt;=Quals!$F$3,L558&lt;=Quals!$H$3), OR(AND(H558&gt;=S558,M558&gt;=Quals!$F$3,M558&lt;=Quals!$H$3), OR(AND(I558&gt;=S558,N558&gt;=Quals!$F$3,N558&lt;=Quals!$H$3), OR(AND(J558&gt;=S558,O558&gt;=Quals!$F$3,O558&lt;=Quals!$H$3), OR(AND(K558&gt;=S558,P558&gt;=Quals!$F$3,P558&lt;=Quals!$H$3)))))),"Q","")</f>
        <v/>
      </c>
      <c r="U558" s="1" t="str">
        <f>IF(AND(T558 = "Q", IF(ISNA(VLOOKUP((B558&amp;C558),Autos!C:C,1,FALSE)), "Not in Auto",)),"Check", "No need")</f>
        <v>No need</v>
      </c>
    </row>
    <row r="559" spans="1:21" x14ac:dyDescent="0.2">
      <c r="A559" t="str">
        <f t="shared" si="26"/>
        <v>Karina BELLdiscus-throw</v>
      </c>
      <c r="B559" t="s">
        <v>514</v>
      </c>
      <c r="C559" s="6" t="s">
        <v>40</v>
      </c>
      <c r="D559" s="6">
        <v>38703</v>
      </c>
      <c r="E559">
        <v>786</v>
      </c>
      <c r="F559" s="2">
        <v>19</v>
      </c>
      <c r="G559">
        <v>803</v>
      </c>
      <c r="H559">
        <v>806</v>
      </c>
      <c r="I559">
        <v>808</v>
      </c>
      <c r="J559">
        <v>736</v>
      </c>
      <c r="K559">
        <v>736</v>
      </c>
      <c r="L559" s="6">
        <v>44260</v>
      </c>
      <c r="M559" s="6">
        <v>44304</v>
      </c>
      <c r="N559" s="6">
        <v>44302</v>
      </c>
      <c r="O559" s="6">
        <v>44541</v>
      </c>
      <c r="P559" s="58">
        <v>44520</v>
      </c>
      <c r="Q559" s="40">
        <f t="shared" si="24"/>
        <v>621</v>
      </c>
      <c r="R559" s="2">
        <f t="shared" si="25"/>
        <v>808</v>
      </c>
      <c r="S559" s="2">
        <f>VLOOKUP(C559,Quals!$A$25:$C$45,3,FALSE)</f>
        <v>1136</v>
      </c>
      <c r="T559" s="2" t="str">
        <f>IF(OR(AND(G559&gt;=S559,L559&gt;=Quals!$F$3,L559&lt;=Quals!$H$3), OR(AND(H559&gt;=S559,M559&gt;=Quals!$F$3,M559&lt;=Quals!$H$3), OR(AND(I559&gt;=S559,N559&gt;=Quals!$F$3,N559&lt;=Quals!$H$3), OR(AND(J559&gt;=S559,O559&gt;=Quals!$F$3,O559&lt;=Quals!$H$3), OR(AND(K559&gt;=S559,P559&gt;=Quals!$F$3,P559&lt;=Quals!$H$3)))))),"Q","")</f>
        <v/>
      </c>
      <c r="U559" s="1" t="str">
        <f>IF(AND(T559 = "Q", IF(ISNA(VLOOKUP((B559&amp;C559),Autos!C:C,1,FALSE)), "Not in Auto",)),"Check", "No need")</f>
        <v>No need</v>
      </c>
    </row>
    <row r="560" spans="1:21" x14ac:dyDescent="0.2">
      <c r="A560" t="str">
        <f t="shared" si="26"/>
        <v>Sinead DU TOITdiscus-throw</v>
      </c>
      <c r="B560" t="s">
        <v>517</v>
      </c>
      <c r="C560" s="6" t="s">
        <v>40</v>
      </c>
      <c r="D560" s="6">
        <v>37230</v>
      </c>
      <c r="E560">
        <v>778</v>
      </c>
      <c r="F560" s="2">
        <v>20</v>
      </c>
      <c r="G560">
        <v>799</v>
      </c>
      <c r="H560">
        <v>779</v>
      </c>
      <c r="I560">
        <v>757</v>
      </c>
      <c r="J560">
        <v>748</v>
      </c>
      <c r="K560">
        <v>761</v>
      </c>
      <c r="L560" s="6">
        <v>44267</v>
      </c>
      <c r="M560" s="6">
        <v>44287</v>
      </c>
      <c r="N560" s="6">
        <v>44596</v>
      </c>
      <c r="O560" s="6">
        <v>44477</v>
      </c>
      <c r="P560" s="58">
        <v>44302</v>
      </c>
      <c r="Q560" s="40">
        <f t="shared" si="24"/>
        <v>622</v>
      </c>
      <c r="R560" s="2">
        <f t="shared" si="25"/>
        <v>799</v>
      </c>
      <c r="S560" s="2">
        <f>VLOOKUP(C560,Quals!$A$25:$C$45,3,FALSE)</f>
        <v>1136</v>
      </c>
      <c r="T560" s="2" t="str">
        <f>IF(OR(AND(G560&gt;=S560,L560&gt;=Quals!$F$3,L560&lt;=Quals!$H$3), OR(AND(H560&gt;=S560,M560&gt;=Quals!$F$3,M560&lt;=Quals!$H$3), OR(AND(I560&gt;=S560,N560&gt;=Quals!$F$3,N560&lt;=Quals!$H$3), OR(AND(J560&gt;=S560,O560&gt;=Quals!$F$3,O560&lt;=Quals!$H$3), OR(AND(K560&gt;=S560,P560&gt;=Quals!$F$3,P560&lt;=Quals!$H$3)))))),"Q","")</f>
        <v/>
      </c>
      <c r="U560" s="1" t="str">
        <f>IF(AND(T560 = "Q", IF(ISNA(VLOOKUP((B560&amp;C560),Autos!C:C,1,FALSE)), "Not in Auto",)),"Check", "No need")</f>
        <v>No need</v>
      </c>
    </row>
    <row r="561" spans="1:21" x14ac:dyDescent="0.2">
      <c r="A561" t="str">
        <f t="shared" si="26"/>
        <v>Lyvante SU'EMAIshot-put</v>
      </c>
      <c r="B561" t="s">
        <v>502</v>
      </c>
      <c r="C561" s="6" t="s">
        <v>39</v>
      </c>
      <c r="D561" s="6">
        <v>37602</v>
      </c>
      <c r="E561">
        <v>943</v>
      </c>
      <c r="F561" s="2">
        <v>1</v>
      </c>
      <c r="G561">
        <v>902</v>
      </c>
      <c r="H561">
        <v>924</v>
      </c>
      <c r="I561">
        <v>912</v>
      </c>
      <c r="J561">
        <v>927</v>
      </c>
      <c r="K561">
        <v>899</v>
      </c>
      <c r="L561" s="6">
        <v>44303</v>
      </c>
      <c r="M561" s="6">
        <v>44299</v>
      </c>
      <c r="N561" s="6">
        <v>44268</v>
      </c>
      <c r="O561" s="6">
        <v>44604</v>
      </c>
      <c r="P561" s="58">
        <v>44268</v>
      </c>
      <c r="Q561" s="40">
        <f t="shared" si="24"/>
        <v>404</v>
      </c>
      <c r="R561" s="2">
        <f t="shared" si="25"/>
        <v>927</v>
      </c>
      <c r="S561" s="2">
        <f>VLOOKUP(C561,Quals!$A$25:$C$45,3,FALSE)</f>
        <v>1114</v>
      </c>
      <c r="T561" s="2" t="str">
        <f>IF(OR(AND(G561&gt;=S561,L561&gt;=Quals!$F$3,L561&lt;=Quals!$H$3), OR(AND(H561&gt;=S561,M561&gt;=Quals!$F$3,M561&lt;=Quals!$H$3), OR(AND(I561&gt;=S561,N561&gt;=Quals!$F$3,N561&lt;=Quals!$H$3), OR(AND(J561&gt;=S561,O561&gt;=Quals!$F$3,O561&lt;=Quals!$H$3), OR(AND(K561&gt;=S561,P561&gt;=Quals!$F$3,P561&lt;=Quals!$H$3)))))),"Q","")</f>
        <v/>
      </c>
      <c r="U561" s="1" t="str">
        <f>IF(AND(T561 = "Q", IF(ISNA(VLOOKUP((B561&amp;C561),Autos!C:C,1,FALSE)), "Not in Auto",)),"Check", "No need")</f>
        <v>No need</v>
      </c>
    </row>
    <row r="562" spans="1:21" x14ac:dyDescent="0.2">
      <c r="A562" t="str">
        <f t="shared" si="26"/>
        <v>Samantha LENTONshot-put</v>
      </c>
      <c r="B562" t="s">
        <v>500</v>
      </c>
      <c r="C562" s="6" t="s">
        <v>39</v>
      </c>
      <c r="D562" s="6">
        <v>36322</v>
      </c>
      <c r="E562">
        <v>910</v>
      </c>
      <c r="F562" s="2">
        <v>2</v>
      </c>
      <c r="G562">
        <v>936</v>
      </c>
      <c r="H562">
        <v>918</v>
      </c>
      <c r="I562">
        <v>914</v>
      </c>
      <c r="J562">
        <v>877</v>
      </c>
      <c r="K562">
        <v>886</v>
      </c>
      <c r="L562" s="6">
        <v>44331</v>
      </c>
      <c r="M562" s="6">
        <v>44343</v>
      </c>
      <c r="N562" s="6">
        <v>44303</v>
      </c>
      <c r="O562" s="6">
        <v>44289</v>
      </c>
      <c r="P562" s="58">
        <v>44317</v>
      </c>
      <c r="Q562" s="40">
        <f t="shared" si="24"/>
        <v>532</v>
      </c>
      <c r="R562" s="2">
        <f t="shared" si="25"/>
        <v>936</v>
      </c>
      <c r="S562" s="2">
        <f>VLOOKUP(C562,Quals!$A$25:$C$45,3,FALSE)</f>
        <v>1114</v>
      </c>
      <c r="T562" s="2" t="str">
        <f>IF(OR(AND(G562&gt;=S562,L562&gt;=Quals!$F$3,L562&lt;=Quals!$H$3), OR(AND(H562&gt;=S562,M562&gt;=Quals!$F$3,M562&lt;=Quals!$H$3), OR(AND(I562&gt;=S562,N562&gt;=Quals!$F$3,N562&lt;=Quals!$H$3), OR(AND(J562&gt;=S562,O562&gt;=Quals!$F$3,O562&lt;=Quals!$H$3), OR(AND(K562&gt;=S562,P562&gt;=Quals!$F$3,P562&lt;=Quals!$H$3)))))),"Q","")</f>
        <v/>
      </c>
      <c r="U562" s="1" t="str">
        <f>IF(AND(T562 = "Q", IF(ISNA(VLOOKUP((B562&amp;C562),Autos!C:C,1,FALSE)), "Not in Auto",)),"Check", "No need")</f>
        <v>No need</v>
      </c>
    </row>
    <row r="563" spans="1:21" x14ac:dyDescent="0.2">
      <c r="A563" t="str">
        <f t="shared" si="26"/>
        <v>Emma BERGshot-put</v>
      </c>
      <c r="B563" t="s">
        <v>518</v>
      </c>
      <c r="C563" s="6" t="s">
        <v>39</v>
      </c>
      <c r="D563" s="6">
        <v>36941</v>
      </c>
      <c r="E563">
        <v>894</v>
      </c>
      <c r="F563" s="2">
        <v>3</v>
      </c>
      <c r="G563">
        <v>861</v>
      </c>
      <c r="H563">
        <v>861</v>
      </c>
      <c r="I563">
        <v>871</v>
      </c>
      <c r="J563">
        <v>852</v>
      </c>
      <c r="K563">
        <v>850</v>
      </c>
      <c r="L563" s="6">
        <v>44303</v>
      </c>
      <c r="M563" s="6">
        <v>44280</v>
      </c>
      <c r="N563" s="6">
        <v>44612</v>
      </c>
      <c r="O563" s="6">
        <v>44590</v>
      </c>
      <c r="P563" s="58">
        <v>44520</v>
      </c>
      <c r="Q563" s="40">
        <f t="shared" si="24"/>
        <v>559</v>
      </c>
      <c r="R563" s="2">
        <f t="shared" si="25"/>
        <v>871</v>
      </c>
      <c r="S563" s="2">
        <f>VLOOKUP(C563,Quals!$A$25:$C$45,3,FALSE)</f>
        <v>1114</v>
      </c>
      <c r="T563" s="2" t="str">
        <f>IF(OR(AND(G563&gt;=S563,L563&gt;=Quals!$F$3,L563&lt;=Quals!$H$3), OR(AND(H563&gt;=S563,M563&gt;=Quals!$F$3,M563&lt;=Quals!$H$3), OR(AND(I563&gt;=S563,N563&gt;=Quals!$F$3,N563&lt;=Quals!$H$3), OR(AND(J563&gt;=S563,O563&gt;=Quals!$F$3,O563&lt;=Quals!$H$3), OR(AND(K563&gt;=S563,P563&gt;=Quals!$F$3,P563&lt;=Quals!$H$3)))))),"Q","")</f>
        <v/>
      </c>
      <c r="U563" s="1" t="str">
        <f>IF(AND(T563 = "Q", IF(ISNA(VLOOKUP((B563&amp;C563),Autos!C:C,1,FALSE)), "Not in Auto",)),"Check", "No need")</f>
        <v>No need</v>
      </c>
    </row>
    <row r="564" spans="1:21" x14ac:dyDescent="0.2">
      <c r="A564" t="str">
        <f t="shared" si="26"/>
        <v>Julia BOURKEshot-put</v>
      </c>
      <c r="B564" t="s">
        <v>519</v>
      </c>
      <c r="C564" s="6" t="s">
        <v>39</v>
      </c>
      <c r="D564" s="6">
        <v>35938</v>
      </c>
      <c r="E564">
        <v>879</v>
      </c>
      <c r="F564" s="2">
        <v>4</v>
      </c>
      <c r="G564">
        <v>882</v>
      </c>
      <c r="H564">
        <v>880</v>
      </c>
      <c r="I564">
        <v>878</v>
      </c>
      <c r="J564">
        <v>873</v>
      </c>
      <c r="K564">
        <v>875</v>
      </c>
      <c r="L564" s="6">
        <v>44254</v>
      </c>
      <c r="M564" s="6">
        <v>44295</v>
      </c>
      <c r="N564" s="6">
        <v>44309</v>
      </c>
      <c r="O564" s="6">
        <v>44316</v>
      </c>
      <c r="P564" s="58">
        <v>44331</v>
      </c>
      <c r="Q564" s="40">
        <f t="shared" si="24"/>
        <v>574</v>
      </c>
      <c r="R564" s="2">
        <f t="shared" si="25"/>
        <v>882</v>
      </c>
      <c r="S564" s="2">
        <f>VLOOKUP(C564,Quals!$A$25:$C$45,3,FALSE)</f>
        <v>1114</v>
      </c>
      <c r="T564" s="2" t="str">
        <f>IF(OR(AND(G564&gt;=S564,L564&gt;=Quals!$F$3,L564&lt;=Quals!$H$3), OR(AND(H564&gt;=S564,M564&gt;=Quals!$F$3,M564&lt;=Quals!$H$3), OR(AND(I564&gt;=S564,N564&gt;=Quals!$F$3,N564&lt;=Quals!$H$3), OR(AND(J564&gt;=S564,O564&gt;=Quals!$F$3,O564&lt;=Quals!$H$3), OR(AND(K564&gt;=S564,P564&gt;=Quals!$F$3,P564&lt;=Quals!$H$3)))))),"Q","")</f>
        <v/>
      </c>
      <c r="U564" s="1" t="str">
        <f>IF(AND(T564 = "Q", IF(ISNA(VLOOKUP((B564&amp;C564),Autos!C:C,1,FALSE)), "Not in Auto",)),"Check", "No need")</f>
        <v>No need</v>
      </c>
    </row>
    <row r="565" spans="1:21" x14ac:dyDescent="0.2">
      <c r="A565" t="str">
        <f t="shared" si="26"/>
        <v>Alysha BURNETTshot-put</v>
      </c>
      <c r="B565" t="s">
        <v>460</v>
      </c>
      <c r="C565" s="6" t="s">
        <v>39</v>
      </c>
      <c r="D565" s="6">
        <v>35434</v>
      </c>
      <c r="E565">
        <v>873</v>
      </c>
      <c r="F565" s="2">
        <v>5</v>
      </c>
      <c r="G565">
        <v>859</v>
      </c>
      <c r="H565">
        <v>840</v>
      </c>
      <c r="I565">
        <v>832</v>
      </c>
      <c r="J565">
        <v>851</v>
      </c>
      <c r="K565">
        <v>809</v>
      </c>
      <c r="L565" s="6">
        <v>44268</v>
      </c>
      <c r="M565" s="6">
        <v>44303</v>
      </c>
      <c r="N565" s="6">
        <v>44261</v>
      </c>
      <c r="O565" s="6">
        <v>44365</v>
      </c>
      <c r="P565" s="58">
        <v>44611</v>
      </c>
      <c r="Q565" s="40">
        <f t="shared" si="24"/>
        <v>576</v>
      </c>
      <c r="R565" s="2">
        <f t="shared" si="25"/>
        <v>859</v>
      </c>
      <c r="S565" s="2">
        <f>VLOOKUP(C565,Quals!$A$25:$C$45,3,FALSE)</f>
        <v>1114</v>
      </c>
      <c r="T565" s="2" t="str">
        <f>IF(OR(AND(G565&gt;=S565,L565&gt;=Quals!$F$3,L565&lt;=Quals!$H$3), OR(AND(H565&gt;=S565,M565&gt;=Quals!$F$3,M565&lt;=Quals!$H$3), OR(AND(I565&gt;=S565,N565&gt;=Quals!$F$3,N565&lt;=Quals!$H$3), OR(AND(J565&gt;=S565,O565&gt;=Quals!$F$3,O565&lt;=Quals!$H$3), OR(AND(K565&gt;=S565,P565&gt;=Quals!$F$3,P565&lt;=Quals!$H$3)))))),"Q","")</f>
        <v/>
      </c>
      <c r="U565" s="1" t="str">
        <f>IF(AND(T565 = "Q", IF(ISNA(VLOOKUP((B565&amp;C565),Autos!C:C,1,FALSE)), "Not in Auto",)),"Check", "No need")</f>
        <v>No need</v>
      </c>
    </row>
    <row r="566" spans="1:21" x14ac:dyDescent="0.2">
      <c r="A566" t="str">
        <f t="shared" si="26"/>
        <v>Sally SHOKRYshot-put</v>
      </c>
      <c r="B566" t="s">
        <v>504</v>
      </c>
      <c r="C566" s="7" t="s">
        <v>39</v>
      </c>
      <c r="D566" s="6">
        <v>37360</v>
      </c>
      <c r="E566">
        <v>852</v>
      </c>
      <c r="F566" s="2">
        <v>6</v>
      </c>
      <c r="G566">
        <v>830</v>
      </c>
      <c r="H566">
        <v>837</v>
      </c>
      <c r="I566">
        <v>825</v>
      </c>
      <c r="J566">
        <v>823</v>
      </c>
      <c r="K566">
        <v>787</v>
      </c>
      <c r="L566" s="6">
        <v>44268</v>
      </c>
      <c r="M566" s="6">
        <v>44548</v>
      </c>
      <c r="N566" s="6">
        <v>44611</v>
      </c>
      <c r="O566" s="6">
        <v>44261</v>
      </c>
      <c r="P566" s="58">
        <v>44303</v>
      </c>
      <c r="Q566" s="40">
        <f t="shared" si="24"/>
        <v>583</v>
      </c>
      <c r="R566" s="2">
        <f t="shared" si="25"/>
        <v>837</v>
      </c>
      <c r="S566" s="2">
        <f>VLOOKUP(C566,Quals!$A$25:$C$45,3,FALSE)</f>
        <v>1114</v>
      </c>
      <c r="T566" s="2" t="str">
        <f>IF(OR(AND(G566&gt;=S566,L566&gt;=Quals!$F$3,L566&lt;=Quals!$H$3), OR(AND(H566&gt;=S566,M566&gt;=Quals!$F$3,M566&lt;=Quals!$H$3), OR(AND(I566&gt;=S566,N566&gt;=Quals!$F$3,N566&lt;=Quals!$H$3), OR(AND(J566&gt;=S566,O566&gt;=Quals!$F$3,O566&lt;=Quals!$H$3), OR(AND(K566&gt;=S566,P566&gt;=Quals!$F$3,P566&lt;=Quals!$H$3)))))),"Q","")</f>
        <v/>
      </c>
      <c r="U566" s="1" t="str">
        <f>IF(AND(T566 = "Q", IF(ISNA(VLOOKUP((B566&amp;C566),Autos!C:C,1,FALSE)), "Not in Auto",)),"Check", "No need")</f>
        <v>No need</v>
      </c>
    </row>
    <row r="567" spans="1:21" x14ac:dyDescent="0.2">
      <c r="A567" t="str">
        <f t="shared" si="26"/>
        <v>Tafiti SIIVAshot-put</v>
      </c>
      <c r="B567" t="s">
        <v>520</v>
      </c>
      <c r="C567" t="s">
        <v>39</v>
      </c>
      <c r="D567" s="6">
        <v>36650</v>
      </c>
      <c r="E567">
        <v>849</v>
      </c>
      <c r="F567" s="2">
        <v>7</v>
      </c>
      <c r="G567">
        <v>853</v>
      </c>
      <c r="H567">
        <v>850</v>
      </c>
      <c r="I567">
        <v>833</v>
      </c>
      <c r="J567">
        <v>834</v>
      </c>
      <c r="K567">
        <v>825</v>
      </c>
      <c r="L567" s="6">
        <v>44303</v>
      </c>
      <c r="M567" s="6">
        <v>44283</v>
      </c>
      <c r="N567" s="6">
        <v>44318</v>
      </c>
      <c r="O567" s="6">
        <v>44288</v>
      </c>
      <c r="P567" s="58">
        <v>44310</v>
      </c>
      <c r="Q567" s="40">
        <f t="shared" si="24"/>
        <v>585</v>
      </c>
      <c r="R567" s="2">
        <f t="shared" si="25"/>
        <v>853</v>
      </c>
      <c r="S567" s="2">
        <f>VLOOKUP(C567,Quals!$A$25:$C$45,3,FALSE)</f>
        <v>1114</v>
      </c>
      <c r="T567" s="2" t="str">
        <f>IF(OR(AND(G567&gt;=S567,L567&gt;=Quals!$F$3,L567&lt;=Quals!$H$3), OR(AND(H567&gt;=S567,M567&gt;=Quals!$F$3,M567&lt;=Quals!$H$3), OR(AND(I567&gt;=S567,N567&gt;=Quals!$F$3,N567&lt;=Quals!$H$3), OR(AND(J567&gt;=S567,O567&gt;=Quals!$F$3,O567&lt;=Quals!$H$3), OR(AND(K567&gt;=S567,P567&gt;=Quals!$F$3,P567&lt;=Quals!$H$3)))))),"Q","")</f>
        <v/>
      </c>
      <c r="U567" s="1" t="str">
        <f>IF(AND(T567 = "Q", IF(ISNA(VLOOKUP((B567&amp;C567),Autos!C:C,1,FALSE)), "Not in Auto",)),"Check", "No need")</f>
        <v>No need</v>
      </c>
    </row>
    <row r="568" spans="1:21" x14ac:dyDescent="0.2">
      <c r="A568" t="str">
        <f t="shared" si="26"/>
        <v>Sinead DU TOITshot-put</v>
      </c>
      <c r="B568" t="s">
        <v>517</v>
      </c>
      <c r="C568" s="6" t="s">
        <v>39</v>
      </c>
      <c r="D568" s="6">
        <v>37230</v>
      </c>
      <c r="E568">
        <v>827</v>
      </c>
      <c r="F568" s="2">
        <v>8</v>
      </c>
      <c r="G568">
        <v>821</v>
      </c>
      <c r="H568">
        <v>812</v>
      </c>
      <c r="I568">
        <v>804</v>
      </c>
      <c r="J568">
        <v>788</v>
      </c>
      <c r="K568">
        <v>780</v>
      </c>
      <c r="L568" s="6">
        <v>44303</v>
      </c>
      <c r="M568" s="6">
        <v>44596</v>
      </c>
      <c r="N568" s="6">
        <v>44526</v>
      </c>
      <c r="O568" s="6">
        <v>44612</v>
      </c>
      <c r="P568" s="58">
        <v>44547</v>
      </c>
      <c r="Q568" s="40">
        <f t="shared" si="24"/>
        <v>603</v>
      </c>
      <c r="R568" s="2">
        <f t="shared" si="25"/>
        <v>821</v>
      </c>
      <c r="S568" s="2">
        <f>VLOOKUP(C568,Quals!$A$25:$C$45,3,FALSE)</f>
        <v>1114</v>
      </c>
      <c r="T568" s="2" t="str">
        <f>IF(OR(AND(G568&gt;=S568,L568&gt;=Quals!$F$3,L568&lt;=Quals!$H$3), OR(AND(H568&gt;=S568,M568&gt;=Quals!$F$3,M568&lt;=Quals!$H$3), OR(AND(I568&gt;=S568,N568&gt;=Quals!$F$3,N568&lt;=Quals!$H$3), OR(AND(J568&gt;=S568,O568&gt;=Quals!$F$3,O568&lt;=Quals!$H$3), OR(AND(K568&gt;=S568,P568&gt;=Quals!$F$3,P568&lt;=Quals!$H$3)))))),"Q","")</f>
        <v/>
      </c>
      <c r="U568" s="1" t="str">
        <f>IF(AND(T568 = "Q", IF(ISNA(VLOOKUP((B568&amp;C568),Autos!C:C,1,FALSE)), "Not in Auto",)),"Check", "No need")</f>
        <v>No need</v>
      </c>
    </row>
    <row r="569" spans="1:21" x14ac:dyDescent="0.2">
      <c r="A569" t="str">
        <f t="shared" si="26"/>
        <v>Alysha PEARSONshot-put</v>
      </c>
      <c r="B569" t="s">
        <v>522</v>
      </c>
      <c r="C569" s="7" t="s">
        <v>39</v>
      </c>
      <c r="D569" s="6">
        <v>37422</v>
      </c>
      <c r="E569">
        <v>795</v>
      </c>
      <c r="F569" s="2">
        <v>9</v>
      </c>
      <c r="G569">
        <v>757</v>
      </c>
      <c r="H569">
        <v>789</v>
      </c>
      <c r="I569">
        <v>781</v>
      </c>
      <c r="J569">
        <v>752</v>
      </c>
      <c r="K569">
        <v>777</v>
      </c>
      <c r="L569" s="6">
        <v>44268</v>
      </c>
      <c r="M569" s="6">
        <v>44577</v>
      </c>
      <c r="N569" s="6">
        <v>44611</v>
      </c>
      <c r="O569" s="6">
        <v>44303</v>
      </c>
      <c r="P569" s="58">
        <v>44605</v>
      </c>
      <c r="Q569" s="40">
        <f t="shared" si="24"/>
        <v>615</v>
      </c>
      <c r="R569" s="2">
        <f t="shared" si="25"/>
        <v>789</v>
      </c>
      <c r="S569" s="2">
        <f>VLOOKUP(C569,Quals!$A$25:$C$45,3,FALSE)</f>
        <v>1114</v>
      </c>
      <c r="T569" s="2" t="str">
        <f>IF(OR(AND(G569&gt;=S569,L569&gt;=Quals!$F$3,L569&lt;=Quals!$H$3), OR(AND(H569&gt;=S569,M569&gt;=Quals!$F$3,M569&lt;=Quals!$H$3), OR(AND(I569&gt;=S569,N569&gt;=Quals!$F$3,N569&lt;=Quals!$H$3), OR(AND(J569&gt;=S569,O569&gt;=Quals!$F$3,O569&lt;=Quals!$H$3), OR(AND(K569&gt;=S569,P569&gt;=Quals!$F$3,P569&lt;=Quals!$H$3)))))),"Q","")</f>
        <v/>
      </c>
      <c r="U569" s="1" t="str">
        <f>IF(AND(T569 = "Q", IF(ISNA(VLOOKUP((B569&amp;C569),Autos!C:C,1,FALSE)), "Not in Auto",)),"Check", "No need")</f>
        <v>No need</v>
      </c>
    </row>
    <row r="570" spans="1:21" x14ac:dyDescent="0.2">
      <c r="A570" t="str">
        <f t="shared" si="26"/>
        <v>Kaitlyn COULTERshot-put</v>
      </c>
      <c r="B570" t="s">
        <v>521</v>
      </c>
      <c r="C570" s="6" t="s">
        <v>39</v>
      </c>
      <c r="D570" s="6">
        <v>38336</v>
      </c>
      <c r="E570">
        <v>788</v>
      </c>
      <c r="F570" s="2">
        <v>10</v>
      </c>
      <c r="G570">
        <v>794</v>
      </c>
      <c r="H570">
        <v>782</v>
      </c>
      <c r="I570">
        <v>762</v>
      </c>
      <c r="J570">
        <v>753</v>
      </c>
      <c r="K570">
        <v>750</v>
      </c>
      <c r="L570" s="6">
        <v>44303</v>
      </c>
      <c r="M570" s="6">
        <v>44261</v>
      </c>
      <c r="N570" s="6">
        <v>44576</v>
      </c>
      <c r="O570" s="6">
        <v>44520</v>
      </c>
      <c r="P570" s="58">
        <v>44605</v>
      </c>
      <c r="Q570" s="40">
        <f t="shared" si="24"/>
        <v>619</v>
      </c>
      <c r="R570" s="2">
        <f t="shared" si="25"/>
        <v>794</v>
      </c>
      <c r="S570" s="2">
        <f>VLOOKUP(C570,Quals!$A$25:$C$45,3,FALSE)</f>
        <v>1114</v>
      </c>
      <c r="T570" s="2" t="str">
        <f>IF(OR(AND(G570&gt;=S570,L570&gt;=Quals!$F$3,L570&lt;=Quals!$H$3), OR(AND(H570&gt;=S570,M570&gt;=Quals!$F$3,M570&lt;=Quals!$H$3), OR(AND(I570&gt;=S570,N570&gt;=Quals!$F$3,N570&lt;=Quals!$H$3), OR(AND(J570&gt;=S570,O570&gt;=Quals!$F$3,O570&lt;=Quals!$H$3), OR(AND(K570&gt;=S570,P570&gt;=Quals!$F$3,P570&lt;=Quals!$H$3)))))),"Q","")</f>
        <v/>
      </c>
      <c r="U570" s="1" t="str">
        <f>IF(AND(T570 = "Q", IF(ISNA(VLOOKUP((B570&amp;C570),Autos!C:C,1,FALSE)), "Not in Auto",)),"Check", "No need")</f>
        <v>No need</v>
      </c>
    </row>
    <row r="571" spans="1:21" x14ac:dyDescent="0.2">
      <c r="A571" t="str">
        <f t="shared" si="26"/>
        <v>Sarah THORPEshot-put</v>
      </c>
      <c r="B571" t="s">
        <v>523</v>
      </c>
      <c r="C571" s="6" t="s">
        <v>39</v>
      </c>
      <c r="D571" s="6">
        <v>36319</v>
      </c>
      <c r="E571">
        <v>778</v>
      </c>
      <c r="F571" s="2">
        <v>11</v>
      </c>
      <c r="G571">
        <v>777</v>
      </c>
      <c r="H571">
        <v>779</v>
      </c>
      <c r="I571">
        <v>752</v>
      </c>
      <c r="J571">
        <v>741</v>
      </c>
      <c r="K571">
        <v>734</v>
      </c>
      <c r="L571" s="6">
        <v>44303</v>
      </c>
      <c r="M571" s="6">
        <v>44612</v>
      </c>
      <c r="N571" s="6">
        <v>44268</v>
      </c>
      <c r="O571" s="6">
        <v>44261</v>
      </c>
      <c r="P571" s="58">
        <v>44576</v>
      </c>
      <c r="Q571" s="40">
        <f t="shared" si="24"/>
        <v>622</v>
      </c>
      <c r="R571" s="2">
        <f t="shared" si="25"/>
        <v>779</v>
      </c>
      <c r="S571" s="2">
        <f>VLOOKUP(C571,Quals!$A$25:$C$45,3,FALSE)</f>
        <v>1114</v>
      </c>
      <c r="T571" s="2" t="str">
        <f>IF(OR(AND(G571&gt;=S571,L571&gt;=Quals!$F$3,L571&lt;=Quals!$H$3), OR(AND(H571&gt;=S571,M571&gt;=Quals!$F$3,M571&lt;=Quals!$H$3), OR(AND(I571&gt;=S571,N571&gt;=Quals!$F$3,N571&lt;=Quals!$H$3), OR(AND(J571&gt;=S571,O571&gt;=Quals!$F$3,O571&lt;=Quals!$H$3), OR(AND(K571&gt;=S571,P571&gt;=Quals!$F$3,P571&lt;=Quals!$H$3)))))),"Q","")</f>
        <v/>
      </c>
      <c r="U571" s="1" t="str">
        <f>IF(AND(T571 = "Q", IF(ISNA(VLOOKUP((B571&amp;C571),Autos!C:C,1,FALSE)), "Not in Auto",)),"Check", "No need")</f>
        <v>No need</v>
      </c>
    </row>
    <row r="572" spans="1:21" x14ac:dyDescent="0.2">
      <c r="A572" t="str">
        <f t="shared" si="26"/>
        <v>Isabella HIPPELshot-put</v>
      </c>
      <c r="B572" t="s">
        <v>976</v>
      </c>
      <c r="C572" s="6" t="s">
        <v>39</v>
      </c>
      <c r="D572" s="6">
        <v>38000</v>
      </c>
      <c r="E572">
        <v>777</v>
      </c>
      <c r="F572" s="2">
        <v>12</v>
      </c>
      <c r="G572">
        <v>778</v>
      </c>
      <c r="H572">
        <v>768</v>
      </c>
      <c r="I572">
        <v>766</v>
      </c>
      <c r="J572">
        <v>750</v>
      </c>
      <c r="K572">
        <v>745</v>
      </c>
      <c r="L572" s="6">
        <v>44612</v>
      </c>
      <c r="M572" s="6">
        <v>44604</v>
      </c>
      <c r="N572" s="6">
        <v>44582</v>
      </c>
      <c r="O572" s="6">
        <v>44611</v>
      </c>
      <c r="P572" s="58">
        <v>44576</v>
      </c>
      <c r="Q572" s="40">
        <f t="shared" si="24"/>
        <v>624</v>
      </c>
      <c r="R572" s="2">
        <f t="shared" si="25"/>
        <v>778</v>
      </c>
      <c r="S572" s="2">
        <f>VLOOKUP(C572,Quals!$A$25:$C$45,3,FALSE)</f>
        <v>1114</v>
      </c>
      <c r="T572" s="2" t="str">
        <f>IF(OR(AND(G572&gt;=S572,L572&gt;=Quals!$F$3,L572&lt;=Quals!$H$3), OR(AND(H572&gt;=S572,M572&gt;=Quals!$F$3,M572&lt;=Quals!$H$3), OR(AND(I572&gt;=S572,N572&gt;=Quals!$F$3,N572&lt;=Quals!$H$3), OR(AND(J572&gt;=S572,O572&gt;=Quals!$F$3,O572&lt;=Quals!$H$3), OR(AND(K572&gt;=S572,P572&gt;=Quals!$F$3,P572&lt;=Quals!$H$3)))))),"Q","")</f>
        <v/>
      </c>
      <c r="U572" s="1" t="str">
        <f>IF(AND(T572 = "Q", IF(ISNA(VLOOKUP((B572&amp;C572),Autos!C:C,1,FALSE)), "Not in Auto",)),"Check", "No need")</f>
        <v>No need</v>
      </c>
    </row>
    <row r="573" spans="1:21" x14ac:dyDescent="0.2">
      <c r="A573" t="str">
        <f t="shared" si="26"/>
        <v>Tori WESTshot-put</v>
      </c>
      <c r="B573" t="s">
        <v>525</v>
      </c>
      <c r="C573" s="6" t="s">
        <v>39</v>
      </c>
      <c r="D573" s="6">
        <v>34986</v>
      </c>
      <c r="E573">
        <v>773</v>
      </c>
      <c r="F573" s="2">
        <v>13</v>
      </c>
      <c r="G573">
        <v>772</v>
      </c>
      <c r="H573">
        <v>782</v>
      </c>
      <c r="I573">
        <v>752</v>
      </c>
      <c r="J573">
        <v>749</v>
      </c>
      <c r="K573">
        <v>760</v>
      </c>
      <c r="L573" s="6">
        <v>44268</v>
      </c>
      <c r="M573" s="6">
        <v>44365</v>
      </c>
      <c r="N573" s="6">
        <v>44611</v>
      </c>
      <c r="O573" s="6">
        <v>44546</v>
      </c>
      <c r="P573" s="58">
        <v>44576</v>
      </c>
      <c r="Q573" s="40">
        <f t="shared" si="24"/>
        <v>625</v>
      </c>
      <c r="R573" s="2">
        <f t="shared" si="25"/>
        <v>782</v>
      </c>
      <c r="S573" s="2">
        <f>VLOOKUP(C573,Quals!$A$25:$C$45,3,FALSE)</f>
        <v>1114</v>
      </c>
      <c r="T573" s="2" t="str">
        <f>IF(OR(AND(G573&gt;=S573,L573&gt;=Quals!$F$3,L573&lt;=Quals!$H$3), OR(AND(H573&gt;=S573,M573&gt;=Quals!$F$3,M573&lt;=Quals!$H$3), OR(AND(I573&gt;=S573,N573&gt;=Quals!$F$3,N573&lt;=Quals!$H$3), OR(AND(J573&gt;=S573,O573&gt;=Quals!$F$3,O573&lt;=Quals!$H$3), OR(AND(K573&gt;=S573,P573&gt;=Quals!$F$3,P573&lt;=Quals!$H$3)))))),"Q","")</f>
        <v/>
      </c>
      <c r="U573" s="1" t="str">
        <f>IF(AND(T573 = "Q", IF(ISNA(VLOOKUP((B573&amp;C573),Autos!C:C,1,FALSE)), "Not in Auto",)),"Check", "No need")</f>
        <v>No need</v>
      </c>
    </row>
    <row r="574" spans="1:21" x14ac:dyDescent="0.2">
      <c r="A574" t="str">
        <f t="shared" si="26"/>
        <v>Tahlee FERGUSONshot-put</v>
      </c>
      <c r="B574" t="s">
        <v>524</v>
      </c>
      <c r="C574" s="6" t="s">
        <v>39</v>
      </c>
      <c r="D574" s="6">
        <v>37823</v>
      </c>
      <c r="E574">
        <v>768</v>
      </c>
      <c r="F574" s="2">
        <v>14</v>
      </c>
      <c r="G574">
        <v>788</v>
      </c>
      <c r="H574">
        <v>768</v>
      </c>
      <c r="I574">
        <v>740</v>
      </c>
      <c r="J574">
        <v>744</v>
      </c>
      <c r="K574">
        <v>744</v>
      </c>
      <c r="L574" s="6">
        <v>44268</v>
      </c>
      <c r="M574" s="6">
        <v>44299</v>
      </c>
      <c r="N574" s="6">
        <v>44280</v>
      </c>
      <c r="O574" s="6">
        <v>44261</v>
      </c>
      <c r="P574" s="58">
        <v>44261</v>
      </c>
      <c r="Q574" s="40">
        <f t="shared" si="24"/>
        <v>626</v>
      </c>
      <c r="R574" s="2">
        <f t="shared" si="25"/>
        <v>788</v>
      </c>
      <c r="S574" s="2">
        <f>VLOOKUP(C574,Quals!$A$25:$C$45,3,FALSE)</f>
        <v>1114</v>
      </c>
      <c r="T574" s="2" t="str">
        <f>IF(OR(AND(G574&gt;=S574,L574&gt;=Quals!$F$3,L574&lt;=Quals!$H$3), OR(AND(H574&gt;=S574,M574&gt;=Quals!$F$3,M574&lt;=Quals!$H$3), OR(AND(I574&gt;=S574,N574&gt;=Quals!$F$3,N574&lt;=Quals!$H$3), OR(AND(J574&gt;=S574,O574&gt;=Quals!$F$3,O574&lt;=Quals!$H$3), OR(AND(K574&gt;=S574,P574&gt;=Quals!$F$3,P574&lt;=Quals!$H$3)))))),"Q","")</f>
        <v/>
      </c>
      <c r="U574" s="1" t="str">
        <f>IF(AND(T574 = "Q", IF(ISNA(VLOOKUP((B574&amp;C574),Autos!C:C,1,FALSE)), "Not in Auto",)),"Check", "No need")</f>
        <v>No need</v>
      </c>
    </row>
    <row r="575" spans="1:21" x14ac:dyDescent="0.2">
      <c r="A575" t="str">
        <f t="shared" si="26"/>
        <v>Sina WILDRAUTshot-put</v>
      </c>
      <c r="B575" t="s">
        <v>510</v>
      </c>
      <c r="C575" s="6" t="s">
        <v>39</v>
      </c>
      <c r="D575" s="6">
        <v>36466</v>
      </c>
      <c r="E575">
        <v>767</v>
      </c>
      <c r="F575" s="2">
        <v>15</v>
      </c>
      <c r="G575">
        <v>806</v>
      </c>
      <c r="H575">
        <v>752</v>
      </c>
      <c r="I575">
        <v>749</v>
      </c>
      <c r="J575">
        <v>739</v>
      </c>
      <c r="K575">
        <v>734</v>
      </c>
      <c r="L575" s="6">
        <v>44548</v>
      </c>
      <c r="M575" s="6">
        <v>44590</v>
      </c>
      <c r="N575" s="6">
        <v>44507</v>
      </c>
      <c r="O575" s="6">
        <v>44310</v>
      </c>
      <c r="P575" s="58">
        <v>44611</v>
      </c>
      <c r="Q575" s="40">
        <f t="shared" si="24"/>
        <v>627</v>
      </c>
      <c r="R575" s="2">
        <f t="shared" si="25"/>
        <v>806</v>
      </c>
      <c r="S575" s="2">
        <f>VLOOKUP(C575,Quals!$A$25:$C$45,3,FALSE)</f>
        <v>1114</v>
      </c>
      <c r="T575" s="2" t="str">
        <f>IF(OR(AND(G575&gt;=S575,L575&gt;=Quals!$F$3,L575&lt;=Quals!$H$3), OR(AND(H575&gt;=S575,M575&gt;=Quals!$F$3,M575&lt;=Quals!$H$3), OR(AND(I575&gt;=S575,N575&gt;=Quals!$F$3,N575&lt;=Quals!$H$3), OR(AND(J575&gt;=S575,O575&gt;=Quals!$F$3,O575&lt;=Quals!$H$3), OR(AND(K575&gt;=S575,P575&gt;=Quals!$F$3,P575&lt;=Quals!$H$3)))))),"Q","")</f>
        <v/>
      </c>
      <c r="U575" s="1" t="str">
        <f>IF(AND(T575 = "Q", IF(ISNA(VLOOKUP((B575&amp;C575),Autos!C:C,1,FALSE)), "Not in Auto",)),"Check", "No need")</f>
        <v>No need</v>
      </c>
    </row>
    <row r="576" spans="1:21" x14ac:dyDescent="0.2">
      <c r="A576" t="str">
        <f t="shared" si="26"/>
        <v>Rebecca LODGEshot-put</v>
      </c>
      <c r="B576" t="s">
        <v>1009</v>
      </c>
      <c r="C576" s="6" t="s">
        <v>39</v>
      </c>
      <c r="D576" s="6">
        <v>34418</v>
      </c>
      <c r="E576">
        <v>758</v>
      </c>
      <c r="F576" s="2">
        <v>16</v>
      </c>
      <c r="G576">
        <v>789</v>
      </c>
      <c r="H576">
        <v>744</v>
      </c>
      <c r="I576">
        <v>742</v>
      </c>
      <c r="J576">
        <v>732</v>
      </c>
      <c r="K576">
        <v>708</v>
      </c>
      <c r="L576" s="6">
        <v>44612</v>
      </c>
      <c r="M576" s="6">
        <v>44276</v>
      </c>
      <c r="N576" s="6">
        <v>44576</v>
      </c>
      <c r="O576" s="6">
        <v>44303</v>
      </c>
      <c r="P576" s="58">
        <v>44594</v>
      </c>
      <c r="Q576" s="40">
        <f t="shared" si="24"/>
        <v>628</v>
      </c>
      <c r="R576" s="2">
        <f t="shared" si="25"/>
        <v>789</v>
      </c>
      <c r="S576" s="2">
        <f>VLOOKUP(C576,Quals!$A$25:$C$45,3,FALSE)</f>
        <v>1114</v>
      </c>
      <c r="T576" s="2" t="str">
        <f>IF(OR(AND(G576&gt;=S576,L576&gt;=Quals!$F$3,L576&lt;=Quals!$H$3), OR(AND(H576&gt;=S576,M576&gt;=Quals!$F$3,M576&lt;=Quals!$H$3), OR(AND(I576&gt;=S576,N576&gt;=Quals!$F$3,N576&lt;=Quals!$H$3), OR(AND(J576&gt;=S576,O576&gt;=Quals!$F$3,O576&lt;=Quals!$H$3), OR(AND(K576&gt;=S576,P576&gt;=Quals!$F$3,P576&lt;=Quals!$H$3)))))),"Q","")</f>
        <v/>
      </c>
      <c r="U576" s="1" t="str">
        <f>IF(AND(T576 = "Q", IF(ISNA(VLOOKUP((B576&amp;C576),Autos!C:C,1,FALSE)), "Not in Auto",)),"Check", "No need")</f>
        <v>No need</v>
      </c>
    </row>
    <row r="577" spans="1:21" x14ac:dyDescent="0.2">
      <c r="A577" t="str">
        <f t="shared" si="26"/>
        <v>Alexandra HULLEYhammer-throw</v>
      </c>
      <c r="B577" t="s">
        <v>526</v>
      </c>
      <c r="C577" s="6" t="s">
        <v>42</v>
      </c>
      <c r="D577" s="6">
        <v>35635</v>
      </c>
      <c r="E577">
        <v>1105</v>
      </c>
      <c r="F577" s="2">
        <v>1</v>
      </c>
      <c r="G577">
        <v>1025</v>
      </c>
      <c r="H577">
        <v>1014</v>
      </c>
      <c r="I577">
        <v>1079</v>
      </c>
      <c r="J577">
        <v>1060</v>
      </c>
      <c r="K577">
        <v>1014</v>
      </c>
      <c r="L577" s="6">
        <v>43644</v>
      </c>
      <c r="M577" s="6">
        <v>44303</v>
      </c>
      <c r="N577" s="6">
        <v>44548</v>
      </c>
      <c r="O577" s="6">
        <v>44577</v>
      </c>
      <c r="P577" s="58">
        <v>44268</v>
      </c>
      <c r="Q577" s="40">
        <f t="shared" si="24"/>
        <v>79</v>
      </c>
      <c r="R577" s="2">
        <f t="shared" si="25"/>
        <v>1079</v>
      </c>
      <c r="S577" s="2">
        <f>VLOOKUP(C577,Quals!$A$25:$C$45,3,FALSE)</f>
        <v>1134</v>
      </c>
      <c r="T577" s="2" t="str">
        <f>IF(OR(AND(G577&gt;=S577,L577&gt;=Quals!$F$3,L577&lt;=Quals!$H$3), OR(AND(H577&gt;=S577,M577&gt;=Quals!$F$3,M577&lt;=Quals!$H$3), OR(AND(I577&gt;=S577,N577&gt;=Quals!$F$3,N577&lt;=Quals!$H$3), OR(AND(J577&gt;=S577,O577&gt;=Quals!$F$3,O577&lt;=Quals!$H$3), OR(AND(K577&gt;=S577,P577&gt;=Quals!$F$3,P577&lt;=Quals!$H$3)))))),"Q","")</f>
        <v/>
      </c>
      <c r="U577" s="1" t="str">
        <f>IF(AND(T577 = "Q", IF(ISNA(VLOOKUP((B577&amp;C577),Autos!C:C,1,FALSE)), "Not in Auto",)),"Check", "No need")</f>
        <v>No need</v>
      </c>
    </row>
    <row r="578" spans="1:21" x14ac:dyDescent="0.2">
      <c r="A578" t="str">
        <f t="shared" si="26"/>
        <v>Stephanie RATCLIFFEhammer-throw</v>
      </c>
      <c r="B578" t="s">
        <v>527</v>
      </c>
      <c r="C578" s="7" t="s">
        <v>42</v>
      </c>
      <c r="D578" s="6">
        <v>36889</v>
      </c>
      <c r="E578">
        <v>993</v>
      </c>
      <c r="F578" s="2">
        <v>2</v>
      </c>
      <c r="G578">
        <v>961</v>
      </c>
      <c r="H578">
        <v>929</v>
      </c>
      <c r="I578">
        <v>937</v>
      </c>
      <c r="J578">
        <v>951</v>
      </c>
      <c r="K578">
        <v>922</v>
      </c>
      <c r="L578" s="6">
        <v>44303</v>
      </c>
      <c r="M578" s="6">
        <v>43644</v>
      </c>
      <c r="N578" s="6">
        <v>44280</v>
      </c>
      <c r="O578" s="6">
        <v>44296</v>
      </c>
      <c r="P578" s="58">
        <v>44611</v>
      </c>
      <c r="Q578" s="40">
        <f t="shared" ref="Q578:Q629" si="27">RANK(E578,$E$2:$E$1048576)</f>
        <v>248</v>
      </c>
      <c r="R578" s="2">
        <f t="shared" ref="R578:R629" si="28">LARGE(G578:K578,1)</f>
        <v>961</v>
      </c>
      <c r="S578" s="2">
        <f>VLOOKUP(C578,Quals!$A$25:$C$45,3,FALSE)</f>
        <v>1134</v>
      </c>
      <c r="T578" s="2" t="str">
        <f>IF(OR(AND(G578&gt;=S578,L578&gt;=Quals!$F$3,L578&lt;=Quals!$H$3), OR(AND(H578&gt;=S578,M578&gt;=Quals!$F$3,M578&lt;=Quals!$H$3), OR(AND(I578&gt;=S578,N578&gt;=Quals!$F$3,N578&lt;=Quals!$H$3), OR(AND(J578&gt;=S578,O578&gt;=Quals!$F$3,O578&lt;=Quals!$H$3), OR(AND(K578&gt;=S578,P578&gt;=Quals!$F$3,P578&lt;=Quals!$H$3)))))),"Q","")</f>
        <v/>
      </c>
      <c r="U578" s="1" t="str">
        <f>IF(AND(T578 = "Q", IF(ISNA(VLOOKUP((B578&amp;C578),Autos!C:C,1,FALSE)), "Not in Auto",)),"Check", "No need")</f>
        <v>No need</v>
      </c>
    </row>
    <row r="579" spans="1:21" x14ac:dyDescent="0.2">
      <c r="A579" t="str">
        <f t="shared" ref="A579:A626" si="29">B579&amp;C579</f>
        <v>Julia BOURKEhammer-throw</v>
      </c>
      <c r="B579" t="s">
        <v>519</v>
      </c>
      <c r="C579" t="s">
        <v>42</v>
      </c>
      <c r="D579" s="6">
        <v>35938</v>
      </c>
      <c r="E579">
        <v>937</v>
      </c>
      <c r="F579" s="2">
        <v>3</v>
      </c>
      <c r="G579">
        <v>945</v>
      </c>
      <c r="H579">
        <v>937</v>
      </c>
      <c r="I579">
        <v>925</v>
      </c>
      <c r="J579">
        <v>929</v>
      </c>
      <c r="K579">
        <v>916</v>
      </c>
      <c r="L579" s="6">
        <v>44316</v>
      </c>
      <c r="M579" s="6">
        <v>44330</v>
      </c>
      <c r="N579" s="6">
        <v>44288</v>
      </c>
      <c r="O579" s="6">
        <v>44282</v>
      </c>
      <c r="P579" s="58">
        <v>44295</v>
      </c>
      <c r="Q579" s="40">
        <f t="shared" si="27"/>
        <v>424</v>
      </c>
      <c r="R579" s="2">
        <f t="shared" si="28"/>
        <v>945</v>
      </c>
      <c r="S579" s="2">
        <f>VLOOKUP(C579,Quals!$A$25:$C$45,3,FALSE)</f>
        <v>1134</v>
      </c>
      <c r="T579" s="2" t="str">
        <f>IF(OR(AND(G579&gt;=S579,L579&gt;=Quals!$F$3,L579&lt;=Quals!$H$3), OR(AND(H579&gt;=S579,M579&gt;=Quals!$F$3,M579&lt;=Quals!$H$3), OR(AND(I579&gt;=S579,N579&gt;=Quals!$F$3,N579&lt;=Quals!$H$3), OR(AND(J579&gt;=S579,O579&gt;=Quals!$F$3,O579&lt;=Quals!$H$3), OR(AND(K579&gt;=S579,P579&gt;=Quals!$F$3,P579&lt;=Quals!$H$3)))))),"Q","")</f>
        <v/>
      </c>
      <c r="U579" s="1" t="str">
        <f>IF(AND(T579 = "Q", IF(ISNA(VLOOKUP((B579&amp;C579),Autos!C:C,1,FALSE)), "Not in Auto",)),"Check", "No need")</f>
        <v>No need</v>
      </c>
    </row>
    <row r="580" spans="1:21" x14ac:dyDescent="0.2">
      <c r="A580" t="str">
        <f t="shared" si="29"/>
        <v>Samantha LENTONhammer-throw</v>
      </c>
      <c r="B580" t="s">
        <v>500</v>
      </c>
      <c r="C580" s="6" t="s">
        <v>42</v>
      </c>
      <c r="D580" s="6">
        <v>36322</v>
      </c>
      <c r="E580">
        <v>925</v>
      </c>
      <c r="F580" s="2">
        <v>4</v>
      </c>
      <c r="G580">
        <v>943</v>
      </c>
      <c r="H580">
        <v>927</v>
      </c>
      <c r="I580">
        <v>920</v>
      </c>
      <c r="J580">
        <v>914</v>
      </c>
      <c r="K580">
        <v>911</v>
      </c>
      <c r="L580" s="6">
        <v>44330</v>
      </c>
      <c r="M580" s="6">
        <v>44288</v>
      </c>
      <c r="N580" s="6">
        <v>44343</v>
      </c>
      <c r="O580" s="6">
        <v>44317</v>
      </c>
      <c r="P580" s="58">
        <v>44282</v>
      </c>
      <c r="Q580" s="40">
        <f t="shared" si="27"/>
        <v>475</v>
      </c>
      <c r="R580" s="2">
        <f t="shared" si="28"/>
        <v>943</v>
      </c>
      <c r="S580" s="2">
        <f>VLOOKUP(C580,Quals!$A$25:$C$45,3,FALSE)</f>
        <v>1134</v>
      </c>
      <c r="T580" s="2" t="str">
        <f>IF(OR(AND(G580&gt;=S580,L580&gt;=Quals!$F$3,L580&lt;=Quals!$H$3), OR(AND(H580&gt;=S580,M580&gt;=Quals!$F$3,M580&lt;=Quals!$H$3), OR(AND(I580&gt;=S580,N580&gt;=Quals!$F$3,N580&lt;=Quals!$H$3), OR(AND(J580&gt;=S580,O580&gt;=Quals!$F$3,O580&lt;=Quals!$H$3), OR(AND(K580&gt;=S580,P580&gt;=Quals!$F$3,P580&lt;=Quals!$H$3)))))),"Q","")</f>
        <v/>
      </c>
      <c r="U580" s="1" t="str">
        <f>IF(AND(T580 = "Q", IF(ISNA(VLOOKUP((B580&amp;C580),Autos!C:C,1,FALSE)), "Not in Auto",)),"Check", "No need")</f>
        <v>No need</v>
      </c>
    </row>
    <row r="581" spans="1:21" x14ac:dyDescent="0.2">
      <c r="A581" t="str">
        <f t="shared" si="29"/>
        <v>Lara ROBERTShammer-throw</v>
      </c>
      <c r="B581" t="s">
        <v>528</v>
      </c>
      <c r="C581" s="6" t="s">
        <v>42</v>
      </c>
      <c r="D581" s="6">
        <v>37932</v>
      </c>
      <c r="E581">
        <v>877</v>
      </c>
      <c r="F581" s="2">
        <v>5</v>
      </c>
      <c r="G581">
        <v>879</v>
      </c>
      <c r="H581">
        <v>868</v>
      </c>
      <c r="I581">
        <v>855</v>
      </c>
      <c r="J581">
        <v>837</v>
      </c>
      <c r="K581">
        <v>839</v>
      </c>
      <c r="L581" s="6">
        <v>44597</v>
      </c>
      <c r="M581" s="6">
        <v>44463</v>
      </c>
      <c r="N581" s="6">
        <v>44612</v>
      </c>
      <c r="O581" s="6">
        <v>44352</v>
      </c>
      <c r="P581" s="58">
        <v>44268</v>
      </c>
      <c r="Q581" s="40">
        <f t="shared" si="27"/>
        <v>575</v>
      </c>
      <c r="R581" s="2">
        <f t="shared" si="28"/>
        <v>879</v>
      </c>
      <c r="S581" s="2">
        <f>VLOOKUP(C581,Quals!$A$25:$C$45,3,FALSE)</f>
        <v>1134</v>
      </c>
      <c r="T581" s="2" t="str">
        <f>IF(OR(AND(G581&gt;=S581,L581&gt;=Quals!$F$3,L581&lt;=Quals!$H$3), OR(AND(H581&gt;=S581,M581&gt;=Quals!$F$3,M581&lt;=Quals!$H$3), OR(AND(I581&gt;=S581,N581&gt;=Quals!$F$3,N581&lt;=Quals!$H$3), OR(AND(J581&gt;=S581,O581&gt;=Quals!$F$3,O581&lt;=Quals!$H$3), OR(AND(K581&gt;=S581,P581&gt;=Quals!$F$3,P581&lt;=Quals!$H$3)))))),"Q","")</f>
        <v/>
      </c>
      <c r="U581" s="1" t="str">
        <f>IF(AND(T581 = "Q", IF(ISNA(VLOOKUP((B581&amp;C581),Autos!C:C,1,FALSE)), "Not in Auto",)),"Check", "No need")</f>
        <v>No need</v>
      </c>
    </row>
    <row r="582" spans="1:21" x14ac:dyDescent="0.2">
      <c r="A582" t="str">
        <f t="shared" si="29"/>
        <v>Caitlyn HESTERhammer-throw</v>
      </c>
      <c r="B582" t="s">
        <v>529</v>
      </c>
      <c r="C582" s="6" t="s">
        <v>42</v>
      </c>
      <c r="D582" s="6">
        <v>36420</v>
      </c>
      <c r="E582">
        <v>836</v>
      </c>
      <c r="F582" s="2">
        <v>6</v>
      </c>
      <c r="G582">
        <v>810</v>
      </c>
      <c r="H582">
        <v>826</v>
      </c>
      <c r="I582">
        <v>818</v>
      </c>
      <c r="J582">
        <v>796</v>
      </c>
      <c r="K582">
        <v>801</v>
      </c>
      <c r="L582" s="6">
        <v>44303</v>
      </c>
      <c r="M582" s="6">
        <v>44611</v>
      </c>
      <c r="N582" s="6">
        <v>44464</v>
      </c>
      <c r="O582" s="6">
        <v>44268</v>
      </c>
      <c r="P582" s="58">
        <v>44538</v>
      </c>
      <c r="Q582" s="40">
        <f t="shared" si="27"/>
        <v>595</v>
      </c>
      <c r="R582" s="2">
        <f t="shared" si="28"/>
        <v>826</v>
      </c>
      <c r="S582" s="2">
        <f>VLOOKUP(C582,Quals!$A$25:$C$45,3,FALSE)</f>
        <v>1134</v>
      </c>
      <c r="T582" s="2" t="str">
        <f>IF(OR(AND(G582&gt;=S582,L582&gt;=Quals!$F$3,L582&lt;=Quals!$H$3), OR(AND(H582&gt;=S582,M582&gt;=Quals!$F$3,M582&lt;=Quals!$H$3), OR(AND(I582&gt;=S582,N582&gt;=Quals!$F$3,N582&lt;=Quals!$H$3), OR(AND(J582&gt;=S582,O582&gt;=Quals!$F$3,O582&lt;=Quals!$H$3), OR(AND(K582&gt;=S582,P582&gt;=Quals!$F$3,P582&lt;=Quals!$H$3)))))),"Q","")</f>
        <v/>
      </c>
      <c r="U582" s="1" t="str">
        <f>IF(AND(T582 = "Q", IF(ISNA(VLOOKUP((B582&amp;C582),Autos!C:C,1,FALSE)), "Not in Auto",)),"Check", "No need")</f>
        <v>No need</v>
      </c>
    </row>
    <row r="583" spans="1:21" x14ac:dyDescent="0.2">
      <c r="A583" t="str">
        <f t="shared" si="29"/>
        <v>Alysha PEARSONhammer-throw</v>
      </c>
      <c r="B583" t="s">
        <v>522</v>
      </c>
      <c r="C583" s="6" t="s">
        <v>42</v>
      </c>
      <c r="D583" s="6">
        <v>37422</v>
      </c>
      <c r="E583">
        <v>834</v>
      </c>
      <c r="F583" s="2">
        <v>7</v>
      </c>
      <c r="G583">
        <v>846</v>
      </c>
      <c r="H583">
        <v>832</v>
      </c>
      <c r="I583">
        <v>823</v>
      </c>
      <c r="J583">
        <v>798</v>
      </c>
      <c r="K583">
        <v>801</v>
      </c>
      <c r="L583" s="6">
        <v>44605</v>
      </c>
      <c r="M583" s="6">
        <v>44597</v>
      </c>
      <c r="N583" s="6">
        <v>44604</v>
      </c>
      <c r="O583" s="6">
        <v>44591</v>
      </c>
      <c r="P583" s="58">
        <v>44612</v>
      </c>
      <c r="Q583" s="40">
        <f t="shared" si="27"/>
        <v>597</v>
      </c>
      <c r="R583" s="2">
        <f t="shared" si="28"/>
        <v>846</v>
      </c>
      <c r="S583" s="2">
        <f>VLOOKUP(C583,Quals!$A$25:$C$45,3,FALSE)</f>
        <v>1134</v>
      </c>
      <c r="T583" s="2" t="str">
        <f>IF(OR(AND(G583&gt;=S583,L583&gt;=Quals!$F$3,L583&lt;=Quals!$H$3), OR(AND(H583&gt;=S583,M583&gt;=Quals!$F$3,M583&lt;=Quals!$H$3), OR(AND(I583&gt;=S583,N583&gt;=Quals!$F$3,N583&lt;=Quals!$H$3), OR(AND(J583&gt;=S583,O583&gt;=Quals!$F$3,O583&lt;=Quals!$H$3), OR(AND(K583&gt;=S583,P583&gt;=Quals!$F$3,P583&lt;=Quals!$H$3)))))),"Q","")</f>
        <v/>
      </c>
      <c r="U583" s="1" t="str">
        <f>IF(AND(T583 = "Q", IF(ISNA(VLOOKUP((B583&amp;C583),Autos!C:C,1,FALSE)), "Not in Auto",)),"Check", "No need")</f>
        <v>No need</v>
      </c>
    </row>
    <row r="584" spans="1:21" x14ac:dyDescent="0.2">
      <c r="A584" t="str">
        <f t="shared" si="29"/>
        <v>Isabella SIMONELLIhammer-throw</v>
      </c>
      <c r="B584" t="s">
        <v>511</v>
      </c>
      <c r="C584" s="7" t="s">
        <v>42</v>
      </c>
      <c r="D584" s="6">
        <v>36914</v>
      </c>
      <c r="E584">
        <v>832</v>
      </c>
      <c r="F584" s="2">
        <v>8</v>
      </c>
      <c r="G584">
        <v>884</v>
      </c>
      <c r="H584">
        <v>824</v>
      </c>
      <c r="I584">
        <v>821</v>
      </c>
      <c r="J584">
        <v>820</v>
      </c>
      <c r="K584">
        <v>791</v>
      </c>
      <c r="L584" s="6">
        <v>44281</v>
      </c>
      <c r="M584" s="6">
        <v>44330</v>
      </c>
      <c r="N584" s="6">
        <v>44296</v>
      </c>
      <c r="O584" s="6">
        <v>44302</v>
      </c>
      <c r="P584" s="58">
        <v>44288</v>
      </c>
      <c r="Q584" s="40">
        <f t="shared" si="27"/>
        <v>599</v>
      </c>
      <c r="R584" s="2">
        <f t="shared" si="28"/>
        <v>884</v>
      </c>
      <c r="S584" s="2">
        <f>VLOOKUP(C584,Quals!$A$25:$C$45,3,FALSE)</f>
        <v>1134</v>
      </c>
      <c r="T584" s="2" t="str">
        <f>IF(OR(AND(G584&gt;=S584,L584&gt;=Quals!$F$3,L584&lt;=Quals!$H$3), OR(AND(H584&gt;=S584,M584&gt;=Quals!$F$3,M584&lt;=Quals!$H$3), OR(AND(I584&gt;=S584,N584&gt;=Quals!$F$3,N584&lt;=Quals!$H$3), OR(AND(J584&gt;=S584,O584&gt;=Quals!$F$3,O584&lt;=Quals!$H$3), OR(AND(K584&gt;=S584,P584&gt;=Quals!$F$3,P584&lt;=Quals!$H$3)))))),"Q","")</f>
        <v/>
      </c>
      <c r="U584" s="1" t="str">
        <f>IF(AND(T584 = "Q", IF(ISNA(VLOOKUP((B584&amp;C584),Autos!C:C,1,FALSE)), "Not in Auto",)),"Check", "No need")</f>
        <v>No need</v>
      </c>
    </row>
    <row r="585" spans="1:21" x14ac:dyDescent="0.2">
      <c r="A585" t="str">
        <f t="shared" si="29"/>
        <v>Aliyah CANEPAhammer-throw</v>
      </c>
      <c r="B585" t="s">
        <v>530</v>
      </c>
      <c r="C585" s="6" t="s">
        <v>42</v>
      </c>
      <c r="D585" s="6">
        <v>37463</v>
      </c>
      <c r="E585">
        <v>826</v>
      </c>
      <c r="F585" s="2">
        <v>9</v>
      </c>
      <c r="G585">
        <v>827</v>
      </c>
      <c r="H585">
        <v>779</v>
      </c>
      <c r="I585">
        <v>828</v>
      </c>
      <c r="J585">
        <v>805</v>
      </c>
      <c r="K585">
        <v>801</v>
      </c>
      <c r="L585" s="6">
        <v>44534</v>
      </c>
      <c r="M585" s="6">
        <v>44303</v>
      </c>
      <c r="N585" s="6">
        <v>44534</v>
      </c>
      <c r="O585" s="6">
        <v>44305</v>
      </c>
      <c r="P585" s="58">
        <v>44598</v>
      </c>
      <c r="Q585" s="40">
        <f t="shared" si="27"/>
        <v>604</v>
      </c>
      <c r="R585" s="2">
        <f t="shared" si="28"/>
        <v>828</v>
      </c>
      <c r="S585" s="2">
        <f>VLOOKUP(C585,Quals!$A$25:$C$45,3,FALSE)</f>
        <v>1134</v>
      </c>
      <c r="T585" s="2" t="str">
        <f>IF(OR(AND(G585&gt;=S585,L585&gt;=Quals!$F$3,L585&lt;=Quals!$H$3), OR(AND(H585&gt;=S585,M585&gt;=Quals!$F$3,M585&lt;=Quals!$H$3), OR(AND(I585&gt;=S585,N585&gt;=Quals!$F$3,N585&lt;=Quals!$H$3), OR(AND(J585&gt;=S585,O585&gt;=Quals!$F$3,O585&lt;=Quals!$H$3), OR(AND(K585&gt;=S585,P585&gt;=Quals!$F$3,P585&lt;=Quals!$H$3)))))),"Q","")</f>
        <v/>
      </c>
      <c r="U585" s="1" t="str">
        <f>IF(AND(T585 = "Q", IF(ISNA(VLOOKUP((B585&amp;C585),Autos!C:C,1,FALSE)), "Not in Auto",)),"Check", "No need")</f>
        <v>No need</v>
      </c>
    </row>
    <row r="586" spans="1:21" x14ac:dyDescent="0.2">
      <c r="A586" t="str">
        <f t="shared" si="29"/>
        <v>Lyvante SU'EMAIhammer-throw</v>
      </c>
      <c r="B586" t="s">
        <v>502</v>
      </c>
      <c r="C586" t="s">
        <v>42</v>
      </c>
      <c r="D586" s="6">
        <v>37602</v>
      </c>
      <c r="E586">
        <v>808</v>
      </c>
      <c r="F586" s="2">
        <v>10</v>
      </c>
      <c r="G586">
        <v>801</v>
      </c>
      <c r="H586">
        <v>808</v>
      </c>
      <c r="I586">
        <v>788</v>
      </c>
      <c r="J586">
        <v>779</v>
      </c>
      <c r="K586">
        <v>769</v>
      </c>
      <c r="L586" s="6">
        <v>44303</v>
      </c>
      <c r="M586" s="6">
        <v>44268</v>
      </c>
      <c r="N586" s="6">
        <v>44268</v>
      </c>
      <c r="O586" s="6">
        <v>44305</v>
      </c>
      <c r="P586" s="58">
        <v>44301</v>
      </c>
      <c r="Q586" s="40">
        <f t="shared" si="27"/>
        <v>608</v>
      </c>
      <c r="R586" s="2">
        <f t="shared" si="28"/>
        <v>808</v>
      </c>
      <c r="S586" s="2">
        <f>VLOOKUP(C586,Quals!$A$25:$C$45,3,FALSE)</f>
        <v>1134</v>
      </c>
      <c r="T586" s="2" t="str">
        <f>IF(OR(AND(G586&gt;=S586,L586&gt;=Quals!$F$3,L586&lt;=Quals!$H$3), OR(AND(H586&gt;=S586,M586&gt;=Quals!$F$3,M586&lt;=Quals!$H$3), OR(AND(I586&gt;=S586,N586&gt;=Quals!$F$3,N586&lt;=Quals!$H$3), OR(AND(J586&gt;=S586,O586&gt;=Quals!$F$3,O586&lt;=Quals!$H$3), OR(AND(K586&gt;=S586,P586&gt;=Quals!$F$3,P586&lt;=Quals!$H$3)))))),"Q","")</f>
        <v/>
      </c>
      <c r="U586" s="1" t="str">
        <f>IF(AND(T586 = "Q", IF(ISNA(VLOOKUP((B586&amp;C586),Autos!C:C,1,FALSE)), "Not in Auto",)),"Check", "No need")</f>
        <v>No need</v>
      </c>
    </row>
    <row r="587" spans="1:21" x14ac:dyDescent="0.2">
      <c r="A587" t="str">
        <f t="shared" si="29"/>
        <v>Renee HARDYhammer-throw</v>
      </c>
      <c r="B587" t="s">
        <v>531</v>
      </c>
      <c r="C587" s="6" t="s">
        <v>42</v>
      </c>
      <c r="D587" s="6">
        <v>37723</v>
      </c>
      <c r="E587">
        <v>808</v>
      </c>
      <c r="F587" s="2">
        <v>11</v>
      </c>
      <c r="G587">
        <v>785</v>
      </c>
      <c r="H587">
        <v>773</v>
      </c>
      <c r="I587">
        <v>792</v>
      </c>
      <c r="J587">
        <v>783</v>
      </c>
      <c r="K587">
        <v>772</v>
      </c>
      <c r="L587" s="6">
        <v>44268</v>
      </c>
      <c r="M587" s="6">
        <v>44303</v>
      </c>
      <c r="N587" s="6">
        <v>44605</v>
      </c>
      <c r="O587" s="6">
        <v>44262</v>
      </c>
      <c r="P587" s="58">
        <v>44591</v>
      </c>
      <c r="Q587" s="40">
        <f t="shared" si="27"/>
        <v>608</v>
      </c>
      <c r="R587" s="2">
        <f t="shared" si="28"/>
        <v>792</v>
      </c>
      <c r="S587" s="2">
        <f>VLOOKUP(C587,Quals!$A$25:$C$45,3,FALSE)</f>
        <v>1134</v>
      </c>
      <c r="T587" s="2" t="str">
        <f>IF(OR(AND(G587&gt;=S587,L587&gt;=Quals!$F$3,L587&lt;=Quals!$H$3), OR(AND(H587&gt;=S587,M587&gt;=Quals!$F$3,M587&lt;=Quals!$H$3), OR(AND(I587&gt;=S587,N587&gt;=Quals!$F$3,N587&lt;=Quals!$H$3), OR(AND(J587&gt;=S587,O587&gt;=Quals!$F$3,O587&lt;=Quals!$H$3), OR(AND(K587&gt;=S587,P587&gt;=Quals!$F$3,P587&lt;=Quals!$H$3)))))),"Q","")</f>
        <v/>
      </c>
      <c r="U587" s="1" t="str">
        <f>IF(AND(T587 = "Q", IF(ISNA(VLOOKUP((B587&amp;C587),Autos!C:C,1,FALSE)), "Not in Auto",)),"Check", "No need")</f>
        <v>No need</v>
      </c>
    </row>
    <row r="588" spans="1:21" x14ac:dyDescent="0.2">
      <c r="A588" t="str">
        <f t="shared" si="29"/>
        <v>Olivia GRAHAMhammer-throw</v>
      </c>
      <c r="B588" t="s">
        <v>532</v>
      </c>
      <c r="C588" s="6" t="s">
        <v>42</v>
      </c>
      <c r="D588" s="6">
        <v>36823</v>
      </c>
      <c r="E588">
        <v>797</v>
      </c>
      <c r="F588" s="2">
        <v>12</v>
      </c>
      <c r="G588">
        <v>781</v>
      </c>
      <c r="H588">
        <v>782</v>
      </c>
      <c r="I588">
        <v>781</v>
      </c>
      <c r="J588">
        <v>781</v>
      </c>
      <c r="K588">
        <v>779</v>
      </c>
      <c r="L588" s="6">
        <v>44611</v>
      </c>
      <c r="M588" s="6">
        <v>44513</v>
      </c>
      <c r="N588" s="6">
        <v>44527</v>
      </c>
      <c r="O588" s="6">
        <v>44541</v>
      </c>
      <c r="P588" s="58">
        <v>44576</v>
      </c>
      <c r="Q588" s="40">
        <f t="shared" si="27"/>
        <v>613</v>
      </c>
      <c r="R588" s="2">
        <f t="shared" si="28"/>
        <v>782</v>
      </c>
      <c r="S588" s="2">
        <f>VLOOKUP(C588,Quals!$A$25:$C$45,3,FALSE)</f>
        <v>1134</v>
      </c>
      <c r="T588" s="2" t="str">
        <f>IF(OR(AND(G588&gt;=S588,L588&gt;=Quals!$F$3,L588&lt;=Quals!$H$3), OR(AND(H588&gt;=S588,M588&gt;=Quals!$F$3,M588&lt;=Quals!$H$3), OR(AND(I588&gt;=S588,N588&gt;=Quals!$F$3,N588&lt;=Quals!$H$3), OR(AND(J588&gt;=S588,O588&gt;=Quals!$F$3,O588&lt;=Quals!$H$3), OR(AND(K588&gt;=S588,P588&gt;=Quals!$F$3,P588&lt;=Quals!$H$3)))))),"Q","")</f>
        <v/>
      </c>
      <c r="U588" s="1" t="str">
        <f>IF(AND(T588 = "Q", IF(ISNA(VLOOKUP((B588&amp;C588),Autos!C:C,1,FALSE)), "Not in Auto",)),"Check", "No need")</f>
        <v>No need</v>
      </c>
    </row>
    <row r="589" spans="1:21" x14ac:dyDescent="0.2">
      <c r="A589" t="str">
        <f t="shared" si="29"/>
        <v>Hannah EDWARDShammer-throw</v>
      </c>
      <c r="B589" t="s">
        <v>506</v>
      </c>
      <c r="C589" s="6" t="s">
        <v>42</v>
      </c>
      <c r="D589" s="6">
        <v>44701</v>
      </c>
      <c r="E589">
        <v>788</v>
      </c>
      <c r="F589" s="2">
        <v>13</v>
      </c>
      <c r="G589">
        <v>764</v>
      </c>
      <c r="H589">
        <v>792</v>
      </c>
      <c r="I589">
        <v>792</v>
      </c>
      <c r="J589">
        <v>744</v>
      </c>
      <c r="K589">
        <v>765</v>
      </c>
      <c r="L589" s="6">
        <v>44394</v>
      </c>
      <c r="M589" s="6">
        <v>44463</v>
      </c>
      <c r="N589" s="6">
        <v>44464</v>
      </c>
      <c r="O589" s="6">
        <v>44366</v>
      </c>
      <c r="P589" s="58">
        <v>44301</v>
      </c>
      <c r="Q589" s="40">
        <f t="shared" si="27"/>
        <v>619</v>
      </c>
      <c r="R589" s="2">
        <f t="shared" si="28"/>
        <v>792</v>
      </c>
      <c r="S589" s="2">
        <f>VLOOKUP(C589,Quals!$A$25:$C$45,3,FALSE)</f>
        <v>1134</v>
      </c>
      <c r="T589" s="2" t="str">
        <f>IF(OR(AND(G589&gt;=S589,L589&gt;=Quals!$F$3,L589&lt;=Quals!$H$3), OR(AND(H589&gt;=S589,M589&gt;=Quals!$F$3,M589&lt;=Quals!$H$3), OR(AND(I589&gt;=S589,N589&gt;=Quals!$F$3,N589&lt;=Quals!$H$3), OR(AND(J589&gt;=S589,O589&gt;=Quals!$F$3,O589&lt;=Quals!$H$3), OR(AND(K589&gt;=S589,P589&gt;=Quals!$F$3,P589&lt;=Quals!$H$3)))))),"Q","")</f>
        <v/>
      </c>
      <c r="U589" s="1" t="str">
        <f>IF(AND(T589 = "Q", IF(ISNA(VLOOKUP((B589&amp;C589),Autos!C:C,1,FALSE)), "Not in Auto",)),"Check", "No need")</f>
        <v>No need</v>
      </c>
    </row>
    <row r="590" spans="1:21" x14ac:dyDescent="0.2">
      <c r="A590" t="str">
        <f t="shared" si="29"/>
        <v>Kelsey-Lee BARBERjavelin-throw</v>
      </c>
      <c r="B590" t="s">
        <v>533</v>
      </c>
      <c r="C590" s="6" t="s">
        <v>41</v>
      </c>
      <c r="D590" s="6">
        <v>33501</v>
      </c>
      <c r="E590">
        <v>1321</v>
      </c>
      <c r="F590" s="2">
        <v>1</v>
      </c>
      <c r="G590">
        <v>1163</v>
      </c>
      <c r="H590">
        <v>1182</v>
      </c>
      <c r="I590">
        <v>1128</v>
      </c>
      <c r="J590">
        <v>1094</v>
      </c>
      <c r="K590">
        <v>1091</v>
      </c>
      <c r="L590" s="6">
        <v>44414</v>
      </c>
      <c r="M590" s="6">
        <v>43642</v>
      </c>
      <c r="N590" s="6">
        <v>44448</v>
      </c>
      <c r="O590" s="6">
        <v>44378</v>
      </c>
      <c r="P590" s="58">
        <v>44439</v>
      </c>
      <c r="Q590" s="40">
        <f t="shared" si="27"/>
        <v>4</v>
      </c>
      <c r="R590" s="2">
        <f t="shared" si="28"/>
        <v>1182</v>
      </c>
      <c r="S590" s="2">
        <f>VLOOKUP(C590,Quals!$A$25:$C$45,3,FALSE)</f>
        <v>1153</v>
      </c>
      <c r="T590" s="2" t="str">
        <f>IF(OR(AND(G590&gt;=S590,L590&gt;=Quals!$F$3,L590&lt;=Quals!$H$3), OR(AND(H590&gt;=S590,M590&gt;=Quals!$F$3,M590&lt;=Quals!$H$3), OR(AND(I590&gt;=S590,N590&gt;=Quals!$F$3,N590&lt;=Quals!$H$3), OR(AND(J590&gt;=S590,O590&gt;=Quals!$F$3,O590&lt;=Quals!$H$3), OR(AND(K590&gt;=S590,P590&gt;=Quals!$F$3,P590&lt;=Quals!$H$3)))))),"Q","")</f>
        <v>Q</v>
      </c>
      <c r="U590" s="1" t="str">
        <f>IF(AND(T590 = "Q", IF(ISNA(VLOOKUP((B590&amp;C590),Autos!C:C,1,FALSE)), "Not in Auto",)),"Check", "No need")</f>
        <v>No need</v>
      </c>
    </row>
    <row r="591" spans="1:21" x14ac:dyDescent="0.2">
      <c r="A591" t="str">
        <f t="shared" si="29"/>
        <v>Kathryn MITCHELLjavelin-throw</v>
      </c>
      <c r="B591" t="s">
        <v>534</v>
      </c>
      <c r="C591" s="6" t="s">
        <v>41</v>
      </c>
      <c r="D591" s="6">
        <v>30142</v>
      </c>
      <c r="E591">
        <v>1224</v>
      </c>
      <c r="F591" s="2">
        <v>2</v>
      </c>
      <c r="G591">
        <v>1112</v>
      </c>
      <c r="H591">
        <v>1140</v>
      </c>
      <c r="I591">
        <v>1112</v>
      </c>
      <c r="J591">
        <v>1143</v>
      </c>
      <c r="K591">
        <v>1143</v>
      </c>
      <c r="L591" s="6">
        <v>44414</v>
      </c>
      <c r="M591" s="6">
        <v>44303</v>
      </c>
      <c r="N591" s="6">
        <v>44411</v>
      </c>
      <c r="O591" s="6">
        <v>44359</v>
      </c>
      <c r="P591" s="58">
        <v>44296</v>
      </c>
      <c r="Q591" s="40">
        <f t="shared" si="27"/>
        <v>13</v>
      </c>
      <c r="R591" s="2">
        <f t="shared" si="28"/>
        <v>1143</v>
      </c>
      <c r="S591" s="2">
        <f>VLOOKUP(C591,Quals!$A$25:$C$45,3,FALSE)</f>
        <v>1153</v>
      </c>
      <c r="T591" s="2" t="str">
        <f>IF(OR(AND(G591&gt;=S591,L591&gt;=Quals!$F$3,L591&lt;=Quals!$H$3), OR(AND(H591&gt;=S591,M591&gt;=Quals!$F$3,M591&lt;=Quals!$H$3), OR(AND(I591&gt;=S591,N591&gt;=Quals!$F$3,N591&lt;=Quals!$H$3), OR(AND(J591&gt;=S591,O591&gt;=Quals!$F$3,O591&lt;=Quals!$H$3), OR(AND(K591&gt;=S591,P591&gt;=Quals!$F$3,P591&lt;=Quals!$H$3)))))),"Q","")</f>
        <v/>
      </c>
      <c r="U591" s="1" t="str">
        <f>IF(AND(T591 = "Q", IF(ISNA(VLOOKUP((B591&amp;C591),Autos!C:C,1,FALSE)), "Not in Auto",)),"Check", "No need")</f>
        <v>No need</v>
      </c>
    </row>
    <row r="592" spans="1:21" x14ac:dyDescent="0.2">
      <c r="A592" t="str">
        <f t="shared" si="29"/>
        <v>Mackenzie LITTLEjavelin-throw</v>
      </c>
      <c r="B592" t="s">
        <v>535</v>
      </c>
      <c r="C592" s="6" t="s">
        <v>41</v>
      </c>
      <c r="D592" s="6">
        <v>35421</v>
      </c>
      <c r="E592">
        <v>1194</v>
      </c>
      <c r="F592" s="2">
        <v>3</v>
      </c>
      <c r="G592">
        <v>1077</v>
      </c>
      <c r="H592">
        <v>1122</v>
      </c>
      <c r="I592">
        <v>1036</v>
      </c>
      <c r="J592">
        <v>1095</v>
      </c>
      <c r="K592">
        <v>1062</v>
      </c>
      <c r="L592" s="6">
        <v>44414</v>
      </c>
      <c r="M592" s="6">
        <v>44411</v>
      </c>
      <c r="N592" s="6">
        <v>43642</v>
      </c>
      <c r="O592" s="6">
        <v>44303</v>
      </c>
      <c r="P592" s="58">
        <v>44282</v>
      </c>
      <c r="Q592" s="40">
        <f t="shared" si="27"/>
        <v>20</v>
      </c>
      <c r="R592" s="2">
        <f t="shared" si="28"/>
        <v>1122</v>
      </c>
      <c r="S592" s="2">
        <f>VLOOKUP(C592,Quals!$A$25:$C$45,3,FALSE)</f>
        <v>1153</v>
      </c>
      <c r="T592" s="2" t="str">
        <f>IF(OR(AND(G592&gt;=S592,L592&gt;=Quals!$F$3,L592&lt;=Quals!$H$3), OR(AND(H592&gt;=S592,M592&gt;=Quals!$F$3,M592&lt;=Quals!$H$3), OR(AND(I592&gt;=S592,N592&gt;=Quals!$F$3,N592&lt;=Quals!$H$3), OR(AND(J592&gt;=S592,O592&gt;=Quals!$F$3,O592&lt;=Quals!$H$3), OR(AND(K592&gt;=S592,P592&gt;=Quals!$F$3,P592&lt;=Quals!$H$3)))))),"Q","")</f>
        <v/>
      </c>
      <c r="U592" s="1" t="str">
        <f>IF(AND(T592 = "Q", IF(ISNA(VLOOKUP((B592&amp;C592),Autos!C:C,1,FALSE)), "Not in Auto",)),"Check", "No need")</f>
        <v>No need</v>
      </c>
    </row>
    <row r="593" spans="1:21" x14ac:dyDescent="0.2">
      <c r="A593" t="str">
        <f t="shared" si="29"/>
        <v>Alexandra ROBERTSjavelin-throw</v>
      </c>
      <c r="B593" t="s">
        <v>536</v>
      </c>
      <c r="C593" s="6" t="s">
        <v>41</v>
      </c>
      <c r="D593" s="6">
        <v>36990</v>
      </c>
      <c r="E593">
        <v>1017</v>
      </c>
      <c r="F593" s="2">
        <v>4</v>
      </c>
      <c r="G593">
        <v>1035</v>
      </c>
      <c r="H593">
        <v>1010</v>
      </c>
      <c r="I593">
        <v>998</v>
      </c>
      <c r="J593">
        <v>996</v>
      </c>
      <c r="K593">
        <v>980</v>
      </c>
      <c r="L593" s="6">
        <v>44280</v>
      </c>
      <c r="M593" s="6">
        <v>44302</v>
      </c>
      <c r="N593" s="6">
        <v>44254</v>
      </c>
      <c r="O593" s="6">
        <v>44319</v>
      </c>
      <c r="P593" s="58">
        <v>44296</v>
      </c>
      <c r="Q593" s="40">
        <f t="shared" si="27"/>
        <v>184</v>
      </c>
      <c r="R593" s="2">
        <f t="shared" si="28"/>
        <v>1035</v>
      </c>
      <c r="S593" s="2">
        <f>VLOOKUP(C593,Quals!$A$25:$C$45,3,FALSE)</f>
        <v>1153</v>
      </c>
      <c r="T593" s="2" t="str">
        <f>IF(OR(AND(G593&gt;=S593,L593&gt;=Quals!$F$3,L593&lt;=Quals!$H$3), OR(AND(H593&gt;=S593,M593&gt;=Quals!$F$3,M593&lt;=Quals!$H$3), OR(AND(I593&gt;=S593,N593&gt;=Quals!$F$3,N593&lt;=Quals!$H$3), OR(AND(J593&gt;=S593,O593&gt;=Quals!$F$3,O593&lt;=Quals!$H$3), OR(AND(K593&gt;=S593,P593&gt;=Quals!$F$3,P593&lt;=Quals!$H$3)))))),"Q","")</f>
        <v/>
      </c>
      <c r="U593" s="1" t="str">
        <f>IF(AND(T593 = "Q", IF(ISNA(VLOOKUP((B593&amp;C593),Autos!C:C,1,FALSE)), "Not in Auto",)),"Check", "No need")</f>
        <v>No need</v>
      </c>
    </row>
    <row r="594" spans="1:21" x14ac:dyDescent="0.2">
      <c r="A594" t="str">
        <f t="shared" si="29"/>
        <v>Jess BELLjavelin-throw</v>
      </c>
      <c r="B594" t="s">
        <v>537</v>
      </c>
      <c r="C594" s="6" t="s">
        <v>41</v>
      </c>
      <c r="D594" s="6">
        <v>36538</v>
      </c>
      <c r="E594">
        <v>989</v>
      </c>
      <c r="F594" s="2">
        <v>5</v>
      </c>
      <c r="G594">
        <v>978</v>
      </c>
      <c r="H594">
        <v>871</v>
      </c>
      <c r="I594">
        <v>931</v>
      </c>
      <c r="J594">
        <v>935</v>
      </c>
      <c r="K594">
        <v>926</v>
      </c>
      <c r="L594" s="6">
        <v>44282</v>
      </c>
      <c r="M594" s="6">
        <v>43642</v>
      </c>
      <c r="N594" s="6">
        <v>44303</v>
      </c>
      <c r="O594" s="6">
        <v>44252</v>
      </c>
      <c r="P594" s="58">
        <v>44266</v>
      </c>
      <c r="Q594" s="40">
        <f t="shared" si="27"/>
        <v>257</v>
      </c>
      <c r="R594" s="2">
        <f t="shared" si="28"/>
        <v>978</v>
      </c>
      <c r="S594" s="2">
        <f>VLOOKUP(C594,Quals!$A$25:$C$45,3,FALSE)</f>
        <v>1153</v>
      </c>
      <c r="T594" s="2" t="str">
        <f>IF(OR(AND(G594&gt;=S594,L594&gt;=Quals!$F$3,L594&lt;=Quals!$H$3), OR(AND(H594&gt;=S594,M594&gt;=Quals!$F$3,M594&lt;=Quals!$H$3), OR(AND(I594&gt;=S594,N594&gt;=Quals!$F$3,N594&lt;=Quals!$H$3), OR(AND(J594&gt;=S594,O594&gt;=Quals!$F$3,O594&lt;=Quals!$H$3), OR(AND(K594&gt;=S594,P594&gt;=Quals!$F$3,P594&lt;=Quals!$H$3)))))),"Q","")</f>
        <v/>
      </c>
      <c r="U594" s="1" t="str">
        <f>IF(AND(T594 = "Q", IF(ISNA(VLOOKUP((B594&amp;C594),Autos!C:C,1,FALSE)), "Not in Auto",)),"Check", "No need")</f>
        <v>No need</v>
      </c>
    </row>
    <row r="595" spans="1:21" x14ac:dyDescent="0.2">
      <c r="A595" t="str">
        <f t="shared" si="29"/>
        <v>Mackenzie MIELCZAREKjavelin-throw</v>
      </c>
      <c r="B595" t="s">
        <v>538</v>
      </c>
      <c r="C595" s="6" t="s">
        <v>41</v>
      </c>
      <c r="D595" s="6">
        <v>37658</v>
      </c>
      <c r="E595">
        <v>982</v>
      </c>
      <c r="F595" s="2">
        <v>6</v>
      </c>
      <c r="G595">
        <v>984</v>
      </c>
      <c r="H595">
        <v>941</v>
      </c>
      <c r="I595">
        <v>933</v>
      </c>
      <c r="J595">
        <v>929</v>
      </c>
      <c r="K595">
        <v>928</v>
      </c>
      <c r="L595" s="6">
        <v>44301</v>
      </c>
      <c r="M595" s="6">
        <v>44303</v>
      </c>
      <c r="N595" s="6">
        <v>44282</v>
      </c>
      <c r="O595" s="6">
        <v>44266</v>
      </c>
      <c r="P595" s="58">
        <v>44255</v>
      </c>
      <c r="Q595" s="40">
        <f t="shared" si="27"/>
        <v>281</v>
      </c>
      <c r="R595" s="2">
        <f t="shared" si="28"/>
        <v>984</v>
      </c>
      <c r="S595" s="2">
        <f>VLOOKUP(C595,Quals!$A$25:$C$45,3,FALSE)</f>
        <v>1153</v>
      </c>
      <c r="T595" s="2" t="str">
        <f>IF(OR(AND(G595&gt;=S595,L595&gt;=Quals!$F$3,L595&lt;=Quals!$H$3), OR(AND(H595&gt;=S595,M595&gt;=Quals!$F$3,M595&lt;=Quals!$H$3), OR(AND(I595&gt;=S595,N595&gt;=Quals!$F$3,N595&lt;=Quals!$H$3), OR(AND(J595&gt;=S595,O595&gt;=Quals!$F$3,O595&lt;=Quals!$H$3), OR(AND(K595&gt;=S595,P595&gt;=Quals!$F$3,P595&lt;=Quals!$H$3)))))),"Q","")</f>
        <v/>
      </c>
      <c r="U595" s="1" t="str">
        <f>IF(AND(T595 = "Q", IF(ISNA(VLOOKUP((B595&amp;C595),Autos!C:C,1,FALSE)), "Not in Auto",)),"Check", "No need")</f>
        <v>No need</v>
      </c>
    </row>
    <row r="596" spans="1:21" x14ac:dyDescent="0.2">
      <c r="A596" t="str">
        <f t="shared" si="29"/>
        <v>Lianna DAVIDSONjavelin-throw</v>
      </c>
      <c r="B596" t="s">
        <v>539</v>
      </c>
      <c r="C596" s="7" t="s">
        <v>41</v>
      </c>
      <c r="D596" s="6">
        <v>37568</v>
      </c>
      <c r="E596">
        <v>949</v>
      </c>
      <c r="F596" s="2">
        <v>7</v>
      </c>
      <c r="G596">
        <v>979</v>
      </c>
      <c r="H596">
        <v>923</v>
      </c>
      <c r="I596">
        <v>917</v>
      </c>
      <c r="J596">
        <v>932</v>
      </c>
      <c r="K596">
        <v>865</v>
      </c>
      <c r="L596" s="6">
        <v>44261</v>
      </c>
      <c r="M596" s="6">
        <v>44282</v>
      </c>
      <c r="N596" s="6">
        <v>44252</v>
      </c>
      <c r="O596" s="6">
        <v>44301</v>
      </c>
      <c r="P596" s="58">
        <v>44266</v>
      </c>
      <c r="Q596" s="40">
        <f t="shared" si="27"/>
        <v>387</v>
      </c>
      <c r="R596" s="2">
        <f t="shared" si="28"/>
        <v>979</v>
      </c>
      <c r="S596" s="2">
        <f>VLOOKUP(C596,Quals!$A$25:$C$45,3,FALSE)</f>
        <v>1153</v>
      </c>
      <c r="T596" s="2" t="str">
        <f>IF(OR(AND(G596&gt;=S596,L596&gt;=Quals!$F$3,L596&lt;=Quals!$H$3), OR(AND(H596&gt;=S596,M596&gt;=Quals!$F$3,M596&lt;=Quals!$H$3), OR(AND(I596&gt;=S596,N596&gt;=Quals!$F$3,N596&lt;=Quals!$H$3), OR(AND(J596&gt;=S596,O596&gt;=Quals!$F$3,O596&lt;=Quals!$H$3), OR(AND(K596&gt;=S596,P596&gt;=Quals!$F$3,P596&lt;=Quals!$H$3)))))),"Q","")</f>
        <v/>
      </c>
      <c r="U596" s="1" t="str">
        <f>IF(AND(T596 = "Q", IF(ISNA(VLOOKUP((B596&amp;C596),Autos!C:C,1,FALSE)), "Not in Auto",)),"Check", "No need")</f>
        <v>No need</v>
      </c>
    </row>
    <row r="597" spans="1:21" x14ac:dyDescent="0.2">
      <c r="A597" t="str">
        <f t="shared" si="29"/>
        <v>Katrina BLACKETTjavelin-throw</v>
      </c>
      <c r="B597" t="s">
        <v>540</v>
      </c>
      <c r="C597" s="7" t="s">
        <v>41</v>
      </c>
      <c r="D597" s="6">
        <v>34858</v>
      </c>
      <c r="E597">
        <v>924</v>
      </c>
      <c r="F597" s="2">
        <v>8</v>
      </c>
      <c r="G597">
        <v>930</v>
      </c>
      <c r="H597">
        <v>900</v>
      </c>
      <c r="I597">
        <v>877</v>
      </c>
      <c r="J597">
        <v>897</v>
      </c>
      <c r="K597">
        <v>880</v>
      </c>
      <c r="L597" s="6">
        <v>44303</v>
      </c>
      <c r="M597" s="6">
        <v>44282</v>
      </c>
      <c r="N597" s="6">
        <v>44266</v>
      </c>
      <c r="O597" s="6">
        <v>44301</v>
      </c>
      <c r="P597" s="58">
        <v>44261</v>
      </c>
      <c r="Q597" s="40">
        <f t="shared" si="27"/>
        <v>480</v>
      </c>
      <c r="R597" s="2">
        <f t="shared" si="28"/>
        <v>930</v>
      </c>
      <c r="S597" s="2">
        <f>VLOOKUP(C597,Quals!$A$25:$C$45,3,FALSE)</f>
        <v>1153</v>
      </c>
      <c r="T597" s="2" t="str">
        <f>IF(OR(AND(G597&gt;=S597,L597&gt;=Quals!$F$3,L597&lt;=Quals!$H$3), OR(AND(H597&gt;=S597,M597&gt;=Quals!$F$3,M597&lt;=Quals!$H$3), OR(AND(I597&gt;=S597,N597&gt;=Quals!$F$3,N597&lt;=Quals!$H$3), OR(AND(J597&gt;=S597,O597&gt;=Quals!$F$3,O597&lt;=Quals!$H$3), OR(AND(K597&gt;=S597,P597&gt;=Quals!$F$3,P597&lt;=Quals!$H$3)))))),"Q","")</f>
        <v/>
      </c>
      <c r="U597" s="1" t="str">
        <f>IF(AND(T597 = "Q", IF(ISNA(VLOOKUP((B597&amp;C597),Autos!C:C,1,FALSE)), "Not in Auto",)),"Check", "No need")</f>
        <v>No need</v>
      </c>
    </row>
    <row r="598" spans="1:21" x14ac:dyDescent="0.2">
      <c r="A598" t="str">
        <f t="shared" si="29"/>
        <v>Salumi ROBBERTSjavelin-throw</v>
      </c>
      <c r="B598" t="s">
        <v>541</v>
      </c>
      <c r="C598" s="7" t="s">
        <v>41</v>
      </c>
      <c r="D598" s="6">
        <v>37472</v>
      </c>
      <c r="E598">
        <v>920</v>
      </c>
      <c r="F598" s="2">
        <v>9</v>
      </c>
      <c r="G598">
        <v>935</v>
      </c>
      <c r="H598">
        <v>914</v>
      </c>
      <c r="I598">
        <v>903</v>
      </c>
      <c r="J598">
        <v>875</v>
      </c>
      <c r="K598">
        <v>889</v>
      </c>
      <c r="L598" s="6">
        <v>44268</v>
      </c>
      <c r="M598" s="6">
        <v>44253</v>
      </c>
      <c r="N598" s="6">
        <v>44527</v>
      </c>
      <c r="O598" s="6">
        <v>44266</v>
      </c>
      <c r="P598" s="58">
        <v>44301</v>
      </c>
      <c r="Q598" s="40">
        <f t="shared" si="27"/>
        <v>497</v>
      </c>
      <c r="R598" s="2">
        <f t="shared" si="28"/>
        <v>935</v>
      </c>
      <c r="S598" s="2">
        <f>VLOOKUP(C598,Quals!$A$25:$C$45,3,FALSE)</f>
        <v>1153</v>
      </c>
      <c r="T598" s="2" t="str">
        <f>IF(OR(AND(G598&gt;=S598,L598&gt;=Quals!$F$3,L598&lt;=Quals!$H$3), OR(AND(H598&gt;=S598,M598&gt;=Quals!$F$3,M598&lt;=Quals!$H$3), OR(AND(I598&gt;=S598,N598&gt;=Quals!$F$3,N598&lt;=Quals!$H$3), OR(AND(J598&gt;=S598,O598&gt;=Quals!$F$3,O598&lt;=Quals!$H$3), OR(AND(K598&gt;=S598,P598&gt;=Quals!$F$3,P598&lt;=Quals!$H$3)))))),"Q","")</f>
        <v/>
      </c>
      <c r="U598" s="1" t="str">
        <f>IF(AND(T598 = "Q", IF(ISNA(VLOOKUP((B598&amp;C598),Autos!C:C,1,FALSE)), "Not in Auto",)),"Check", "No need")</f>
        <v>No need</v>
      </c>
    </row>
    <row r="599" spans="1:21" x14ac:dyDescent="0.2">
      <c r="A599" t="str">
        <f t="shared" si="29"/>
        <v>Kiarna WOOLLEY-BLAINjavelin-throw</v>
      </c>
      <c r="B599" t="s">
        <v>542</v>
      </c>
      <c r="C599" s="7" t="s">
        <v>41</v>
      </c>
      <c r="D599" s="6">
        <v>37362</v>
      </c>
      <c r="E599">
        <v>911</v>
      </c>
      <c r="F599" s="2">
        <v>10</v>
      </c>
      <c r="G599">
        <v>948</v>
      </c>
      <c r="H599">
        <v>883</v>
      </c>
      <c r="I599">
        <v>881</v>
      </c>
      <c r="J599">
        <v>861</v>
      </c>
      <c r="K599">
        <v>873</v>
      </c>
      <c r="L599" s="6">
        <v>44303</v>
      </c>
      <c r="M599" s="6">
        <v>44611</v>
      </c>
      <c r="N599" s="6">
        <v>44570</v>
      </c>
      <c r="O599" s="6">
        <v>44577</v>
      </c>
      <c r="P599" s="58">
        <v>44301</v>
      </c>
      <c r="Q599" s="40">
        <f t="shared" si="27"/>
        <v>529</v>
      </c>
      <c r="R599" s="2">
        <f t="shared" si="28"/>
        <v>948</v>
      </c>
      <c r="S599" s="2">
        <f>VLOOKUP(C599,Quals!$A$25:$C$45,3,FALSE)</f>
        <v>1153</v>
      </c>
      <c r="T599" s="2" t="str">
        <f>IF(OR(AND(G599&gt;=S599,L599&gt;=Quals!$F$3,L599&lt;=Quals!$H$3), OR(AND(H599&gt;=S599,M599&gt;=Quals!$F$3,M599&lt;=Quals!$H$3), OR(AND(I599&gt;=S599,N599&gt;=Quals!$F$3,N599&lt;=Quals!$H$3), OR(AND(J599&gt;=S599,O599&gt;=Quals!$F$3,O599&lt;=Quals!$H$3), OR(AND(K599&gt;=S599,P599&gt;=Quals!$F$3,P599&lt;=Quals!$H$3)))))),"Q","")</f>
        <v/>
      </c>
      <c r="U599" s="1" t="str">
        <f>IF(AND(T599 = "Q", IF(ISNA(VLOOKUP((B599&amp;C599),Autos!C:C,1,FALSE)), "Not in Auto",)),"Check", "No need")</f>
        <v>No need</v>
      </c>
    </row>
    <row r="600" spans="1:21" x14ac:dyDescent="0.2">
      <c r="A600" t="str">
        <f t="shared" si="29"/>
        <v>Mia GORDONjavelin-throw</v>
      </c>
      <c r="B600" t="s">
        <v>543</v>
      </c>
      <c r="C600" s="7" t="s">
        <v>41</v>
      </c>
      <c r="D600" s="6">
        <v>37552</v>
      </c>
      <c r="E600">
        <v>873</v>
      </c>
      <c r="F600" s="2">
        <v>11</v>
      </c>
      <c r="G600">
        <v>954</v>
      </c>
      <c r="H600">
        <v>855</v>
      </c>
      <c r="I600">
        <v>842</v>
      </c>
      <c r="J600">
        <v>824</v>
      </c>
      <c r="K600">
        <v>802</v>
      </c>
      <c r="L600" s="6">
        <v>44301</v>
      </c>
      <c r="M600" s="6">
        <v>44352</v>
      </c>
      <c r="N600" s="6">
        <v>44359</v>
      </c>
      <c r="O600" s="6">
        <v>44519</v>
      </c>
      <c r="P600" s="58">
        <v>44366</v>
      </c>
      <c r="Q600" s="40">
        <f t="shared" si="27"/>
        <v>576</v>
      </c>
      <c r="R600" s="2">
        <f t="shared" si="28"/>
        <v>954</v>
      </c>
      <c r="S600" s="2">
        <f>VLOOKUP(C600,Quals!$A$25:$C$45,3,FALSE)</f>
        <v>1153</v>
      </c>
      <c r="T600" s="2" t="str">
        <f>IF(OR(AND(G600&gt;=S600,L600&gt;=Quals!$F$3,L600&lt;=Quals!$H$3), OR(AND(H600&gt;=S600,M600&gt;=Quals!$F$3,M600&lt;=Quals!$H$3), OR(AND(I600&gt;=S600,N600&gt;=Quals!$F$3,N600&lt;=Quals!$H$3), OR(AND(J600&gt;=S600,O600&gt;=Quals!$F$3,O600&lt;=Quals!$H$3), OR(AND(K600&gt;=S600,P600&gt;=Quals!$F$3,P600&lt;=Quals!$H$3)))))),"Q","")</f>
        <v/>
      </c>
      <c r="U600" s="1" t="str">
        <f>IF(AND(T600 = "Q", IF(ISNA(VLOOKUP((B600&amp;C600),Autos!C:C,1,FALSE)), "Not in Auto",)),"Check", "No need")</f>
        <v>No need</v>
      </c>
    </row>
    <row r="601" spans="1:21" x14ac:dyDescent="0.2">
      <c r="A601" t="str">
        <f t="shared" si="29"/>
        <v>Tori WESTheptathlon</v>
      </c>
      <c r="B601" t="s">
        <v>525</v>
      </c>
      <c r="C601" s="6" t="s">
        <v>43</v>
      </c>
      <c r="D601" s="6">
        <v>34986</v>
      </c>
      <c r="E601">
        <v>1071</v>
      </c>
      <c r="F601" s="2">
        <v>1</v>
      </c>
      <c r="G601">
        <v>1080</v>
      </c>
      <c r="H601">
        <v>993</v>
      </c>
      <c r="L601" s="6">
        <v>43877</v>
      </c>
      <c r="M601" s="6">
        <v>44577</v>
      </c>
      <c r="N601" s="6"/>
      <c r="O601" s="6"/>
      <c r="P601" s="58"/>
      <c r="Q601" s="40">
        <f t="shared" si="27"/>
        <v>109</v>
      </c>
      <c r="R601" s="2">
        <f t="shared" si="28"/>
        <v>1080</v>
      </c>
      <c r="S601" s="2">
        <f>VLOOKUP(C601,Quals!$A$25:$C$45,3,FALSE)</f>
        <v>1158</v>
      </c>
      <c r="T601" s="2" t="str">
        <f>IF(OR(AND(G601&gt;=S601,L601&gt;=Quals!$F$3,L601&lt;=Quals!$H$3), OR(AND(H601&gt;=S601,M601&gt;=Quals!$F$3,M601&lt;=Quals!$H$3), OR(AND(I601&gt;=S601,N601&gt;=Quals!$F$3,N601&lt;=Quals!$H$3), OR(AND(J601&gt;=S601,O601&gt;=Quals!$F$3,O601&lt;=Quals!$H$3), OR(AND(K601&gt;=S601,P601&gt;=Quals!$F$3,P601&lt;=Quals!$H$3)))))),"Q","")</f>
        <v/>
      </c>
      <c r="U601" s="1" t="str">
        <f>IF(AND(T601 = "Q", IF(ISNA(VLOOKUP((B601&amp;C601),Autos!C:C,1,FALSE)), "Not in Auto",)),"Check", "No need")</f>
        <v>No need</v>
      </c>
    </row>
    <row r="602" spans="1:21" x14ac:dyDescent="0.2">
      <c r="A602" t="str">
        <f t="shared" si="29"/>
        <v>Taneille CRASEheptathlon</v>
      </c>
      <c r="B602" t="s">
        <v>385</v>
      </c>
      <c r="C602" s="7" t="s">
        <v>43</v>
      </c>
      <c r="D602" s="6">
        <v>34623</v>
      </c>
      <c r="E602">
        <v>1044</v>
      </c>
      <c r="F602" s="2">
        <v>2</v>
      </c>
      <c r="G602">
        <v>1030</v>
      </c>
      <c r="H602">
        <v>939</v>
      </c>
      <c r="L602" s="6">
        <v>44549</v>
      </c>
      <c r="M602" s="6">
        <v>44302</v>
      </c>
      <c r="N602" s="6"/>
      <c r="O602" s="6"/>
      <c r="P602" s="58"/>
      <c r="Q602" s="40">
        <f t="shared" si="27"/>
        <v>141</v>
      </c>
      <c r="R602" s="2">
        <f t="shared" si="28"/>
        <v>1030</v>
      </c>
      <c r="S602" s="2">
        <f>VLOOKUP(C602,Quals!$A$25:$C$45,3,FALSE)</f>
        <v>1158</v>
      </c>
      <c r="T602" s="2" t="str">
        <f>IF(OR(AND(G602&gt;=S602,L602&gt;=Quals!$F$3,L602&lt;=Quals!$H$3), OR(AND(H602&gt;=S602,M602&gt;=Quals!$F$3,M602&lt;=Quals!$H$3), OR(AND(I602&gt;=S602,N602&gt;=Quals!$F$3,N602&lt;=Quals!$H$3), OR(AND(J602&gt;=S602,O602&gt;=Quals!$F$3,O602&lt;=Quals!$H$3), OR(AND(K602&gt;=S602,P602&gt;=Quals!$F$3,P602&lt;=Quals!$H$3)))))),"Q","")</f>
        <v/>
      </c>
      <c r="U602" s="1" t="str">
        <f>IF(AND(T602 = "Q", IF(ISNA(VLOOKUP((B602&amp;C602),Autos!C:C,1,FALSE)), "Not in Auto",)),"Check", "No need")</f>
        <v>No need</v>
      </c>
    </row>
    <row r="603" spans="1:21" x14ac:dyDescent="0.2">
      <c r="A603" t="str">
        <f t="shared" si="29"/>
        <v>Rachel LIMBURGheptathlon</v>
      </c>
      <c r="B603" t="s">
        <v>544</v>
      </c>
      <c r="C603" s="6" t="s">
        <v>43</v>
      </c>
      <c r="D603" s="6">
        <v>35618</v>
      </c>
      <c r="E603">
        <v>1004</v>
      </c>
      <c r="F603" s="2">
        <v>3</v>
      </c>
      <c r="G603">
        <v>972</v>
      </c>
      <c r="H603">
        <v>936</v>
      </c>
      <c r="L603" s="6">
        <v>43877</v>
      </c>
      <c r="M603" s="6">
        <v>44302</v>
      </c>
      <c r="N603" s="6"/>
      <c r="O603" s="6"/>
      <c r="P603" s="58"/>
      <c r="Q603" s="40">
        <f t="shared" si="27"/>
        <v>215</v>
      </c>
      <c r="R603" s="2">
        <f t="shared" si="28"/>
        <v>972</v>
      </c>
      <c r="S603" s="2">
        <f>VLOOKUP(C603,Quals!$A$25:$C$45,3,FALSE)</f>
        <v>1158</v>
      </c>
      <c r="T603" s="2" t="str">
        <f>IF(OR(AND(G603&gt;=S603,L603&gt;=Quals!$F$3,L603&lt;=Quals!$H$3), OR(AND(H603&gt;=S603,M603&gt;=Quals!$F$3,M603&lt;=Quals!$H$3), OR(AND(I603&gt;=S603,N603&gt;=Quals!$F$3,N603&lt;=Quals!$H$3), OR(AND(J603&gt;=S603,O603&gt;=Quals!$F$3,O603&lt;=Quals!$H$3), OR(AND(K603&gt;=S603,P603&gt;=Quals!$F$3,P603&lt;=Quals!$H$3)))))),"Q","")</f>
        <v/>
      </c>
      <c r="U603" s="1" t="str">
        <f>IF(AND(T603 = "Q", IF(ISNA(VLOOKUP((B603&amp;C603),Autos!C:C,1,FALSE)), "Not in Auto",)),"Check", "No need")</f>
        <v>No need</v>
      </c>
    </row>
    <row r="604" spans="1:21" x14ac:dyDescent="0.2">
      <c r="A604" t="str">
        <f t="shared" si="29"/>
        <v>Tiana MORRISONheptathlon</v>
      </c>
      <c r="B604" t="s">
        <v>441</v>
      </c>
      <c r="C604" s="7" t="s">
        <v>43</v>
      </c>
      <c r="D604" s="6">
        <v>35803</v>
      </c>
      <c r="E604">
        <v>939</v>
      </c>
      <c r="F604" s="2">
        <v>4</v>
      </c>
      <c r="G604">
        <v>909</v>
      </c>
      <c r="H604">
        <v>884</v>
      </c>
      <c r="L604" s="6">
        <v>44302</v>
      </c>
      <c r="M604" s="6">
        <v>43877</v>
      </c>
      <c r="N604" s="6"/>
      <c r="O604" s="6"/>
      <c r="P604" s="58"/>
      <c r="Q604" s="40">
        <f t="shared" si="27"/>
        <v>419</v>
      </c>
      <c r="R604" s="2">
        <f t="shared" si="28"/>
        <v>909</v>
      </c>
      <c r="S604" s="2">
        <f>VLOOKUP(C604,Quals!$A$25:$C$45,3,FALSE)</f>
        <v>1158</v>
      </c>
      <c r="T604" s="2" t="str">
        <f>IF(OR(AND(G604&gt;=S604,L604&gt;=Quals!$F$3,L604&lt;=Quals!$H$3), OR(AND(H604&gt;=S604,M604&gt;=Quals!$F$3,M604&lt;=Quals!$H$3), OR(AND(I604&gt;=S604,N604&gt;=Quals!$F$3,N604&lt;=Quals!$H$3), OR(AND(J604&gt;=S604,O604&gt;=Quals!$F$3,O604&lt;=Quals!$H$3), OR(AND(K604&gt;=S604,P604&gt;=Quals!$F$3,P604&lt;=Quals!$H$3)))))),"Q","")</f>
        <v/>
      </c>
      <c r="U604" s="1" t="str">
        <f>IF(AND(T604 = "Q", IF(ISNA(VLOOKUP((B604&amp;C604),Autos!C:C,1,FALSE)), "Not in Auto",)),"Check", "No need")</f>
        <v>No need</v>
      </c>
    </row>
    <row r="605" spans="1:21" x14ac:dyDescent="0.2">
      <c r="A605" t="str">
        <f t="shared" si="29"/>
        <v>Mia SCERRIheptathlon</v>
      </c>
      <c r="B605" t="s">
        <v>419</v>
      </c>
      <c r="C605" s="6" t="s">
        <v>43</v>
      </c>
      <c r="D605" s="6">
        <v>38437</v>
      </c>
      <c r="E605">
        <v>912</v>
      </c>
      <c r="F605" s="2">
        <v>5</v>
      </c>
      <c r="G605">
        <v>924</v>
      </c>
      <c r="H605">
        <v>880</v>
      </c>
      <c r="L605" s="6">
        <v>44570</v>
      </c>
      <c r="M605" s="6">
        <v>44605</v>
      </c>
      <c r="N605" s="6"/>
      <c r="O605" s="6"/>
      <c r="P605" s="58"/>
      <c r="Q605" s="40">
        <f t="shared" si="27"/>
        <v>527</v>
      </c>
      <c r="R605" s="2">
        <f t="shared" si="28"/>
        <v>924</v>
      </c>
      <c r="S605" s="2">
        <f>VLOOKUP(C605,Quals!$A$25:$C$45,3,FALSE)</f>
        <v>1158</v>
      </c>
      <c r="T605" s="2" t="str">
        <f>IF(OR(AND(G605&gt;=S605,L605&gt;=Quals!$F$3,L605&lt;=Quals!$H$3), OR(AND(H605&gt;=S605,M605&gt;=Quals!$F$3,M605&lt;=Quals!$H$3), OR(AND(I605&gt;=S605,N605&gt;=Quals!$F$3,N605&lt;=Quals!$H$3), OR(AND(J605&gt;=S605,O605&gt;=Quals!$F$3,O605&lt;=Quals!$H$3), OR(AND(K605&gt;=S605,P605&gt;=Quals!$F$3,P605&lt;=Quals!$H$3)))))),"Q","")</f>
        <v/>
      </c>
      <c r="U605" s="1" t="str">
        <f>IF(AND(T605 = "Q", IF(ISNA(VLOOKUP((B605&amp;C605),Autos!C:C,1,FALSE)), "Not in Auto",)),"Check", "No need")</f>
        <v>No need</v>
      </c>
    </row>
    <row r="606" spans="1:21" x14ac:dyDescent="0.2">
      <c r="A606" t="str">
        <f t="shared" si="29"/>
        <v>Andrea THOMPSONheptathlon</v>
      </c>
      <c r="B606" t="s">
        <v>545</v>
      </c>
      <c r="C606" s="6" t="s">
        <v>43</v>
      </c>
      <c r="D606" s="6">
        <v>36070</v>
      </c>
      <c r="E606">
        <v>911</v>
      </c>
      <c r="F606" s="2">
        <v>6</v>
      </c>
      <c r="G606">
        <v>947</v>
      </c>
      <c r="H606">
        <v>821</v>
      </c>
      <c r="L606" s="6">
        <v>43877</v>
      </c>
      <c r="M606" s="6">
        <v>44213</v>
      </c>
      <c r="N606" s="6"/>
      <c r="O606" s="6"/>
      <c r="P606" s="58"/>
      <c r="Q606" s="40">
        <f t="shared" si="27"/>
        <v>529</v>
      </c>
      <c r="R606" s="2">
        <f t="shared" si="28"/>
        <v>947</v>
      </c>
      <c r="S606" s="2">
        <f>VLOOKUP(C606,Quals!$A$25:$C$45,3,FALSE)</f>
        <v>1158</v>
      </c>
      <c r="T606" s="2" t="str">
        <f>IF(OR(AND(G606&gt;=S606,L606&gt;=Quals!$F$3,L606&lt;=Quals!$H$3), OR(AND(H606&gt;=S606,M606&gt;=Quals!$F$3,M606&lt;=Quals!$H$3), OR(AND(I606&gt;=S606,N606&gt;=Quals!$F$3,N606&lt;=Quals!$H$3), OR(AND(J606&gt;=S606,O606&gt;=Quals!$F$3,O606&lt;=Quals!$H$3), OR(AND(K606&gt;=S606,P606&gt;=Quals!$F$3,P606&lt;=Quals!$H$3)))))),"Q","")</f>
        <v/>
      </c>
      <c r="U606" s="1" t="str">
        <f>IF(AND(T606 = "Q", IF(ISNA(VLOOKUP((B606&amp;C606),Autos!C:C,1,FALSE)), "Not in Auto",)),"Check", "No need")</f>
        <v>No need</v>
      </c>
    </row>
    <row r="607" spans="1:21" x14ac:dyDescent="0.2">
      <c r="A607" t="str">
        <f t="shared" si="29"/>
        <v>Emelia SURCHheptathlon</v>
      </c>
      <c r="B607" t="s">
        <v>176</v>
      </c>
      <c r="C607" s="6" t="s">
        <v>43</v>
      </c>
      <c r="D607" s="6">
        <v>37801</v>
      </c>
      <c r="E607">
        <v>903</v>
      </c>
      <c r="F607" s="2">
        <v>7</v>
      </c>
      <c r="G607">
        <v>895</v>
      </c>
      <c r="H607">
        <v>891</v>
      </c>
      <c r="L607" s="6">
        <v>44549</v>
      </c>
      <c r="M607" s="6">
        <v>44302</v>
      </c>
      <c r="N607" s="6"/>
      <c r="O607" s="6"/>
      <c r="P607" s="58"/>
      <c r="Q607" s="40">
        <f t="shared" si="27"/>
        <v>537</v>
      </c>
      <c r="R607" s="2">
        <f t="shared" si="28"/>
        <v>895</v>
      </c>
      <c r="S607" s="2">
        <f>VLOOKUP(C607,Quals!$A$25:$C$45,3,FALSE)</f>
        <v>1158</v>
      </c>
      <c r="T607" s="2" t="str">
        <f>IF(OR(AND(G607&gt;=S607,L607&gt;=Quals!$F$3,L607&lt;=Quals!$H$3), OR(AND(H607&gt;=S607,M607&gt;=Quals!$F$3,M607&lt;=Quals!$H$3), OR(AND(I607&gt;=S607,N607&gt;=Quals!$F$3,N607&lt;=Quals!$H$3), OR(AND(J607&gt;=S607,O607&gt;=Quals!$F$3,O607&lt;=Quals!$H$3), OR(AND(K607&gt;=S607,P607&gt;=Quals!$F$3,P607&lt;=Quals!$H$3)))))),"Q","")</f>
        <v/>
      </c>
      <c r="U607" s="1" t="str">
        <f>IF(AND(T607 = "Q", IF(ISNA(VLOOKUP((B607&amp;C607),Autos!C:C,1,FALSE)), "Not in Auto",)),"Check", "No need")</f>
        <v>No need</v>
      </c>
    </row>
    <row r="608" spans="1:21" x14ac:dyDescent="0.2">
      <c r="A608" t="str">
        <f t="shared" si="29"/>
        <v>Christine GAYENheptathlon</v>
      </c>
      <c r="B608" t="s">
        <v>428</v>
      </c>
      <c r="C608" s="6" t="s">
        <v>43</v>
      </c>
      <c r="D608" s="6">
        <v>35358</v>
      </c>
      <c r="E608">
        <v>902</v>
      </c>
      <c r="F608" s="2">
        <v>8</v>
      </c>
      <c r="G608">
        <v>880</v>
      </c>
      <c r="H608">
        <v>874</v>
      </c>
      <c r="L608" s="6">
        <v>44302</v>
      </c>
      <c r="M608" s="6">
        <v>44206</v>
      </c>
      <c r="N608" s="6"/>
      <c r="O608" s="6"/>
      <c r="P608" s="58"/>
      <c r="Q608" s="40">
        <f t="shared" si="27"/>
        <v>541</v>
      </c>
      <c r="R608" s="2">
        <f t="shared" si="28"/>
        <v>880</v>
      </c>
      <c r="S608" s="2">
        <f>VLOOKUP(C608,Quals!$A$25:$C$45,3,FALSE)</f>
        <v>1158</v>
      </c>
      <c r="T608" s="2" t="str">
        <f>IF(OR(AND(G608&gt;=S608,L608&gt;=Quals!$F$3,L608&lt;=Quals!$H$3), OR(AND(H608&gt;=S608,M608&gt;=Quals!$F$3,M608&lt;=Quals!$H$3), OR(AND(I608&gt;=S608,N608&gt;=Quals!$F$3,N608&lt;=Quals!$H$3), OR(AND(J608&gt;=S608,O608&gt;=Quals!$F$3,O608&lt;=Quals!$H$3), OR(AND(K608&gt;=S608,P608&gt;=Quals!$F$3,P608&lt;=Quals!$H$3)))))),"Q","")</f>
        <v/>
      </c>
      <c r="U608" s="1" t="str">
        <f>IF(AND(T608 = "Q", IF(ISNA(VLOOKUP((B608&amp;C608),Autos!C:C,1,FALSE)), "Not in Auto",)),"Check", "No need")</f>
        <v>No need</v>
      </c>
    </row>
    <row r="609" spans="1:21" x14ac:dyDescent="0.2">
      <c r="A609" t="str">
        <f t="shared" si="29"/>
        <v>Camryn NEWTON-SMITHheptathlon</v>
      </c>
      <c r="B609" t="s">
        <v>546</v>
      </c>
      <c r="C609" s="7" t="s">
        <v>43</v>
      </c>
      <c r="D609" s="6">
        <v>36643</v>
      </c>
      <c r="E609">
        <v>869</v>
      </c>
      <c r="F609" s="2">
        <v>9</v>
      </c>
      <c r="G609">
        <v>990</v>
      </c>
      <c r="H609">
        <v>732</v>
      </c>
      <c r="L609" s="6">
        <v>43885</v>
      </c>
      <c r="M609" s="6">
        <v>43842</v>
      </c>
      <c r="N609" s="6"/>
      <c r="O609" s="6"/>
      <c r="P609" s="58"/>
      <c r="Q609" s="40">
        <f t="shared" si="27"/>
        <v>579</v>
      </c>
      <c r="R609" s="2">
        <f t="shared" si="28"/>
        <v>990</v>
      </c>
      <c r="S609" s="2">
        <f>VLOOKUP(C609,Quals!$A$25:$C$45,3,FALSE)</f>
        <v>1158</v>
      </c>
      <c r="T609" s="2" t="str">
        <f>IF(OR(AND(G609&gt;=S609,L609&gt;=Quals!$F$3,L609&lt;=Quals!$H$3), OR(AND(H609&gt;=S609,M609&gt;=Quals!$F$3,M609&lt;=Quals!$H$3), OR(AND(I609&gt;=S609,N609&gt;=Quals!$F$3,N609&lt;=Quals!$H$3), OR(AND(J609&gt;=S609,O609&gt;=Quals!$F$3,O609&lt;=Quals!$H$3), OR(AND(K609&gt;=S609,P609&gt;=Quals!$F$3,P609&lt;=Quals!$H$3)))))),"Q","")</f>
        <v/>
      </c>
      <c r="U609" s="1" t="str">
        <f>IF(AND(T609 = "Q", IF(ISNA(VLOOKUP((B609&amp;C609),Autos!C:C,1,FALSE)), "Not in Auto",)),"Check", "No need")</f>
        <v>No need</v>
      </c>
    </row>
    <row r="610" spans="1:21" x14ac:dyDescent="0.2">
      <c r="A610" t="str">
        <f t="shared" si="29"/>
        <v>Isabel DAINESheptathlon</v>
      </c>
      <c r="B610" t="s">
        <v>1010</v>
      </c>
      <c r="C610" s="6" t="s">
        <v>43</v>
      </c>
      <c r="D610" s="6">
        <v>37304</v>
      </c>
      <c r="E610">
        <v>860</v>
      </c>
      <c r="F610" s="2">
        <v>10</v>
      </c>
      <c r="G610">
        <v>879</v>
      </c>
      <c r="H610">
        <v>832</v>
      </c>
      <c r="L610" s="6">
        <v>43877</v>
      </c>
      <c r="M610" s="6">
        <v>44614</v>
      </c>
      <c r="N610" s="6"/>
      <c r="O610" s="6"/>
      <c r="P610" s="58"/>
      <c r="Q610" s="40">
        <f t="shared" si="27"/>
        <v>581</v>
      </c>
      <c r="R610" s="2">
        <f t="shared" si="28"/>
        <v>879</v>
      </c>
      <c r="S610" s="2">
        <f>VLOOKUP(C610,Quals!$A$25:$C$45,3,FALSE)</f>
        <v>1158</v>
      </c>
      <c r="T610" s="2" t="str">
        <f>IF(OR(AND(G610&gt;=S610,L610&gt;=Quals!$F$3,L610&lt;=Quals!$H$3), OR(AND(H610&gt;=S610,M610&gt;=Quals!$F$3,M610&lt;=Quals!$H$3), OR(AND(I610&gt;=S610,N610&gt;=Quals!$F$3,N610&lt;=Quals!$H$3), OR(AND(J610&gt;=S610,O610&gt;=Quals!$F$3,O610&lt;=Quals!$H$3), OR(AND(K610&gt;=S610,P610&gt;=Quals!$F$3,P610&lt;=Quals!$H$3)))))),"Q","")</f>
        <v/>
      </c>
      <c r="U610" s="1" t="str">
        <f>IF(AND(T610 = "Q", IF(ISNA(VLOOKUP((B610&amp;C610),Autos!C:C,1,FALSE)), "Not in Auto",)),"Check", "No need")</f>
        <v>No need</v>
      </c>
    </row>
    <row r="611" spans="1:21" x14ac:dyDescent="0.2">
      <c r="A611" t="str">
        <f t="shared" si="29"/>
        <v>Hannah TAITheptathlon</v>
      </c>
      <c r="B611" t="s">
        <v>547</v>
      </c>
      <c r="C611" s="6" t="s">
        <v>43</v>
      </c>
      <c r="D611" s="6">
        <v>37700</v>
      </c>
      <c r="E611">
        <v>848</v>
      </c>
      <c r="F611" s="2">
        <v>11</v>
      </c>
      <c r="G611">
        <v>851</v>
      </c>
      <c r="H611">
        <v>829</v>
      </c>
      <c r="L611" s="6">
        <v>44549</v>
      </c>
      <c r="M611" s="6">
        <v>44577</v>
      </c>
      <c r="N611" s="6"/>
      <c r="O611" s="6"/>
      <c r="P611" s="58"/>
      <c r="Q611" s="40">
        <f t="shared" si="27"/>
        <v>586</v>
      </c>
      <c r="R611" s="2">
        <f t="shared" si="28"/>
        <v>851</v>
      </c>
      <c r="S611" s="2">
        <f>VLOOKUP(C611,Quals!$A$25:$C$45,3,FALSE)</f>
        <v>1158</v>
      </c>
      <c r="T611" s="2" t="str">
        <f>IF(OR(AND(G611&gt;=S611,L611&gt;=Quals!$F$3,L611&lt;=Quals!$H$3), OR(AND(H611&gt;=S611,M611&gt;=Quals!$F$3,M611&lt;=Quals!$H$3), OR(AND(I611&gt;=S611,N611&gt;=Quals!$F$3,N611&lt;=Quals!$H$3), OR(AND(J611&gt;=S611,O611&gt;=Quals!$F$3,O611&lt;=Quals!$H$3), OR(AND(K611&gt;=S611,P611&gt;=Quals!$F$3,P611&lt;=Quals!$H$3)))))),"Q","")</f>
        <v/>
      </c>
      <c r="U611" s="1" t="str">
        <f>IF(AND(T611 = "Q", IF(ISNA(VLOOKUP((B611&amp;C611),Autos!C:C,1,FALSE)), "Not in Auto",)),"Check", "No need")</f>
        <v>No need</v>
      </c>
    </row>
    <row r="612" spans="1:21" x14ac:dyDescent="0.2">
      <c r="A612" t="str">
        <f t="shared" si="29"/>
        <v>Madison WELLSheptathlon</v>
      </c>
      <c r="B612" t="s">
        <v>548</v>
      </c>
      <c r="C612" s="6" t="s">
        <v>43</v>
      </c>
      <c r="D612" s="6">
        <v>44612</v>
      </c>
      <c r="E612">
        <v>802</v>
      </c>
      <c r="F612" s="2">
        <v>12</v>
      </c>
      <c r="G612">
        <v>803</v>
      </c>
      <c r="H612">
        <v>788</v>
      </c>
      <c r="L612" s="6">
        <v>43877</v>
      </c>
      <c r="M612" s="6">
        <v>43842</v>
      </c>
      <c r="N612" s="6"/>
      <c r="O612" s="6"/>
      <c r="P612" s="58"/>
      <c r="Q612" s="40">
        <f t="shared" si="27"/>
        <v>612</v>
      </c>
      <c r="R612" s="2">
        <f t="shared" si="28"/>
        <v>803</v>
      </c>
      <c r="S612" s="2">
        <f>VLOOKUP(C612,Quals!$A$25:$C$45,3,FALSE)</f>
        <v>1158</v>
      </c>
      <c r="T612" s="2" t="str">
        <f>IF(OR(AND(G612&gt;=S612,L612&gt;=Quals!$F$3,L612&lt;=Quals!$H$3), OR(AND(H612&gt;=S612,M612&gt;=Quals!$F$3,M612&lt;=Quals!$H$3), OR(AND(I612&gt;=S612,N612&gt;=Quals!$F$3,N612&lt;=Quals!$H$3), OR(AND(J612&gt;=S612,O612&gt;=Quals!$F$3,O612&lt;=Quals!$H$3), OR(AND(K612&gt;=S612,P612&gt;=Quals!$F$3,P612&lt;=Quals!$H$3)))))),"Q","")</f>
        <v/>
      </c>
      <c r="U612" s="1" t="str">
        <f>IF(AND(T612 = "Q", IF(ISNA(VLOOKUP((B612&amp;C612),Autos!C:C,1,FALSE)), "Not in Auto",)),"Check", "No need")</f>
        <v>No need</v>
      </c>
    </row>
    <row r="613" spans="1:21" x14ac:dyDescent="0.2">
      <c r="A613" t="str">
        <f t="shared" si="29"/>
        <v>Jemima MONTAGrace-walking</v>
      </c>
      <c r="B613" t="s">
        <v>549</v>
      </c>
      <c r="C613" t="s">
        <v>86</v>
      </c>
      <c r="D613" s="6">
        <v>35841</v>
      </c>
      <c r="E613">
        <v>1282</v>
      </c>
      <c r="F613" s="2">
        <v>1</v>
      </c>
      <c r="G613">
        <v>1182</v>
      </c>
      <c r="H613">
        <v>1126</v>
      </c>
      <c r="I613">
        <v>1158</v>
      </c>
      <c r="L613" s="6">
        <v>44605</v>
      </c>
      <c r="M613" s="6">
        <v>44414</v>
      </c>
      <c r="N613" s="6">
        <v>44282</v>
      </c>
      <c r="O613" s="6"/>
      <c r="P613" s="58"/>
      <c r="Q613" s="40">
        <f t="shared" si="27"/>
        <v>6</v>
      </c>
      <c r="R613" s="2">
        <f t="shared" si="28"/>
        <v>1182</v>
      </c>
      <c r="S613" s="2">
        <f>VLOOKUP(C613,Quals!$A$25:$C$45,3,FALSE)</f>
        <v>1104</v>
      </c>
      <c r="T613" s="2" t="str">
        <f>IF(OR(AND(G613&gt;=S613,L613&gt;=Quals!$F$3,L613&lt;=Quals!$H$3), OR(AND(H613&gt;=S613,M613&gt;=Quals!$F$3,M613&lt;=Quals!$H$3), OR(AND(I613&gt;=S613,N613&gt;=Quals!$F$3,N613&lt;=Quals!$H$3), OR(AND(J613&gt;=S613,O613&gt;=Quals!$F$3,O613&lt;=Quals!$H$3), OR(AND(K613&gt;=S613,P613&gt;=Quals!$F$3,P613&lt;=Quals!$H$3)))))),"Q","")</f>
        <v>Q</v>
      </c>
      <c r="U613" s="1" t="str">
        <f>IF(AND(T613 = "Q", IF(ISNA(VLOOKUP((B613&amp;C613),Autos!C:C,1,FALSE)), "Not in Auto",)),"Check", "No need")</f>
        <v>No need</v>
      </c>
    </row>
    <row r="614" spans="1:21" x14ac:dyDescent="0.2">
      <c r="A614" t="str">
        <f t="shared" si="29"/>
        <v>Rebecca HENDERSONrace-walking</v>
      </c>
      <c r="B614" t="s">
        <v>551</v>
      </c>
      <c r="C614" t="s">
        <v>86</v>
      </c>
      <c r="D614" s="6">
        <v>37076</v>
      </c>
      <c r="E614">
        <v>1175</v>
      </c>
      <c r="F614" s="2">
        <v>2</v>
      </c>
      <c r="G614">
        <v>1107</v>
      </c>
      <c r="H614">
        <v>1099</v>
      </c>
      <c r="I614">
        <v>1104</v>
      </c>
      <c r="L614" s="6">
        <v>44605</v>
      </c>
      <c r="M614" s="6">
        <v>44282</v>
      </c>
      <c r="N614" s="6">
        <v>44318</v>
      </c>
      <c r="O614" s="6"/>
      <c r="P614" s="58"/>
      <c r="Q614" s="40">
        <f t="shared" si="27"/>
        <v>30</v>
      </c>
      <c r="R614" s="2">
        <f t="shared" si="28"/>
        <v>1107</v>
      </c>
      <c r="S614" s="2">
        <f>VLOOKUP(C614,Quals!$A$25:$C$45,3,FALSE)</f>
        <v>1104</v>
      </c>
      <c r="T614" s="2" t="str">
        <f>IF(OR(AND(G614&gt;=S614,L614&gt;=Quals!$F$3,L614&lt;=Quals!$H$3), OR(AND(H614&gt;=S614,M614&gt;=Quals!$F$3,M614&lt;=Quals!$H$3), OR(AND(I614&gt;=S614,N614&gt;=Quals!$F$3,N614&lt;=Quals!$H$3), OR(AND(J614&gt;=S614,O614&gt;=Quals!$F$3,O614&lt;=Quals!$H$3), OR(AND(K614&gt;=S614,P614&gt;=Quals!$F$3,P614&lt;=Quals!$H$3)))))),"Q","")</f>
        <v>Q</v>
      </c>
      <c r="U614" s="1" t="str">
        <f>IF(AND(T614 = "Q", IF(ISNA(VLOOKUP((B614&amp;C614),Autos!C:C,1,FALSE)), "Not in Auto",)),"Check", "No need")</f>
        <v>Check</v>
      </c>
    </row>
    <row r="615" spans="1:21" x14ac:dyDescent="0.2">
      <c r="A615" t="str">
        <f t="shared" si="29"/>
        <v>Katie HAYWARDrace-walking</v>
      </c>
      <c r="B615" t="s">
        <v>550</v>
      </c>
      <c r="C615" s="6" t="s">
        <v>86</v>
      </c>
      <c r="D615" s="6">
        <v>36730</v>
      </c>
      <c r="E615">
        <v>1154</v>
      </c>
      <c r="F615" s="2">
        <v>3</v>
      </c>
      <c r="G615">
        <v>1125</v>
      </c>
      <c r="H615">
        <v>1068</v>
      </c>
      <c r="I615">
        <v>1064</v>
      </c>
      <c r="L615" s="6">
        <v>44282</v>
      </c>
      <c r="M615" s="6">
        <v>43870</v>
      </c>
      <c r="N615" s="6">
        <v>44318</v>
      </c>
      <c r="O615" s="6"/>
      <c r="P615" s="58"/>
      <c r="Q615" s="40">
        <f t="shared" si="27"/>
        <v>43</v>
      </c>
      <c r="R615" s="2">
        <f t="shared" si="28"/>
        <v>1125</v>
      </c>
      <c r="S615" s="2">
        <f>VLOOKUP(C615,Quals!$A$25:$C$45,3,FALSE)</f>
        <v>1104</v>
      </c>
      <c r="T615" s="2" t="str">
        <f>IF(OR(AND(G615&gt;=S615,L615&gt;=Quals!$F$3,L615&lt;=Quals!$H$3), OR(AND(H615&gt;=S615,M615&gt;=Quals!$F$3,M615&lt;=Quals!$H$3), OR(AND(I615&gt;=S615,N615&gt;=Quals!$F$3,N615&lt;=Quals!$H$3), OR(AND(J615&gt;=S615,O615&gt;=Quals!$F$3,O615&lt;=Quals!$H$3), OR(AND(K615&gt;=S615,P615&gt;=Quals!$F$3,P615&lt;=Quals!$H$3)))))),"Q","")</f>
        <v/>
      </c>
      <c r="U615" s="1" t="str">
        <f>IF(AND(T615 = "Q", IF(ISNA(VLOOKUP((B615&amp;C615),Autos!C:C,1,FALSE)), "Not in Auto",)),"Check", "No need")</f>
        <v>No need</v>
      </c>
    </row>
    <row r="616" spans="1:21" x14ac:dyDescent="0.2">
      <c r="A616" t="str">
        <f t="shared" si="29"/>
        <v>Sinead DIVERmarathon</v>
      </c>
      <c r="B616" t="s">
        <v>364</v>
      </c>
      <c r="C616" s="6" t="s">
        <v>83</v>
      </c>
      <c r="D616" s="6">
        <v>28173</v>
      </c>
      <c r="E616">
        <v>1185</v>
      </c>
      <c r="F616" s="2">
        <v>1</v>
      </c>
      <c r="G616">
        <v>1120</v>
      </c>
      <c r="H616">
        <v>1160</v>
      </c>
      <c r="L616" s="6">
        <v>44415</v>
      </c>
      <c r="M616" s="6">
        <v>44472</v>
      </c>
      <c r="N616" s="6"/>
      <c r="O616" s="6"/>
      <c r="P616" s="58"/>
      <c r="Q616" s="40">
        <f t="shared" si="27"/>
        <v>25</v>
      </c>
      <c r="R616" s="2">
        <f t="shared" si="28"/>
        <v>1160</v>
      </c>
      <c r="S616" s="2" t="str">
        <f>VLOOKUP(C616,Quals!$A$25:$C$45,3,FALSE)</f>
        <v>Discr.</v>
      </c>
      <c r="T616" s="2" t="str">
        <f>IF(OR(AND(G616&gt;=S616,L616&gt;=Quals!$F$3,L616&lt;=Quals!$H$3), OR(AND(H616&gt;=S616,M616&gt;=Quals!$F$3,M616&lt;=Quals!$H$3), OR(AND(I616&gt;=S616,N616&gt;=Quals!$F$3,N616&lt;=Quals!$H$3), OR(AND(J616&gt;=S616,O616&gt;=Quals!$F$3,O616&lt;=Quals!$H$3), OR(AND(K616&gt;=S616,P616&gt;=Quals!$F$3,P616&lt;=Quals!$H$3)))))),"Q","")</f>
        <v/>
      </c>
      <c r="U616" s="1" t="str">
        <f>IF(AND(T616 = "Q", IF(ISNA(VLOOKUP((B616&amp;C616),Autos!C:C,1,FALSE)), "Not in Auto",)),"Check", "No need")</f>
        <v>No need</v>
      </c>
    </row>
    <row r="617" spans="1:21" x14ac:dyDescent="0.2">
      <c r="A617" t="str">
        <f t="shared" si="29"/>
        <v>Lisa WEIGHTMANmarathon</v>
      </c>
      <c r="B617" t="s">
        <v>552</v>
      </c>
      <c r="C617" s="6" t="s">
        <v>83</v>
      </c>
      <c r="D617" s="6">
        <v>28871</v>
      </c>
      <c r="E617">
        <v>1161</v>
      </c>
      <c r="F617" s="2">
        <v>2</v>
      </c>
      <c r="G617">
        <v>1172</v>
      </c>
      <c r="H617">
        <v>1090</v>
      </c>
      <c r="L617" s="6">
        <v>43856</v>
      </c>
      <c r="M617" s="6">
        <v>44415</v>
      </c>
      <c r="N617" s="6"/>
      <c r="O617" s="6"/>
      <c r="P617" s="58"/>
      <c r="Q617" s="40">
        <f t="shared" si="27"/>
        <v>39</v>
      </c>
      <c r="R617" s="2">
        <f t="shared" si="28"/>
        <v>1172</v>
      </c>
      <c r="S617" s="2" t="str">
        <f>VLOOKUP(C617,Quals!$A$25:$C$45,3,FALSE)</f>
        <v>Discr.</v>
      </c>
      <c r="T617" s="2" t="str">
        <f>IF(OR(AND(G617&gt;=S617,L617&gt;=Quals!$F$3,L617&lt;=Quals!$H$3), OR(AND(H617&gt;=S617,M617&gt;=Quals!$F$3,M617&lt;=Quals!$H$3), OR(AND(I617&gt;=S617,N617&gt;=Quals!$F$3,N617&lt;=Quals!$H$3), OR(AND(J617&gt;=S617,O617&gt;=Quals!$F$3,O617&lt;=Quals!$H$3), OR(AND(K617&gt;=S617,P617&gt;=Quals!$F$3,P617&lt;=Quals!$H$3)))))),"Q","")</f>
        <v/>
      </c>
      <c r="U617" s="1" t="str">
        <f>IF(AND(T617 = "Q", IF(ISNA(VLOOKUP((B617&amp;C617),Autos!C:C,1,FALSE)), "Not in Auto",)),"Check", "No need")</f>
        <v>No need</v>
      </c>
    </row>
    <row r="618" spans="1:21" x14ac:dyDescent="0.2">
      <c r="A618" t="str">
        <f t="shared" si="29"/>
        <v>Jessica STENSONmarathon</v>
      </c>
      <c r="B618" t="s">
        <v>553</v>
      </c>
      <c r="C618" s="7" t="s">
        <v>83</v>
      </c>
      <c r="D618" s="6">
        <v>32004</v>
      </c>
      <c r="E618">
        <v>1132</v>
      </c>
      <c r="F618" s="2">
        <v>3</v>
      </c>
      <c r="G618">
        <v>1180</v>
      </c>
      <c r="H618">
        <v>1080</v>
      </c>
      <c r="L618" s="6">
        <v>44486</v>
      </c>
      <c r="M618" s="6">
        <v>44178</v>
      </c>
      <c r="N618" s="6"/>
      <c r="O618" s="6"/>
      <c r="P618" s="58"/>
      <c r="Q618" s="40">
        <f t="shared" si="27"/>
        <v>56</v>
      </c>
      <c r="R618" s="2">
        <f t="shared" si="28"/>
        <v>1180</v>
      </c>
      <c r="S618" s="2" t="str">
        <f>VLOOKUP(C618,Quals!$A$25:$C$45,3,FALSE)</f>
        <v>Discr.</v>
      </c>
      <c r="T618" s="2" t="str">
        <f>IF(OR(AND(G618&gt;=S618,L618&gt;=Quals!$F$3,L618&lt;=Quals!$H$3), OR(AND(H618&gt;=S618,M618&gt;=Quals!$F$3,M618&lt;=Quals!$H$3), OR(AND(I618&gt;=S618,N618&gt;=Quals!$F$3,N618&lt;=Quals!$H$3), OR(AND(J618&gt;=S618,O618&gt;=Quals!$F$3,O618&lt;=Quals!$H$3), OR(AND(K618&gt;=S618,P618&gt;=Quals!$F$3,P618&lt;=Quals!$H$3)))))),"Q","")</f>
        <v/>
      </c>
      <c r="U618" s="1" t="str">
        <f>IF(AND(T618 = "Q", IF(ISNA(VLOOKUP((B618&amp;C618),Autos!C:C,1,FALSE)), "Not in Auto",)),"Check", "No need")</f>
        <v>No need</v>
      </c>
    </row>
    <row r="619" spans="1:21" x14ac:dyDescent="0.2">
      <c r="A619" t="str">
        <f t="shared" si="29"/>
        <v>Ellie PASHLEYmarathon</v>
      </c>
      <c r="B619" t="s">
        <v>365</v>
      </c>
      <c r="C619" s="6" t="s">
        <v>83</v>
      </c>
      <c r="D619" s="6">
        <v>32487</v>
      </c>
      <c r="E619">
        <v>1107</v>
      </c>
      <c r="F619" s="2">
        <v>4</v>
      </c>
      <c r="G619">
        <v>1118</v>
      </c>
      <c r="H619">
        <v>1097</v>
      </c>
      <c r="L619" s="6">
        <v>43863</v>
      </c>
      <c r="M619" s="6">
        <v>44415</v>
      </c>
      <c r="N619" s="6"/>
      <c r="O619" s="6"/>
      <c r="P619" s="58"/>
      <c r="Q619" s="40">
        <f t="shared" si="27"/>
        <v>78</v>
      </c>
      <c r="R619" s="2">
        <f t="shared" si="28"/>
        <v>1118</v>
      </c>
      <c r="S619" s="2" t="str">
        <f>VLOOKUP(C619,Quals!$A$25:$C$45,3,FALSE)</f>
        <v>Discr.</v>
      </c>
      <c r="T619" s="2" t="str">
        <f>IF(OR(AND(G619&gt;=S619,L619&gt;=Quals!$F$3,L619&lt;=Quals!$H$3), OR(AND(H619&gt;=S619,M619&gt;=Quals!$F$3,M619&lt;=Quals!$H$3), OR(AND(I619&gt;=S619,N619&gt;=Quals!$F$3,N619&lt;=Quals!$H$3), OR(AND(J619&gt;=S619,O619&gt;=Quals!$F$3,O619&lt;=Quals!$H$3), OR(AND(K619&gt;=S619,P619&gt;=Quals!$F$3,P619&lt;=Quals!$H$3)))))),"Q","")</f>
        <v/>
      </c>
      <c r="U619" s="1" t="str">
        <f>IF(AND(T619 = "Q", IF(ISNA(VLOOKUP((B619&amp;C619),Autos!C:C,1,FALSE)), "Not in Auto",)),"Check", "No need")</f>
        <v>No need</v>
      </c>
    </row>
    <row r="620" spans="1:21" x14ac:dyDescent="0.2">
      <c r="A620" t="str">
        <f t="shared" si="29"/>
        <v>Milly CLARKmarathon</v>
      </c>
      <c r="B620" t="s">
        <v>554</v>
      </c>
      <c r="C620" s="7" t="s">
        <v>83</v>
      </c>
      <c r="D620" s="6">
        <v>32568</v>
      </c>
      <c r="E620">
        <v>1066</v>
      </c>
      <c r="F620" s="2">
        <v>5</v>
      </c>
      <c r="G620">
        <v>1106</v>
      </c>
      <c r="H620">
        <v>1024</v>
      </c>
      <c r="L620" s="6">
        <v>44360</v>
      </c>
      <c r="M620" s="6">
        <v>44290</v>
      </c>
      <c r="N620" s="6"/>
      <c r="O620" s="6"/>
      <c r="P620" s="58"/>
      <c r="Q620" s="40">
        <f t="shared" si="27"/>
        <v>114</v>
      </c>
      <c r="R620" s="2">
        <f t="shared" si="28"/>
        <v>1106</v>
      </c>
      <c r="S620" s="2" t="str">
        <f>VLOOKUP(C620,Quals!$A$25:$C$45,3,FALSE)</f>
        <v>Discr.</v>
      </c>
      <c r="T620" s="2" t="str">
        <f>IF(OR(AND(G620&gt;=S620,L620&gt;=Quals!$F$3,L620&lt;=Quals!$H$3), OR(AND(H620&gt;=S620,M620&gt;=Quals!$F$3,M620&lt;=Quals!$H$3), OR(AND(I620&gt;=S620,N620&gt;=Quals!$F$3,N620&lt;=Quals!$H$3), OR(AND(J620&gt;=S620,O620&gt;=Quals!$F$3,O620&lt;=Quals!$H$3), OR(AND(K620&gt;=S620,P620&gt;=Quals!$F$3,P620&lt;=Quals!$H$3)))))),"Q","")</f>
        <v/>
      </c>
      <c r="U620" s="1" t="str">
        <f>IF(AND(T620 = "Q", IF(ISNA(VLOOKUP((B620&amp;C620),Autos!C:C,1,FALSE)), "Not in Auto",)),"Check", "No need")</f>
        <v>No need</v>
      </c>
    </row>
    <row r="621" spans="1:21" x14ac:dyDescent="0.2">
      <c r="A621" t="str">
        <f t="shared" si="29"/>
        <v>Michelle PEARSONmarathon</v>
      </c>
      <c r="B621" t="s">
        <v>555</v>
      </c>
      <c r="C621" s="6" t="s">
        <v>83</v>
      </c>
      <c r="D621" s="6">
        <v>1991</v>
      </c>
      <c r="E621">
        <v>1020</v>
      </c>
      <c r="F621" s="2">
        <v>6</v>
      </c>
      <c r="G621">
        <v>1034</v>
      </c>
      <c r="H621">
        <v>1006</v>
      </c>
      <c r="L621" s="6">
        <v>44339</v>
      </c>
      <c r="M621" s="6">
        <v>44528</v>
      </c>
      <c r="N621" s="6"/>
      <c r="O621" s="6"/>
      <c r="P621" s="58"/>
      <c r="Q621" s="40">
        <f t="shared" si="27"/>
        <v>179</v>
      </c>
      <c r="R621" s="2">
        <f t="shared" si="28"/>
        <v>1034</v>
      </c>
      <c r="S621" s="2" t="str">
        <f>VLOOKUP(C621,Quals!$A$25:$C$45,3,FALSE)</f>
        <v>Discr.</v>
      </c>
      <c r="T621" s="2" t="str">
        <f>IF(OR(AND(G621&gt;=S621,L621&gt;=Quals!$F$3,L621&lt;=Quals!$H$3), OR(AND(H621&gt;=S621,M621&gt;=Quals!$F$3,M621&lt;=Quals!$H$3), OR(AND(I621&gt;=S621,N621&gt;=Quals!$F$3,N621&lt;=Quals!$H$3), OR(AND(J621&gt;=S621,O621&gt;=Quals!$F$3,O621&lt;=Quals!$H$3), OR(AND(K621&gt;=S621,P621&gt;=Quals!$F$3,P621&lt;=Quals!$H$3)))))),"Q","")</f>
        <v/>
      </c>
      <c r="U621" s="1" t="str">
        <f>IF(AND(T621 = "Q", IF(ISNA(VLOOKUP((B621&amp;C621),Autos!C:C,1,FALSE)), "Not in Auto",)),"Check", "No need")</f>
        <v>No need</v>
      </c>
    </row>
    <row r="622" spans="1:21" x14ac:dyDescent="0.2">
      <c r="A622" t="str">
        <f t="shared" si="29"/>
        <v>Tamara CARVOLTHmarathon</v>
      </c>
      <c r="B622" t="s">
        <v>556</v>
      </c>
      <c r="C622" s="7" t="s">
        <v>83</v>
      </c>
      <c r="D622" s="6">
        <v>33071</v>
      </c>
      <c r="E622">
        <v>994</v>
      </c>
      <c r="F622" s="2">
        <v>7</v>
      </c>
      <c r="G622">
        <v>1002</v>
      </c>
      <c r="H622">
        <v>985</v>
      </c>
      <c r="L622" s="6">
        <v>44283</v>
      </c>
      <c r="M622" s="6">
        <v>44353</v>
      </c>
      <c r="N622" s="6"/>
      <c r="O622" s="6"/>
      <c r="P622" s="58"/>
      <c r="Q622" s="40">
        <f t="shared" si="27"/>
        <v>246</v>
      </c>
      <c r="R622" s="2">
        <f t="shared" si="28"/>
        <v>1002</v>
      </c>
      <c r="S622" s="2" t="str">
        <f>VLOOKUP(C622,Quals!$A$25:$C$45,3,FALSE)</f>
        <v>Discr.</v>
      </c>
      <c r="T622" s="2" t="str">
        <f>IF(OR(AND(G622&gt;=S622,L622&gt;=Quals!$F$3,L622&lt;=Quals!$H$3), OR(AND(H622&gt;=S622,M622&gt;=Quals!$F$3,M622&lt;=Quals!$H$3), OR(AND(I622&gt;=S622,N622&gt;=Quals!$F$3,N622&lt;=Quals!$H$3), OR(AND(J622&gt;=S622,O622&gt;=Quals!$F$3,O622&lt;=Quals!$H$3), OR(AND(K622&gt;=S622,P622&gt;=Quals!$F$3,P622&lt;=Quals!$H$3)))))),"Q","")</f>
        <v/>
      </c>
      <c r="U622" s="1" t="str">
        <f>IF(AND(T622 = "Q", IF(ISNA(VLOOKUP((B622&amp;C622),Autos!C:C,1,FALSE)), "Not in Auto",)),"Check", "No need")</f>
        <v>No need</v>
      </c>
    </row>
    <row r="623" spans="1:21" x14ac:dyDescent="0.2">
      <c r="A623" t="str">
        <f t="shared" si="29"/>
        <v>Melissah GIBSONmarathon</v>
      </c>
      <c r="B623" t="s">
        <v>977</v>
      </c>
      <c r="C623" t="s">
        <v>83</v>
      </c>
      <c r="D623" s="6">
        <v>1984</v>
      </c>
      <c r="E623">
        <v>986</v>
      </c>
      <c r="F623" s="2">
        <v>8</v>
      </c>
      <c r="G623">
        <v>1001</v>
      </c>
      <c r="H623">
        <v>971</v>
      </c>
      <c r="L623" s="6">
        <v>44612</v>
      </c>
      <c r="M623" s="6">
        <v>44549</v>
      </c>
      <c r="N623" s="6"/>
      <c r="O623" s="6"/>
      <c r="P623" s="58"/>
      <c r="Q623" s="40">
        <f t="shared" si="27"/>
        <v>267</v>
      </c>
      <c r="R623" s="2">
        <f t="shared" si="28"/>
        <v>1001</v>
      </c>
      <c r="S623" s="2" t="str">
        <f>VLOOKUP(C623,Quals!$A$25:$C$45,3,FALSE)</f>
        <v>Discr.</v>
      </c>
      <c r="T623" s="2" t="str">
        <f>IF(OR(AND(G623&gt;=S623,L623&gt;=Quals!$F$3,L623&lt;=Quals!$H$3), OR(AND(H623&gt;=S623,M623&gt;=Quals!$F$3,M623&lt;=Quals!$H$3), OR(AND(I623&gt;=S623,N623&gt;=Quals!$F$3,N623&lt;=Quals!$H$3), OR(AND(J623&gt;=S623,O623&gt;=Quals!$F$3,O623&lt;=Quals!$H$3), OR(AND(K623&gt;=S623,P623&gt;=Quals!$F$3,P623&lt;=Quals!$H$3)))))),"Q","")</f>
        <v/>
      </c>
      <c r="U623" s="1" t="str">
        <f>IF(AND(T623 = "Q", IF(ISNA(VLOOKUP((B623&amp;C623),Autos!C:C,1,FALSE)), "Not in Auto",)),"Check", "No need")</f>
        <v>No need</v>
      </c>
    </row>
    <row r="624" spans="1:21" x14ac:dyDescent="0.2">
      <c r="A624" t="str">
        <f t="shared" si="29"/>
        <v>Marina WONGmarathon</v>
      </c>
      <c r="B624" t="s">
        <v>557</v>
      </c>
      <c r="C624" s="7" t="s">
        <v>83</v>
      </c>
      <c r="D624" s="6">
        <v>28838</v>
      </c>
      <c r="E624">
        <v>980</v>
      </c>
      <c r="F624" s="2">
        <v>9</v>
      </c>
      <c r="G624">
        <v>998</v>
      </c>
      <c r="H624">
        <v>958</v>
      </c>
      <c r="L624" s="6">
        <v>44353</v>
      </c>
      <c r="M624" s="6">
        <v>44297</v>
      </c>
      <c r="N624" s="6"/>
      <c r="O624" s="6"/>
      <c r="P624" s="58"/>
      <c r="Q624" s="40">
        <f t="shared" si="27"/>
        <v>284</v>
      </c>
      <c r="R624" s="2">
        <f t="shared" si="28"/>
        <v>998</v>
      </c>
      <c r="S624" s="2" t="str">
        <f>VLOOKUP(C624,Quals!$A$25:$C$45,3,FALSE)</f>
        <v>Discr.</v>
      </c>
      <c r="T624" s="2" t="str">
        <f>IF(OR(AND(G624&gt;=S624,L624&gt;=Quals!$F$3,L624&lt;=Quals!$H$3), OR(AND(H624&gt;=S624,M624&gt;=Quals!$F$3,M624&lt;=Quals!$H$3), OR(AND(I624&gt;=S624,N624&gt;=Quals!$F$3,N624&lt;=Quals!$H$3), OR(AND(J624&gt;=S624,O624&gt;=Quals!$F$3,O624&lt;=Quals!$H$3), OR(AND(K624&gt;=S624,P624&gt;=Quals!$F$3,P624&lt;=Quals!$H$3)))))),"Q","")</f>
        <v/>
      </c>
      <c r="U624" s="1" t="str">
        <f>IF(AND(T624 = "Q", IF(ISNA(VLOOKUP((B624&amp;C624),Autos!C:C,1,FALSE)), "Not in Auto",)),"Check", "No need")</f>
        <v>No need</v>
      </c>
    </row>
    <row r="625" spans="1:21" x14ac:dyDescent="0.2">
      <c r="A625" t="str">
        <f t="shared" si="29"/>
        <v>Debbie DONALDmarathon</v>
      </c>
      <c r="B625" t="s">
        <v>558</v>
      </c>
      <c r="C625" s="6" t="s">
        <v>83</v>
      </c>
      <c r="E625">
        <v>898</v>
      </c>
      <c r="F625" s="2">
        <v>10</v>
      </c>
      <c r="G625">
        <v>918</v>
      </c>
      <c r="H625">
        <v>877</v>
      </c>
      <c r="L625" s="6">
        <v>44486</v>
      </c>
      <c r="M625" s="6">
        <v>44528</v>
      </c>
      <c r="N625" s="6"/>
      <c r="O625" s="6"/>
      <c r="P625" s="58"/>
      <c r="Q625" s="40">
        <f t="shared" si="27"/>
        <v>550</v>
      </c>
      <c r="R625" s="2">
        <f t="shared" si="28"/>
        <v>918</v>
      </c>
      <c r="S625" s="2" t="str">
        <f>VLOOKUP(C625,Quals!$A$25:$C$45,3,FALSE)</f>
        <v>Discr.</v>
      </c>
      <c r="T625" s="2" t="str">
        <f>IF(OR(AND(G625&gt;=S625,L625&gt;=Quals!$F$3,L625&lt;=Quals!$H$3), OR(AND(H625&gt;=S625,M625&gt;=Quals!$F$3,M625&lt;=Quals!$H$3), OR(AND(I625&gt;=S625,N625&gt;=Quals!$F$3,N625&lt;=Quals!$H$3), OR(AND(J625&gt;=S625,O625&gt;=Quals!$F$3,O625&lt;=Quals!$H$3), OR(AND(K625&gt;=S625,P625&gt;=Quals!$F$3,P625&lt;=Quals!$H$3)))))),"Q","")</f>
        <v/>
      </c>
      <c r="U625" s="1" t="str">
        <f>IF(AND(T625 = "Q", IF(ISNA(VLOOKUP((B625&amp;C625),Autos!C:C,1,FALSE)), "Not in Auto",)),"Check", "No need")</f>
        <v>No need</v>
      </c>
    </row>
    <row r="626" spans="1:21" x14ac:dyDescent="0.2">
      <c r="A626" t="str">
        <f t="shared" si="29"/>
        <v>Erchana MURRAY-BARTLETTmarathon</v>
      </c>
      <c r="B626" t="s">
        <v>559</v>
      </c>
      <c r="C626" s="6" t="s">
        <v>83</v>
      </c>
      <c r="D626" s="6">
        <v>32934</v>
      </c>
      <c r="E626">
        <v>893</v>
      </c>
      <c r="F626" s="2">
        <v>11</v>
      </c>
      <c r="G626">
        <v>905</v>
      </c>
      <c r="H626">
        <v>878</v>
      </c>
      <c r="L626" s="6">
        <v>44297</v>
      </c>
      <c r="M626" s="6">
        <v>44353</v>
      </c>
      <c r="N626" s="6"/>
      <c r="O626" s="6"/>
      <c r="P626" s="58"/>
      <c r="Q626" s="40">
        <f t="shared" si="27"/>
        <v>561</v>
      </c>
      <c r="R626" s="2">
        <f t="shared" si="28"/>
        <v>905</v>
      </c>
      <c r="S626" s="2" t="str">
        <f>VLOOKUP(C626,Quals!$A$25:$C$45,3,FALSE)</f>
        <v>Discr.</v>
      </c>
      <c r="T626" s="2" t="str">
        <f>IF(OR(AND(G626&gt;=S626,L626&gt;=Quals!$F$3,L626&lt;=Quals!$H$3), OR(AND(H626&gt;=S626,M626&gt;=Quals!$F$3,M626&lt;=Quals!$H$3), OR(AND(I626&gt;=S626,N626&gt;=Quals!$F$3,N626&lt;=Quals!$H$3), OR(AND(J626&gt;=S626,O626&gt;=Quals!$F$3,O626&lt;=Quals!$H$3), OR(AND(K626&gt;=S626,P626&gt;=Quals!$F$3,P626&lt;=Quals!$H$3)))))),"Q","")</f>
        <v/>
      </c>
      <c r="U626" s="1" t="str">
        <f>IF(AND(T626 = "Q", IF(ISNA(VLOOKUP((B626&amp;C626),Autos!C:C,1,FALSE)), "Not in Auto",)),"Check", "No need")</f>
        <v>No need</v>
      </c>
    </row>
    <row r="627" spans="1:21" x14ac:dyDescent="0.2">
      <c r="A627" t="str">
        <f t="shared" ref="A627:A642" si="30">B629&amp;C629</f>
        <v>Rose DINGEMANSEmarathon</v>
      </c>
      <c r="B627" t="s">
        <v>560</v>
      </c>
      <c r="C627" s="6" t="s">
        <v>83</v>
      </c>
      <c r="E627">
        <v>850</v>
      </c>
      <c r="F627" s="2">
        <v>12</v>
      </c>
      <c r="G627">
        <v>865</v>
      </c>
      <c r="H627">
        <v>835</v>
      </c>
      <c r="L627" s="6">
        <v>44297</v>
      </c>
      <c r="M627" s="6">
        <v>44353</v>
      </c>
      <c r="N627" s="6"/>
      <c r="O627" s="6"/>
      <c r="P627" s="58"/>
      <c r="Q627" s="40">
        <f t="shared" si="27"/>
        <v>584</v>
      </c>
      <c r="R627" s="2">
        <f t="shared" si="28"/>
        <v>865</v>
      </c>
      <c r="S627" s="2" t="str">
        <f>VLOOKUP(C627,Quals!$A$25:$C$45,3,FALSE)</f>
        <v>Discr.</v>
      </c>
      <c r="T627" s="2" t="str">
        <f>IF(OR(AND(G627&gt;=S627,L627&gt;=Quals!$F$3,L627&lt;=Quals!$H$3), OR(AND(H627&gt;=S627,M627&gt;=Quals!$F$3,M627&lt;=Quals!$H$3), OR(AND(I627&gt;=S627,N627&gt;=Quals!$F$3,N627&lt;=Quals!$H$3), OR(AND(J627&gt;=S627,O627&gt;=Quals!$F$3,O627&lt;=Quals!$H$3), OR(AND(K627&gt;=S627,P627&gt;=Quals!$F$3,P627&lt;=Quals!$H$3)))))),"Q","")</f>
        <v/>
      </c>
      <c r="U627" s="1" t="str">
        <f>IF(AND(T627 = "Q", IF(ISNA(VLOOKUP((B627&amp;C627),Autos!C:C,1,FALSE)), "Not in Auto",)),"Check", "No need")</f>
        <v>No need</v>
      </c>
    </row>
    <row r="628" spans="1:21" x14ac:dyDescent="0.2">
      <c r="A628" t="str">
        <f t="shared" si="30"/>
        <v/>
      </c>
      <c r="B628" t="s">
        <v>561</v>
      </c>
      <c r="C628" s="7" t="s">
        <v>83</v>
      </c>
      <c r="E628">
        <v>838</v>
      </c>
      <c r="F628" s="2">
        <v>13</v>
      </c>
      <c r="G628">
        <v>864</v>
      </c>
      <c r="H628">
        <v>812</v>
      </c>
      <c r="L628" s="6">
        <v>44486</v>
      </c>
      <c r="M628" s="6">
        <v>44528</v>
      </c>
      <c r="N628" s="6"/>
      <c r="O628" s="6"/>
      <c r="P628" s="58"/>
      <c r="Q628" s="40">
        <f t="shared" si="27"/>
        <v>593</v>
      </c>
      <c r="R628" s="2">
        <f t="shared" si="28"/>
        <v>864</v>
      </c>
      <c r="S628" s="2" t="str">
        <f>VLOOKUP(C628,Quals!$A$25:$C$45,3,FALSE)</f>
        <v>Discr.</v>
      </c>
      <c r="T628" s="2" t="str">
        <f>IF(OR(AND(G628&gt;=S628,L628&gt;=Quals!$F$3,L628&lt;=Quals!$H$3), OR(AND(H628&gt;=S628,M628&gt;=Quals!$F$3,M628&lt;=Quals!$H$3), OR(AND(I628&gt;=S628,N628&gt;=Quals!$F$3,N628&lt;=Quals!$H$3), OR(AND(J628&gt;=S628,O628&gt;=Quals!$F$3,O628&lt;=Quals!$H$3), OR(AND(K628&gt;=S628,P628&gt;=Quals!$F$3,P628&lt;=Quals!$H$3)))))),"Q","")</f>
        <v/>
      </c>
      <c r="U628" s="1" t="str">
        <f>IF(AND(T628 = "Q", IF(ISNA(VLOOKUP((B628&amp;C628),Autos!C:C,1,FALSE)), "Not in Auto",)),"Check", "No need")</f>
        <v>No need</v>
      </c>
    </row>
    <row r="629" spans="1:21" x14ac:dyDescent="0.2">
      <c r="A629" t="str">
        <f t="shared" si="30"/>
        <v/>
      </c>
      <c r="B629" t="s">
        <v>562</v>
      </c>
      <c r="C629" s="6" t="s">
        <v>83</v>
      </c>
      <c r="E629">
        <v>805</v>
      </c>
      <c r="F629" s="2">
        <v>14</v>
      </c>
      <c r="G629">
        <v>896</v>
      </c>
      <c r="H629">
        <v>709</v>
      </c>
      <c r="L629" s="6">
        <v>44360</v>
      </c>
      <c r="M629" s="6">
        <v>44570</v>
      </c>
      <c r="N629" s="6"/>
      <c r="O629" s="6"/>
      <c r="P629" s="58"/>
      <c r="Q629" s="40">
        <f t="shared" si="27"/>
        <v>610</v>
      </c>
      <c r="R629" s="2">
        <f t="shared" si="28"/>
        <v>896</v>
      </c>
      <c r="S629" s="2" t="str">
        <f>VLOOKUP(C629,Quals!$A$25:$C$45,3,FALSE)</f>
        <v>Discr.</v>
      </c>
      <c r="T629" s="2" t="str">
        <f>IF(OR(AND(G629&gt;=S629,L629&gt;=Quals!$F$3,L629&lt;=Quals!$H$3), OR(AND(H629&gt;=S629,M629&gt;=Quals!$F$3,M629&lt;=Quals!$H$3), OR(AND(I629&gt;=S629,N629&gt;=Quals!$F$3,N629&lt;=Quals!$H$3), OR(AND(J629&gt;=S629,O629&gt;=Quals!$F$3,O629&lt;=Quals!$H$3), OR(AND(K629&gt;=S629,P629&gt;=Quals!$F$3,P629&lt;=Quals!$H$3)))))),"Q","")</f>
        <v/>
      </c>
      <c r="U629" s="1" t="str">
        <f>IF(AND(T629 = "Q", IF(ISNA(VLOOKUP((B629&amp;C629),Autos!C:C,1,FALSE)), "Not in Auto",)),"Check", "No need")</f>
        <v>No need</v>
      </c>
    </row>
    <row r="630" spans="1:21" x14ac:dyDescent="0.2">
      <c r="A630" t="str">
        <f t="shared" si="30"/>
        <v/>
      </c>
      <c r="Q630" s="40"/>
      <c r="U630" s="1"/>
    </row>
    <row r="631" spans="1:21" x14ac:dyDescent="0.2">
      <c r="A631" t="str">
        <f t="shared" si="30"/>
        <v/>
      </c>
      <c r="Q631" s="40"/>
      <c r="U631" s="1"/>
    </row>
    <row r="632" spans="1:21" x14ac:dyDescent="0.2">
      <c r="A632" t="str">
        <f t="shared" si="30"/>
        <v/>
      </c>
      <c r="Q632" s="40"/>
      <c r="U632" s="1"/>
    </row>
    <row r="633" spans="1:21" x14ac:dyDescent="0.2">
      <c r="A633" t="str">
        <f t="shared" si="30"/>
        <v/>
      </c>
      <c r="Q633" s="40"/>
      <c r="U633" s="1"/>
    </row>
    <row r="634" spans="1:21" x14ac:dyDescent="0.2">
      <c r="A634" t="str">
        <f t="shared" si="30"/>
        <v/>
      </c>
      <c r="Q634" s="40"/>
      <c r="U634" s="1"/>
    </row>
    <row r="635" spans="1:21" x14ac:dyDescent="0.2">
      <c r="A635" t="str">
        <f t="shared" si="30"/>
        <v/>
      </c>
      <c r="Q635" s="40"/>
      <c r="U635" s="1"/>
    </row>
    <row r="636" spans="1:21" x14ac:dyDescent="0.2">
      <c r="A636" t="str">
        <f t="shared" si="30"/>
        <v/>
      </c>
      <c r="Q636" s="40"/>
      <c r="U636" s="1"/>
    </row>
    <row r="637" spans="1:21" x14ac:dyDescent="0.2">
      <c r="A637" t="str">
        <f t="shared" si="30"/>
        <v/>
      </c>
      <c r="Q637" s="40"/>
      <c r="U637" s="1"/>
    </row>
    <row r="638" spans="1:21" x14ac:dyDescent="0.2">
      <c r="A638" t="str">
        <f t="shared" si="30"/>
        <v/>
      </c>
      <c r="Q638" s="40"/>
      <c r="U638" s="1"/>
    </row>
    <row r="639" spans="1:21" x14ac:dyDescent="0.2">
      <c r="A639" t="str">
        <f t="shared" si="30"/>
        <v/>
      </c>
      <c r="Q639" s="40"/>
      <c r="U639" s="1"/>
    </row>
    <row r="640" spans="1:21" x14ac:dyDescent="0.2">
      <c r="A640" t="str">
        <f t="shared" si="30"/>
        <v/>
      </c>
      <c r="Q640" s="40"/>
      <c r="U640" s="1"/>
    </row>
    <row r="641" spans="1:21" x14ac:dyDescent="0.2">
      <c r="A641" t="str">
        <f t="shared" si="30"/>
        <v/>
      </c>
      <c r="Q641" s="40"/>
      <c r="U641" s="1"/>
    </row>
    <row r="642" spans="1:21" x14ac:dyDescent="0.2">
      <c r="A642" t="str">
        <f t="shared" si="30"/>
        <v/>
      </c>
      <c r="Q642" s="40"/>
      <c r="U642" s="1"/>
    </row>
    <row r="643" spans="1:21" x14ac:dyDescent="0.2">
      <c r="A643" t="str">
        <f t="shared" ref="A643:A706" si="31">B645&amp;C645</f>
        <v/>
      </c>
      <c r="Q643" s="40"/>
      <c r="U643" s="1"/>
    </row>
    <row r="644" spans="1:21" x14ac:dyDescent="0.2">
      <c r="A644" t="str">
        <f t="shared" si="31"/>
        <v/>
      </c>
      <c r="Q644" s="40"/>
      <c r="U644" s="1"/>
    </row>
    <row r="645" spans="1:21" x14ac:dyDescent="0.2">
      <c r="A645" t="str">
        <f t="shared" si="31"/>
        <v/>
      </c>
      <c r="Q645" s="40"/>
      <c r="U645" s="1"/>
    </row>
    <row r="646" spans="1:21" x14ac:dyDescent="0.2">
      <c r="A646" t="str">
        <f t="shared" si="31"/>
        <v/>
      </c>
      <c r="Q646" s="40"/>
      <c r="U646" s="1"/>
    </row>
    <row r="647" spans="1:21" x14ac:dyDescent="0.2">
      <c r="A647" t="str">
        <f t="shared" si="31"/>
        <v/>
      </c>
      <c r="Q647" s="40"/>
      <c r="U647" s="1"/>
    </row>
    <row r="648" spans="1:21" x14ac:dyDescent="0.2">
      <c r="A648" t="str">
        <f t="shared" si="31"/>
        <v/>
      </c>
      <c r="Q648" s="40"/>
      <c r="U648" s="1"/>
    </row>
    <row r="649" spans="1:21" x14ac:dyDescent="0.2">
      <c r="A649" t="str">
        <f t="shared" si="31"/>
        <v/>
      </c>
      <c r="Q649" s="40"/>
      <c r="U649" s="1"/>
    </row>
    <row r="650" spans="1:21" x14ac:dyDescent="0.2">
      <c r="A650" t="str">
        <f t="shared" si="31"/>
        <v/>
      </c>
      <c r="Q650" s="40"/>
      <c r="U650" s="1"/>
    </row>
    <row r="651" spans="1:21" x14ac:dyDescent="0.2">
      <c r="A651" t="str">
        <f t="shared" si="31"/>
        <v/>
      </c>
      <c r="Q651" s="40"/>
      <c r="U651" s="1"/>
    </row>
    <row r="652" spans="1:21" x14ac:dyDescent="0.2">
      <c r="A652" t="str">
        <f t="shared" si="31"/>
        <v/>
      </c>
      <c r="Q652" s="40"/>
      <c r="U652" s="1"/>
    </row>
    <row r="653" spans="1:21" x14ac:dyDescent="0.2">
      <c r="A653" t="str">
        <f t="shared" si="31"/>
        <v/>
      </c>
      <c r="Q653" s="40"/>
      <c r="U653" s="1"/>
    </row>
    <row r="654" spans="1:21" x14ac:dyDescent="0.2">
      <c r="A654" t="str">
        <f t="shared" si="31"/>
        <v/>
      </c>
      <c r="Q654" s="40"/>
      <c r="U654" s="1"/>
    </row>
    <row r="655" spans="1:21" x14ac:dyDescent="0.2">
      <c r="A655" t="str">
        <f t="shared" si="31"/>
        <v/>
      </c>
      <c r="Q655" s="40"/>
      <c r="U655" s="1"/>
    </row>
    <row r="656" spans="1:21" x14ac:dyDescent="0.2">
      <c r="A656" t="str">
        <f t="shared" si="31"/>
        <v/>
      </c>
      <c r="Q656" s="40"/>
      <c r="U656" s="1"/>
    </row>
    <row r="657" spans="1:21" x14ac:dyDescent="0.2">
      <c r="A657" t="str">
        <f t="shared" si="31"/>
        <v/>
      </c>
      <c r="Q657" s="40"/>
      <c r="U657" s="1"/>
    </row>
    <row r="658" spans="1:21" x14ac:dyDescent="0.2">
      <c r="A658" t="str">
        <f t="shared" si="31"/>
        <v/>
      </c>
      <c r="Q658" s="40"/>
      <c r="U658" s="1"/>
    </row>
    <row r="659" spans="1:21" x14ac:dyDescent="0.2">
      <c r="A659" t="str">
        <f t="shared" si="31"/>
        <v/>
      </c>
      <c r="Q659" s="40"/>
      <c r="U659" s="1"/>
    </row>
    <row r="660" spans="1:21" x14ac:dyDescent="0.2">
      <c r="A660" t="str">
        <f t="shared" si="31"/>
        <v/>
      </c>
      <c r="Q660" s="40"/>
      <c r="U660" s="1"/>
    </row>
    <row r="661" spans="1:21" x14ac:dyDescent="0.2">
      <c r="A661" t="str">
        <f t="shared" si="31"/>
        <v/>
      </c>
      <c r="Q661" s="40"/>
      <c r="U661" s="1"/>
    </row>
    <row r="662" spans="1:21" x14ac:dyDescent="0.2">
      <c r="A662" t="str">
        <f t="shared" si="31"/>
        <v/>
      </c>
      <c r="Q662" s="40"/>
      <c r="U662" s="1"/>
    </row>
    <row r="663" spans="1:21" x14ac:dyDescent="0.2">
      <c r="A663" t="str">
        <f t="shared" si="31"/>
        <v/>
      </c>
      <c r="Q663" s="40"/>
      <c r="U663" s="1"/>
    </row>
    <row r="664" spans="1:21" x14ac:dyDescent="0.2">
      <c r="A664" t="str">
        <f t="shared" si="31"/>
        <v/>
      </c>
      <c r="Q664" s="40"/>
      <c r="U664" s="1"/>
    </row>
    <row r="665" spans="1:21" x14ac:dyDescent="0.2">
      <c r="A665" t="str">
        <f t="shared" si="31"/>
        <v/>
      </c>
      <c r="Q665" s="40"/>
      <c r="U665" s="1"/>
    </row>
    <row r="666" spans="1:21" x14ac:dyDescent="0.2">
      <c r="A666" t="str">
        <f t="shared" si="31"/>
        <v/>
      </c>
      <c r="Q666" s="40"/>
      <c r="U666" s="1"/>
    </row>
    <row r="667" spans="1:21" x14ac:dyDescent="0.2">
      <c r="A667" t="str">
        <f t="shared" si="31"/>
        <v/>
      </c>
      <c r="Q667" s="40"/>
      <c r="U667" s="1"/>
    </row>
    <row r="668" spans="1:21" x14ac:dyDescent="0.2">
      <c r="A668" t="str">
        <f t="shared" si="31"/>
        <v/>
      </c>
      <c r="Q668" s="40"/>
      <c r="U668" s="1"/>
    </row>
    <row r="669" spans="1:21" x14ac:dyDescent="0.2">
      <c r="A669" t="str">
        <f t="shared" si="31"/>
        <v/>
      </c>
      <c r="Q669" s="40"/>
      <c r="U669" s="1"/>
    </row>
    <row r="670" spans="1:21" x14ac:dyDescent="0.2">
      <c r="A670" t="str">
        <f t="shared" si="31"/>
        <v/>
      </c>
      <c r="Q670" s="40"/>
      <c r="U670" s="1"/>
    </row>
    <row r="671" spans="1:21" x14ac:dyDescent="0.2">
      <c r="A671" t="str">
        <f t="shared" si="31"/>
        <v/>
      </c>
      <c r="Q671" s="40"/>
      <c r="U671" s="1"/>
    </row>
    <row r="672" spans="1:21" x14ac:dyDescent="0.2">
      <c r="A672" t="str">
        <f t="shared" si="31"/>
        <v/>
      </c>
      <c r="Q672" s="40"/>
      <c r="U672" s="1"/>
    </row>
    <row r="673" spans="1:21" x14ac:dyDescent="0.2">
      <c r="A673" t="str">
        <f t="shared" si="31"/>
        <v/>
      </c>
      <c r="Q673" s="40"/>
      <c r="U673" s="1"/>
    </row>
    <row r="674" spans="1:21" x14ac:dyDescent="0.2">
      <c r="A674" t="str">
        <f t="shared" si="31"/>
        <v/>
      </c>
      <c r="Q674" s="40"/>
      <c r="U674" s="1"/>
    </row>
    <row r="675" spans="1:21" x14ac:dyDescent="0.2">
      <c r="A675" t="str">
        <f t="shared" si="31"/>
        <v/>
      </c>
      <c r="Q675" s="40"/>
      <c r="U675" s="1"/>
    </row>
    <row r="676" spans="1:21" x14ac:dyDescent="0.2">
      <c r="A676" t="str">
        <f t="shared" si="31"/>
        <v/>
      </c>
      <c r="Q676" s="40"/>
      <c r="U676" s="1"/>
    </row>
    <row r="677" spans="1:21" x14ac:dyDescent="0.2">
      <c r="A677" t="str">
        <f t="shared" si="31"/>
        <v/>
      </c>
      <c r="Q677" s="40"/>
      <c r="U677" s="1"/>
    </row>
    <row r="678" spans="1:21" x14ac:dyDescent="0.2">
      <c r="A678" t="str">
        <f t="shared" si="31"/>
        <v/>
      </c>
      <c r="Q678" s="40"/>
      <c r="U678" s="1"/>
    </row>
    <row r="679" spans="1:21" x14ac:dyDescent="0.2">
      <c r="A679" t="str">
        <f t="shared" si="31"/>
        <v/>
      </c>
      <c r="Q679" s="40"/>
      <c r="U679" s="1"/>
    </row>
    <row r="680" spans="1:21" x14ac:dyDescent="0.2">
      <c r="A680" t="str">
        <f t="shared" si="31"/>
        <v/>
      </c>
      <c r="Q680" s="40"/>
      <c r="U680" s="1"/>
    </row>
    <row r="681" spans="1:21" x14ac:dyDescent="0.2">
      <c r="A681" t="str">
        <f t="shared" si="31"/>
        <v/>
      </c>
      <c r="Q681" s="40"/>
      <c r="U681" s="1"/>
    </row>
    <row r="682" spans="1:21" x14ac:dyDescent="0.2">
      <c r="A682" t="str">
        <f t="shared" si="31"/>
        <v/>
      </c>
      <c r="Q682" s="40"/>
      <c r="U682" s="1"/>
    </row>
    <row r="683" spans="1:21" x14ac:dyDescent="0.2">
      <c r="A683" t="str">
        <f t="shared" si="31"/>
        <v/>
      </c>
      <c r="Q683" s="40"/>
      <c r="U683" s="1"/>
    </row>
    <row r="684" spans="1:21" x14ac:dyDescent="0.2">
      <c r="A684" t="str">
        <f t="shared" si="31"/>
        <v/>
      </c>
      <c r="Q684" s="40"/>
      <c r="U684" s="1"/>
    </row>
    <row r="685" spans="1:21" x14ac:dyDescent="0.2">
      <c r="A685" t="str">
        <f t="shared" si="31"/>
        <v/>
      </c>
      <c r="Q685" s="40"/>
      <c r="U685" s="1"/>
    </row>
    <row r="686" spans="1:21" x14ac:dyDescent="0.2">
      <c r="A686" t="str">
        <f t="shared" si="31"/>
        <v/>
      </c>
      <c r="Q686" s="40"/>
      <c r="U686" s="1"/>
    </row>
    <row r="687" spans="1:21" x14ac:dyDescent="0.2">
      <c r="A687" t="str">
        <f t="shared" si="31"/>
        <v/>
      </c>
      <c r="Q687" s="40"/>
      <c r="U687" s="1"/>
    </row>
    <row r="688" spans="1:21" x14ac:dyDescent="0.2">
      <c r="A688" t="str">
        <f t="shared" si="31"/>
        <v/>
      </c>
      <c r="Q688" s="40"/>
      <c r="U688" s="1"/>
    </row>
    <row r="689" spans="1:21" x14ac:dyDescent="0.2">
      <c r="A689" t="str">
        <f t="shared" si="31"/>
        <v/>
      </c>
      <c r="Q689" s="40"/>
      <c r="U689" s="1"/>
    </row>
    <row r="690" spans="1:21" x14ac:dyDescent="0.2">
      <c r="A690" t="str">
        <f t="shared" si="31"/>
        <v/>
      </c>
      <c r="Q690" s="40"/>
      <c r="U690" s="1"/>
    </row>
    <row r="691" spans="1:21" x14ac:dyDescent="0.2">
      <c r="A691" t="str">
        <f t="shared" si="31"/>
        <v/>
      </c>
      <c r="Q691" s="40"/>
      <c r="U691" s="1"/>
    </row>
    <row r="692" spans="1:21" x14ac:dyDescent="0.2">
      <c r="A692" t="str">
        <f t="shared" si="31"/>
        <v/>
      </c>
      <c r="Q692" s="40"/>
      <c r="U692" s="1"/>
    </row>
    <row r="693" spans="1:21" x14ac:dyDescent="0.2">
      <c r="A693" t="str">
        <f t="shared" si="31"/>
        <v/>
      </c>
      <c r="Q693" s="40"/>
      <c r="U693" s="1"/>
    </row>
    <row r="694" spans="1:21" x14ac:dyDescent="0.2">
      <c r="A694" t="str">
        <f t="shared" si="31"/>
        <v/>
      </c>
      <c r="Q694" s="40"/>
      <c r="U694" s="1"/>
    </row>
    <row r="695" spans="1:21" x14ac:dyDescent="0.2">
      <c r="A695" t="str">
        <f t="shared" si="31"/>
        <v/>
      </c>
      <c r="Q695" s="40"/>
      <c r="U695" s="1"/>
    </row>
    <row r="696" spans="1:21" x14ac:dyDescent="0.2">
      <c r="A696" t="str">
        <f t="shared" si="31"/>
        <v/>
      </c>
      <c r="Q696" s="40"/>
      <c r="U696" s="1"/>
    </row>
    <row r="697" spans="1:21" x14ac:dyDescent="0.2">
      <c r="A697" t="str">
        <f t="shared" si="31"/>
        <v/>
      </c>
      <c r="Q697" s="40"/>
      <c r="U697" s="1"/>
    </row>
    <row r="698" spans="1:21" x14ac:dyDescent="0.2">
      <c r="A698" t="str">
        <f t="shared" si="31"/>
        <v/>
      </c>
      <c r="Q698" s="40"/>
      <c r="U698" s="1"/>
    </row>
    <row r="699" spans="1:21" x14ac:dyDescent="0.2">
      <c r="A699" t="str">
        <f t="shared" si="31"/>
        <v/>
      </c>
      <c r="Q699" s="40"/>
      <c r="U699" s="1"/>
    </row>
    <row r="700" spans="1:21" x14ac:dyDescent="0.2">
      <c r="A700" t="str">
        <f t="shared" si="31"/>
        <v/>
      </c>
      <c r="Q700" s="40"/>
      <c r="U700" s="1"/>
    </row>
    <row r="701" spans="1:21" x14ac:dyDescent="0.2">
      <c r="A701" t="str">
        <f t="shared" si="31"/>
        <v/>
      </c>
      <c r="Q701" s="40"/>
      <c r="U701" s="1"/>
    </row>
    <row r="702" spans="1:21" x14ac:dyDescent="0.2">
      <c r="A702" t="str">
        <f t="shared" si="31"/>
        <v/>
      </c>
      <c r="Q702" s="40"/>
      <c r="U702" s="1"/>
    </row>
    <row r="703" spans="1:21" x14ac:dyDescent="0.2">
      <c r="A703" t="str">
        <f t="shared" si="31"/>
        <v/>
      </c>
      <c r="Q703" s="40"/>
      <c r="U703" s="1"/>
    </row>
    <row r="704" spans="1:21" x14ac:dyDescent="0.2">
      <c r="A704" t="str">
        <f t="shared" si="31"/>
        <v/>
      </c>
      <c r="Q704" s="40"/>
      <c r="U704" s="1"/>
    </row>
    <row r="705" spans="1:21" x14ac:dyDescent="0.2">
      <c r="A705" t="str">
        <f t="shared" si="31"/>
        <v/>
      </c>
      <c r="Q705" s="40"/>
      <c r="U705" s="1"/>
    </row>
    <row r="706" spans="1:21" x14ac:dyDescent="0.2">
      <c r="A706" t="str">
        <f t="shared" si="31"/>
        <v/>
      </c>
      <c r="Q706" s="40"/>
      <c r="U706" s="1"/>
    </row>
    <row r="707" spans="1:21" x14ac:dyDescent="0.2">
      <c r="A707" t="str">
        <f t="shared" ref="A707:A770" si="32">B709&amp;C709</f>
        <v/>
      </c>
      <c r="Q707" s="40"/>
      <c r="U707" s="1"/>
    </row>
    <row r="708" spans="1:21" x14ac:dyDescent="0.2">
      <c r="A708" t="str">
        <f t="shared" si="32"/>
        <v/>
      </c>
      <c r="Q708" s="40"/>
      <c r="U708" s="1"/>
    </row>
    <row r="709" spans="1:21" x14ac:dyDescent="0.2">
      <c r="A709" t="str">
        <f t="shared" si="32"/>
        <v/>
      </c>
      <c r="Q709" s="40"/>
      <c r="U709" s="1"/>
    </row>
    <row r="710" spans="1:21" x14ac:dyDescent="0.2">
      <c r="A710" t="str">
        <f t="shared" si="32"/>
        <v/>
      </c>
      <c r="Q710" s="40"/>
      <c r="U710" s="1"/>
    </row>
    <row r="711" spans="1:21" x14ac:dyDescent="0.2">
      <c r="A711" t="str">
        <f t="shared" si="32"/>
        <v/>
      </c>
      <c r="Q711" s="40"/>
      <c r="U711" s="1"/>
    </row>
    <row r="712" spans="1:21" x14ac:dyDescent="0.2">
      <c r="A712" t="str">
        <f t="shared" si="32"/>
        <v/>
      </c>
      <c r="Q712" s="40"/>
      <c r="U712" s="1"/>
    </row>
    <row r="713" spans="1:21" x14ac:dyDescent="0.2">
      <c r="A713" t="str">
        <f t="shared" si="32"/>
        <v/>
      </c>
      <c r="Q713" s="40"/>
      <c r="U713" s="1"/>
    </row>
    <row r="714" spans="1:21" x14ac:dyDescent="0.2">
      <c r="A714" t="str">
        <f t="shared" si="32"/>
        <v/>
      </c>
      <c r="Q714" s="40"/>
      <c r="U714" s="1"/>
    </row>
    <row r="715" spans="1:21" x14ac:dyDescent="0.2">
      <c r="A715" t="str">
        <f t="shared" si="32"/>
        <v/>
      </c>
      <c r="Q715" s="40"/>
      <c r="U715" s="1"/>
    </row>
    <row r="716" spans="1:21" x14ac:dyDescent="0.2">
      <c r="A716" t="str">
        <f t="shared" si="32"/>
        <v/>
      </c>
      <c r="Q716" s="40"/>
      <c r="U716" s="1"/>
    </row>
    <row r="717" spans="1:21" x14ac:dyDescent="0.2">
      <c r="A717" t="str">
        <f t="shared" si="32"/>
        <v/>
      </c>
      <c r="Q717" s="40"/>
      <c r="U717" s="1"/>
    </row>
    <row r="718" spans="1:21" x14ac:dyDescent="0.2">
      <c r="A718" t="str">
        <f t="shared" si="32"/>
        <v/>
      </c>
      <c r="Q718" s="40"/>
      <c r="U718" s="1"/>
    </row>
    <row r="719" spans="1:21" x14ac:dyDescent="0.2">
      <c r="A719" t="str">
        <f t="shared" si="32"/>
        <v/>
      </c>
      <c r="Q719" s="40"/>
      <c r="U719" s="1"/>
    </row>
    <row r="720" spans="1:21" x14ac:dyDescent="0.2">
      <c r="A720" t="str">
        <f t="shared" si="32"/>
        <v/>
      </c>
      <c r="Q720" s="40"/>
      <c r="U720" s="1"/>
    </row>
    <row r="721" spans="1:21" x14ac:dyDescent="0.2">
      <c r="A721" t="str">
        <f t="shared" si="32"/>
        <v/>
      </c>
      <c r="Q721" s="40"/>
      <c r="U721" s="1"/>
    </row>
    <row r="722" spans="1:21" x14ac:dyDescent="0.2">
      <c r="A722" t="str">
        <f t="shared" si="32"/>
        <v/>
      </c>
      <c r="Q722" s="40"/>
      <c r="U722" s="1"/>
    </row>
    <row r="723" spans="1:21" x14ac:dyDescent="0.2">
      <c r="A723" t="str">
        <f t="shared" si="32"/>
        <v/>
      </c>
      <c r="Q723" s="40"/>
      <c r="U723" s="1"/>
    </row>
    <row r="724" spans="1:21" x14ac:dyDescent="0.2">
      <c r="A724" t="str">
        <f t="shared" si="32"/>
        <v/>
      </c>
      <c r="Q724" s="40"/>
      <c r="U724" s="1"/>
    </row>
    <row r="725" spans="1:21" x14ac:dyDescent="0.2">
      <c r="A725" t="str">
        <f t="shared" si="32"/>
        <v/>
      </c>
      <c r="Q725" s="40"/>
      <c r="U725" s="1"/>
    </row>
    <row r="726" spans="1:21" x14ac:dyDescent="0.2">
      <c r="A726" t="str">
        <f t="shared" si="32"/>
        <v/>
      </c>
      <c r="Q726" s="40"/>
      <c r="U726" s="1"/>
    </row>
    <row r="727" spans="1:21" x14ac:dyDescent="0.2">
      <c r="A727" t="str">
        <f t="shared" si="32"/>
        <v/>
      </c>
      <c r="Q727" s="40"/>
      <c r="U727" s="1"/>
    </row>
    <row r="728" spans="1:21" x14ac:dyDescent="0.2">
      <c r="A728" t="str">
        <f t="shared" si="32"/>
        <v/>
      </c>
      <c r="Q728" s="40"/>
      <c r="U728" s="1"/>
    </row>
    <row r="729" spans="1:21" x14ac:dyDescent="0.2">
      <c r="A729" t="str">
        <f t="shared" si="32"/>
        <v/>
      </c>
      <c r="Q729" s="40"/>
      <c r="U729" s="1"/>
    </row>
    <row r="730" spans="1:21" x14ac:dyDescent="0.2">
      <c r="A730" t="str">
        <f t="shared" si="32"/>
        <v/>
      </c>
      <c r="Q730" s="40"/>
      <c r="U730" s="1"/>
    </row>
    <row r="731" spans="1:21" x14ac:dyDescent="0.2">
      <c r="A731" t="str">
        <f t="shared" si="32"/>
        <v/>
      </c>
      <c r="Q731" s="40"/>
      <c r="U731" s="1"/>
    </row>
    <row r="732" spans="1:21" x14ac:dyDescent="0.2">
      <c r="A732" t="str">
        <f t="shared" si="32"/>
        <v/>
      </c>
      <c r="Q732" s="40"/>
      <c r="U732" s="1"/>
    </row>
    <row r="733" spans="1:21" x14ac:dyDescent="0.2">
      <c r="A733" t="str">
        <f t="shared" si="32"/>
        <v/>
      </c>
      <c r="Q733" s="40"/>
      <c r="U733" s="1"/>
    </row>
    <row r="734" spans="1:21" x14ac:dyDescent="0.2">
      <c r="A734" t="str">
        <f t="shared" si="32"/>
        <v/>
      </c>
      <c r="Q734" s="40"/>
      <c r="U734" s="1"/>
    </row>
    <row r="735" spans="1:21" x14ac:dyDescent="0.2">
      <c r="A735" t="str">
        <f t="shared" si="32"/>
        <v/>
      </c>
      <c r="Q735" s="40"/>
      <c r="U735" s="1"/>
    </row>
    <row r="736" spans="1:21" x14ac:dyDescent="0.2">
      <c r="A736" t="str">
        <f t="shared" si="32"/>
        <v/>
      </c>
      <c r="Q736" s="40"/>
      <c r="U736" s="1"/>
    </row>
    <row r="737" spans="1:21" x14ac:dyDescent="0.2">
      <c r="A737" t="str">
        <f t="shared" si="32"/>
        <v/>
      </c>
      <c r="Q737" s="40"/>
      <c r="U737" s="1"/>
    </row>
    <row r="738" spans="1:21" x14ac:dyDescent="0.2">
      <c r="A738" t="str">
        <f t="shared" si="32"/>
        <v/>
      </c>
      <c r="Q738" s="40"/>
      <c r="U738" s="1"/>
    </row>
    <row r="739" spans="1:21" x14ac:dyDescent="0.2">
      <c r="A739" t="str">
        <f t="shared" si="32"/>
        <v/>
      </c>
      <c r="Q739" s="40"/>
      <c r="U739" s="1"/>
    </row>
    <row r="740" spans="1:21" x14ac:dyDescent="0.2">
      <c r="A740" t="str">
        <f t="shared" si="32"/>
        <v/>
      </c>
      <c r="Q740" s="40"/>
      <c r="U740" s="1"/>
    </row>
    <row r="741" spans="1:21" x14ac:dyDescent="0.2">
      <c r="A741" t="str">
        <f t="shared" si="32"/>
        <v/>
      </c>
      <c r="Q741" s="40"/>
      <c r="U741" s="1"/>
    </row>
    <row r="742" spans="1:21" x14ac:dyDescent="0.2">
      <c r="A742" t="str">
        <f t="shared" si="32"/>
        <v/>
      </c>
      <c r="Q742" s="40"/>
      <c r="U742" s="1"/>
    </row>
    <row r="743" spans="1:21" x14ac:dyDescent="0.2">
      <c r="A743" t="str">
        <f t="shared" si="32"/>
        <v/>
      </c>
      <c r="Q743" s="40"/>
      <c r="U743" s="1"/>
    </row>
    <row r="744" spans="1:21" x14ac:dyDescent="0.2">
      <c r="A744" t="str">
        <f t="shared" si="32"/>
        <v/>
      </c>
      <c r="Q744" s="40"/>
      <c r="U744" s="1"/>
    </row>
    <row r="745" spans="1:21" x14ac:dyDescent="0.2">
      <c r="A745" t="str">
        <f t="shared" si="32"/>
        <v/>
      </c>
      <c r="Q745" s="40"/>
      <c r="U745" s="1"/>
    </row>
    <row r="746" spans="1:21" x14ac:dyDescent="0.2">
      <c r="A746" t="str">
        <f t="shared" si="32"/>
        <v/>
      </c>
      <c r="Q746" s="40"/>
      <c r="U746" s="1"/>
    </row>
    <row r="747" spans="1:21" x14ac:dyDescent="0.2">
      <c r="A747" t="str">
        <f t="shared" si="32"/>
        <v/>
      </c>
      <c r="Q747" s="40"/>
      <c r="U747" s="1"/>
    </row>
    <row r="748" spans="1:21" x14ac:dyDescent="0.2">
      <c r="A748" t="str">
        <f t="shared" si="32"/>
        <v/>
      </c>
      <c r="Q748" s="40"/>
      <c r="U748" s="1"/>
    </row>
    <row r="749" spans="1:21" x14ac:dyDescent="0.2">
      <c r="A749" t="str">
        <f t="shared" si="32"/>
        <v/>
      </c>
      <c r="Q749" s="40"/>
      <c r="U749" s="1"/>
    </row>
    <row r="750" spans="1:21" x14ac:dyDescent="0.2">
      <c r="A750" t="str">
        <f t="shared" si="32"/>
        <v/>
      </c>
      <c r="Q750" s="40"/>
      <c r="U750" s="1"/>
    </row>
    <row r="751" spans="1:21" x14ac:dyDescent="0.2">
      <c r="A751" t="str">
        <f t="shared" si="32"/>
        <v/>
      </c>
      <c r="Q751" s="40"/>
      <c r="U751" s="1"/>
    </row>
    <row r="752" spans="1:21" x14ac:dyDescent="0.2">
      <c r="A752" t="str">
        <f t="shared" si="32"/>
        <v/>
      </c>
      <c r="Q752" s="40"/>
      <c r="U752" s="1"/>
    </row>
    <row r="753" spans="1:21" x14ac:dyDescent="0.2">
      <c r="A753" t="str">
        <f t="shared" si="32"/>
        <v/>
      </c>
      <c r="Q753" s="40"/>
      <c r="U753" s="1"/>
    </row>
    <row r="754" spans="1:21" x14ac:dyDescent="0.2">
      <c r="A754" t="str">
        <f t="shared" si="32"/>
        <v/>
      </c>
      <c r="Q754" s="40"/>
      <c r="U754" s="1"/>
    </row>
    <row r="755" spans="1:21" x14ac:dyDescent="0.2">
      <c r="A755" t="str">
        <f t="shared" si="32"/>
        <v/>
      </c>
      <c r="Q755" s="40"/>
      <c r="U755" s="1"/>
    </row>
    <row r="756" spans="1:21" x14ac:dyDescent="0.2">
      <c r="A756" t="str">
        <f t="shared" si="32"/>
        <v/>
      </c>
      <c r="Q756" s="40"/>
      <c r="U756" s="1"/>
    </row>
    <row r="757" spans="1:21" x14ac:dyDescent="0.2">
      <c r="A757" t="str">
        <f t="shared" si="32"/>
        <v/>
      </c>
      <c r="Q757" s="40"/>
      <c r="U757" s="1"/>
    </row>
    <row r="758" spans="1:21" x14ac:dyDescent="0.2">
      <c r="A758" t="str">
        <f t="shared" si="32"/>
        <v/>
      </c>
      <c r="Q758" s="40"/>
      <c r="U758" s="1"/>
    </row>
    <row r="759" spans="1:21" x14ac:dyDescent="0.2">
      <c r="A759" t="str">
        <f t="shared" si="32"/>
        <v/>
      </c>
      <c r="Q759" s="40"/>
      <c r="U759" s="1"/>
    </row>
    <row r="760" spans="1:21" x14ac:dyDescent="0.2">
      <c r="A760" t="str">
        <f t="shared" si="32"/>
        <v/>
      </c>
      <c r="Q760" s="40"/>
      <c r="U760" s="1"/>
    </row>
    <row r="761" spans="1:21" x14ac:dyDescent="0.2">
      <c r="A761" t="str">
        <f t="shared" si="32"/>
        <v/>
      </c>
      <c r="Q761" s="40"/>
      <c r="U761" s="1"/>
    </row>
    <row r="762" spans="1:21" x14ac:dyDescent="0.2">
      <c r="A762" t="str">
        <f t="shared" si="32"/>
        <v/>
      </c>
      <c r="Q762" s="40"/>
      <c r="U762" s="1"/>
    </row>
    <row r="763" spans="1:21" x14ac:dyDescent="0.2">
      <c r="A763" t="str">
        <f t="shared" si="32"/>
        <v/>
      </c>
      <c r="Q763" s="40"/>
      <c r="U763" s="1"/>
    </row>
    <row r="764" spans="1:21" x14ac:dyDescent="0.2">
      <c r="A764" t="str">
        <f t="shared" si="32"/>
        <v/>
      </c>
      <c r="Q764" s="40"/>
      <c r="U764" s="1"/>
    </row>
    <row r="765" spans="1:21" x14ac:dyDescent="0.2">
      <c r="A765" t="str">
        <f t="shared" si="32"/>
        <v/>
      </c>
      <c r="Q765" s="40"/>
      <c r="U765" s="1"/>
    </row>
    <row r="766" spans="1:21" x14ac:dyDescent="0.2">
      <c r="A766" t="str">
        <f t="shared" si="32"/>
        <v/>
      </c>
      <c r="Q766" s="40"/>
      <c r="U766" s="1"/>
    </row>
    <row r="767" spans="1:21" x14ac:dyDescent="0.2">
      <c r="A767" t="str">
        <f t="shared" si="32"/>
        <v/>
      </c>
      <c r="Q767" s="40"/>
      <c r="U767" s="1"/>
    </row>
    <row r="768" spans="1:21" x14ac:dyDescent="0.2">
      <c r="A768" t="str">
        <f t="shared" si="32"/>
        <v/>
      </c>
      <c r="Q768" s="40"/>
      <c r="U768" s="1"/>
    </row>
    <row r="769" spans="1:21" x14ac:dyDescent="0.2">
      <c r="A769" t="str">
        <f t="shared" si="32"/>
        <v/>
      </c>
      <c r="Q769" s="40"/>
      <c r="U769" s="1"/>
    </row>
    <row r="770" spans="1:21" x14ac:dyDescent="0.2">
      <c r="A770" t="str">
        <f t="shared" si="32"/>
        <v/>
      </c>
      <c r="Q770" s="40"/>
      <c r="U770" s="1"/>
    </row>
    <row r="771" spans="1:21" x14ac:dyDescent="0.2">
      <c r="A771" t="str">
        <f t="shared" ref="A771:A834" si="33">B773&amp;C773</f>
        <v/>
      </c>
      <c r="Q771" s="40"/>
      <c r="U771" s="1"/>
    </row>
    <row r="772" spans="1:21" x14ac:dyDescent="0.2">
      <c r="A772" t="str">
        <f t="shared" si="33"/>
        <v/>
      </c>
      <c r="Q772" s="40"/>
      <c r="U772" s="1"/>
    </row>
    <row r="773" spans="1:21" x14ac:dyDescent="0.2">
      <c r="A773" t="str">
        <f t="shared" si="33"/>
        <v/>
      </c>
      <c r="Q773" s="40"/>
      <c r="U773" s="1"/>
    </row>
    <row r="774" spans="1:21" x14ac:dyDescent="0.2">
      <c r="A774" t="str">
        <f t="shared" si="33"/>
        <v/>
      </c>
      <c r="Q774" s="40"/>
      <c r="U774" s="1"/>
    </row>
    <row r="775" spans="1:21" x14ac:dyDescent="0.2">
      <c r="A775" t="str">
        <f t="shared" si="33"/>
        <v/>
      </c>
      <c r="Q775" s="40"/>
      <c r="U775" s="1"/>
    </row>
    <row r="776" spans="1:21" x14ac:dyDescent="0.2">
      <c r="A776" t="str">
        <f t="shared" si="33"/>
        <v/>
      </c>
      <c r="Q776" s="40"/>
      <c r="U776" s="1"/>
    </row>
    <row r="777" spans="1:21" x14ac:dyDescent="0.2">
      <c r="A777" t="str">
        <f t="shared" si="33"/>
        <v/>
      </c>
      <c r="Q777" s="40"/>
      <c r="U777" s="1"/>
    </row>
    <row r="778" spans="1:21" x14ac:dyDescent="0.2">
      <c r="A778" t="str">
        <f t="shared" si="33"/>
        <v/>
      </c>
      <c r="Q778" s="40"/>
      <c r="U778" s="1"/>
    </row>
    <row r="779" spans="1:21" x14ac:dyDescent="0.2">
      <c r="A779" t="str">
        <f t="shared" si="33"/>
        <v/>
      </c>
      <c r="Q779" s="40"/>
      <c r="U779" s="1"/>
    </row>
    <row r="780" spans="1:21" x14ac:dyDescent="0.2">
      <c r="A780" t="str">
        <f t="shared" si="33"/>
        <v/>
      </c>
      <c r="Q780" s="40"/>
      <c r="U780" s="1"/>
    </row>
    <row r="781" spans="1:21" x14ac:dyDescent="0.2">
      <c r="A781" t="str">
        <f t="shared" si="33"/>
        <v/>
      </c>
      <c r="Q781" s="40"/>
      <c r="U781" s="1"/>
    </row>
    <row r="782" spans="1:21" x14ac:dyDescent="0.2">
      <c r="A782" t="str">
        <f t="shared" si="33"/>
        <v/>
      </c>
      <c r="Q782" s="40"/>
      <c r="U782" s="1"/>
    </row>
    <row r="783" spans="1:21" x14ac:dyDescent="0.2">
      <c r="A783" t="str">
        <f t="shared" si="33"/>
        <v/>
      </c>
      <c r="Q783" s="40"/>
      <c r="U783" s="1"/>
    </row>
    <row r="784" spans="1:21" x14ac:dyDescent="0.2">
      <c r="A784" t="str">
        <f t="shared" si="33"/>
        <v/>
      </c>
      <c r="Q784" s="40"/>
      <c r="U784" s="1"/>
    </row>
    <row r="785" spans="1:21" x14ac:dyDescent="0.2">
      <c r="A785" t="str">
        <f t="shared" si="33"/>
        <v/>
      </c>
      <c r="Q785" s="40"/>
      <c r="U785" s="1"/>
    </row>
    <row r="786" spans="1:21" x14ac:dyDescent="0.2">
      <c r="A786" t="str">
        <f t="shared" si="33"/>
        <v/>
      </c>
      <c r="Q786" s="40"/>
      <c r="U786" s="1"/>
    </row>
    <row r="787" spans="1:21" x14ac:dyDescent="0.2">
      <c r="A787" t="str">
        <f t="shared" si="33"/>
        <v/>
      </c>
      <c r="Q787" s="40"/>
      <c r="U787" s="1"/>
    </row>
    <row r="788" spans="1:21" x14ac:dyDescent="0.2">
      <c r="A788" t="str">
        <f t="shared" si="33"/>
        <v/>
      </c>
      <c r="Q788" s="40"/>
      <c r="U788" s="1"/>
    </row>
    <row r="789" spans="1:21" x14ac:dyDescent="0.2">
      <c r="A789" t="str">
        <f t="shared" si="33"/>
        <v/>
      </c>
      <c r="Q789" s="40"/>
      <c r="U789" s="1"/>
    </row>
    <row r="790" spans="1:21" x14ac:dyDescent="0.2">
      <c r="A790" t="str">
        <f t="shared" si="33"/>
        <v/>
      </c>
      <c r="Q790" s="40"/>
      <c r="U790" s="1"/>
    </row>
    <row r="791" spans="1:21" x14ac:dyDescent="0.2">
      <c r="A791" t="str">
        <f t="shared" si="33"/>
        <v/>
      </c>
      <c r="Q791" s="40"/>
      <c r="U791" s="1"/>
    </row>
    <row r="792" spans="1:21" x14ac:dyDescent="0.2">
      <c r="A792" t="str">
        <f t="shared" si="33"/>
        <v/>
      </c>
      <c r="Q792" s="40"/>
      <c r="U792" s="1"/>
    </row>
    <row r="793" spans="1:21" x14ac:dyDescent="0.2">
      <c r="A793" t="str">
        <f t="shared" si="33"/>
        <v/>
      </c>
      <c r="Q793" s="40"/>
      <c r="U793" s="1"/>
    </row>
    <row r="794" spans="1:21" x14ac:dyDescent="0.2">
      <c r="A794" t="str">
        <f t="shared" si="33"/>
        <v/>
      </c>
      <c r="Q794" s="40"/>
      <c r="U794" s="1"/>
    </row>
    <row r="795" spans="1:21" x14ac:dyDescent="0.2">
      <c r="A795" t="str">
        <f t="shared" si="33"/>
        <v/>
      </c>
      <c r="Q795" s="40"/>
      <c r="U795" s="1"/>
    </row>
    <row r="796" spans="1:21" x14ac:dyDescent="0.2">
      <c r="A796" t="str">
        <f t="shared" si="33"/>
        <v/>
      </c>
      <c r="Q796" s="40"/>
      <c r="U796" s="1"/>
    </row>
    <row r="797" spans="1:21" x14ac:dyDescent="0.2">
      <c r="A797" t="str">
        <f t="shared" si="33"/>
        <v/>
      </c>
      <c r="Q797" s="40"/>
      <c r="U797" s="1"/>
    </row>
    <row r="798" spans="1:21" x14ac:dyDescent="0.2">
      <c r="A798" t="str">
        <f t="shared" si="33"/>
        <v/>
      </c>
      <c r="Q798" s="40"/>
      <c r="U798" s="1"/>
    </row>
    <row r="799" spans="1:21" x14ac:dyDescent="0.2">
      <c r="A799" t="str">
        <f t="shared" si="33"/>
        <v/>
      </c>
      <c r="Q799" s="40"/>
      <c r="U799" s="1"/>
    </row>
    <row r="800" spans="1:21" x14ac:dyDescent="0.2">
      <c r="A800" t="str">
        <f t="shared" si="33"/>
        <v/>
      </c>
      <c r="Q800" s="40"/>
      <c r="U800" s="1"/>
    </row>
    <row r="801" spans="1:21" x14ac:dyDescent="0.2">
      <c r="A801" t="str">
        <f t="shared" si="33"/>
        <v/>
      </c>
      <c r="Q801" s="40"/>
      <c r="U801" s="1"/>
    </row>
    <row r="802" spans="1:21" x14ac:dyDescent="0.2">
      <c r="A802" t="str">
        <f t="shared" si="33"/>
        <v/>
      </c>
      <c r="Q802" s="40"/>
      <c r="U802" s="1"/>
    </row>
    <row r="803" spans="1:21" x14ac:dyDescent="0.2">
      <c r="A803" t="str">
        <f t="shared" si="33"/>
        <v/>
      </c>
      <c r="Q803" s="40"/>
      <c r="U803" s="1"/>
    </row>
    <row r="804" spans="1:21" x14ac:dyDescent="0.2">
      <c r="A804" t="str">
        <f t="shared" si="33"/>
        <v/>
      </c>
      <c r="Q804" s="40"/>
      <c r="U804" s="1"/>
    </row>
    <row r="805" spans="1:21" x14ac:dyDescent="0.2">
      <c r="A805" t="str">
        <f t="shared" si="33"/>
        <v/>
      </c>
      <c r="Q805" s="40"/>
      <c r="U805" s="1"/>
    </row>
    <row r="806" spans="1:21" x14ac:dyDescent="0.2">
      <c r="A806" t="str">
        <f t="shared" si="33"/>
        <v/>
      </c>
      <c r="Q806" s="40"/>
      <c r="U806" s="1"/>
    </row>
    <row r="807" spans="1:21" x14ac:dyDescent="0.2">
      <c r="A807" t="str">
        <f t="shared" si="33"/>
        <v/>
      </c>
      <c r="Q807" s="40"/>
      <c r="U807" s="1"/>
    </row>
    <row r="808" spans="1:21" x14ac:dyDescent="0.2">
      <c r="A808" t="str">
        <f t="shared" si="33"/>
        <v/>
      </c>
      <c r="Q808" s="40"/>
      <c r="U808" s="1"/>
    </row>
    <row r="809" spans="1:21" x14ac:dyDescent="0.2">
      <c r="A809" t="str">
        <f t="shared" si="33"/>
        <v/>
      </c>
      <c r="Q809" s="40"/>
      <c r="U809" s="1"/>
    </row>
    <row r="810" spans="1:21" x14ac:dyDescent="0.2">
      <c r="A810" t="str">
        <f t="shared" si="33"/>
        <v/>
      </c>
      <c r="Q810" s="40"/>
      <c r="U810" s="1"/>
    </row>
    <row r="811" spans="1:21" x14ac:dyDescent="0.2">
      <c r="A811" t="str">
        <f t="shared" si="33"/>
        <v/>
      </c>
      <c r="Q811" s="40"/>
      <c r="U811" s="1"/>
    </row>
    <row r="812" spans="1:21" x14ac:dyDescent="0.2">
      <c r="A812" t="str">
        <f t="shared" si="33"/>
        <v/>
      </c>
      <c r="Q812" s="40"/>
      <c r="U812" s="1"/>
    </row>
    <row r="813" spans="1:21" x14ac:dyDescent="0.2">
      <c r="A813" t="str">
        <f t="shared" si="33"/>
        <v/>
      </c>
      <c r="Q813" s="40"/>
      <c r="U813" s="1"/>
    </row>
    <row r="814" spans="1:21" x14ac:dyDescent="0.2">
      <c r="A814" t="str">
        <f t="shared" si="33"/>
        <v/>
      </c>
      <c r="Q814" s="40"/>
      <c r="U814" s="1"/>
    </row>
    <row r="815" spans="1:21" x14ac:dyDescent="0.2">
      <c r="A815" t="str">
        <f t="shared" si="33"/>
        <v/>
      </c>
      <c r="Q815" s="40"/>
      <c r="U815" s="1"/>
    </row>
    <row r="816" spans="1:21" x14ac:dyDescent="0.2">
      <c r="A816" t="str">
        <f t="shared" si="33"/>
        <v/>
      </c>
      <c r="Q816" s="40"/>
      <c r="U816" s="1"/>
    </row>
    <row r="817" spans="1:21" x14ac:dyDescent="0.2">
      <c r="A817" t="str">
        <f t="shared" si="33"/>
        <v/>
      </c>
      <c r="Q817" s="40"/>
      <c r="U817" s="1"/>
    </row>
    <row r="818" spans="1:21" x14ac:dyDescent="0.2">
      <c r="A818" t="str">
        <f t="shared" si="33"/>
        <v/>
      </c>
      <c r="Q818" s="40"/>
      <c r="U818" s="1"/>
    </row>
    <row r="819" spans="1:21" x14ac:dyDescent="0.2">
      <c r="A819" t="str">
        <f t="shared" si="33"/>
        <v/>
      </c>
      <c r="Q819" s="40"/>
      <c r="U819" s="1"/>
    </row>
    <row r="820" spans="1:21" x14ac:dyDescent="0.2">
      <c r="A820" t="str">
        <f t="shared" si="33"/>
        <v/>
      </c>
      <c r="Q820" s="40"/>
      <c r="U820" s="1"/>
    </row>
    <row r="821" spans="1:21" x14ac:dyDescent="0.2">
      <c r="A821" t="str">
        <f t="shared" si="33"/>
        <v/>
      </c>
      <c r="Q821" s="40"/>
      <c r="U821" s="1"/>
    </row>
    <row r="822" spans="1:21" x14ac:dyDescent="0.2">
      <c r="A822" t="str">
        <f t="shared" si="33"/>
        <v/>
      </c>
      <c r="Q822" s="40"/>
      <c r="U822" s="1"/>
    </row>
    <row r="823" spans="1:21" x14ac:dyDescent="0.2">
      <c r="A823" t="str">
        <f t="shared" si="33"/>
        <v/>
      </c>
      <c r="Q823" s="40"/>
      <c r="U823" s="1"/>
    </row>
    <row r="824" spans="1:21" x14ac:dyDescent="0.2">
      <c r="A824" t="str">
        <f t="shared" si="33"/>
        <v/>
      </c>
      <c r="Q824" s="40"/>
      <c r="U824" s="1"/>
    </row>
    <row r="825" spans="1:21" x14ac:dyDescent="0.2">
      <c r="A825" t="str">
        <f t="shared" si="33"/>
        <v/>
      </c>
      <c r="Q825" s="40"/>
      <c r="U825" s="1"/>
    </row>
    <row r="826" spans="1:21" x14ac:dyDescent="0.2">
      <c r="A826" t="str">
        <f t="shared" si="33"/>
        <v/>
      </c>
      <c r="Q826" s="40"/>
      <c r="U826" s="1"/>
    </row>
    <row r="827" spans="1:21" x14ac:dyDescent="0.2">
      <c r="A827" t="str">
        <f t="shared" si="33"/>
        <v/>
      </c>
      <c r="Q827" s="40"/>
      <c r="U827" s="1"/>
    </row>
    <row r="828" spans="1:21" x14ac:dyDescent="0.2">
      <c r="A828" t="str">
        <f t="shared" si="33"/>
        <v/>
      </c>
      <c r="Q828" s="40"/>
      <c r="U828" s="1"/>
    </row>
    <row r="829" spans="1:21" x14ac:dyDescent="0.2">
      <c r="A829" t="str">
        <f t="shared" si="33"/>
        <v/>
      </c>
      <c r="Q829" s="40"/>
      <c r="U829" s="1"/>
    </row>
    <row r="830" spans="1:21" x14ac:dyDescent="0.2">
      <c r="A830" t="str">
        <f t="shared" si="33"/>
        <v/>
      </c>
      <c r="Q830" s="40"/>
      <c r="U830" s="1"/>
    </row>
    <row r="831" spans="1:21" x14ac:dyDescent="0.2">
      <c r="A831" t="str">
        <f t="shared" si="33"/>
        <v/>
      </c>
      <c r="Q831" s="40"/>
      <c r="U831" s="1"/>
    </row>
    <row r="832" spans="1:21" x14ac:dyDescent="0.2">
      <c r="A832" t="str">
        <f t="shared" si="33"/>
        <v/>
      </c>
      <c r="Q832" s="40"/>
      <c r="U832" s="1"/>
    </row>
    <row r="833" spans="1:21" x14ac:dyDescent="0.2">
      <c r="A833" t="str">
        <f t="shared" si="33"/>
        <v/>
      </c>
      <c r="Q833" s="40"/>
      <c r="U833" s="1"/>
    </row>
    <row r="834" spans="1:21" x14ac:dyDescent="0.2">
      <c r="A834" t="str">
        <f t="shared" si="33"/>
        <v/>
      </c>
      <c r="Q834" s="40"/>
      <c r="U834" s="1"/>
    </row>
    <row r="835" spans="1:21" x14ac:dyDescent="0.2">
      <c r="A835" t="str">
        <f t="shared" ref="A835:A898" si="34">B837&amp;C837</f>
        <v/>
      </c>
      <c r="Q835" s="40"/>
      <c r="U835" s="1"/>
    </row>
    <row r="836" spans="1:21" x14ac:dyDescent="0.2">
      <c r="A836" t="str">
        <f t="shared" si="34"/>
        <v/>
      </c>
      <c r="Q836" s="40"/>
      <c r="U836" s="1"/>
    </row>
    <row r="837" spans="1:21" x14ac:dyDescent="0.2">
      <c r="A837" t="str">
        <f t="shared" si="34"/>
        <v/>
      </c>
      <c r="Q837" s="40"/>
      <c r="U837" s="1"/>
    </row>
    <row r="838" spans="1:21" x14ac:dyDescent="0.2">
      <c r="A838" t="str">
        <f t="shared" si="34"/>
        <v/>
      </c>
      <c r="Q838" s="40"/>
      <c r="U838" s="1"/>
    </row>
    <row r="839" spans="1:21" x14ac:dyDescent="0.2">
      <c r="A839" t="str">
        <f t="shared" si="34"/>
        <v/>
      </c>
      <c r="Q839" s="40"/>
      <c r="U839" s="1"/>
    </row>
    <row r="840" spans="1:21" x14ac:dyDescent="0.2">
      <c r="A840" t="str">
        <f t="shared" si="34"/>
        <v/>
      </c>
      <c r="Q840" s="40"/>
      <c r="U840" s="1"/>
    </row>
    <row r="841" spans="1:21" x14ac:dyDescent="0.2">
      <c r="A841" t="str">
        <f t="shared" si="34"/>
        <v/>
      </c>
      <c r="Q841" s="40"/>
      <c r="U841" s="1"/>
    </row>
    <row r="842" spans="1:21" x14ac:dyDescent="0.2">
      <c r="A842" t="str">
        <f t="shared" si="34"/>
        <v/>
      </c>
      <c r="Q842" s="40"/>
      <c r="U842" s="1"/>
    </row>
    <row r="843" spans="1:21" x14ac:dyDescent="0.2">
      <c r="A843" t="str">
        <f t="shared" si="34"/>
        <v/>
      </c>
      <c r="Q843" s="40"/>
      <c r="U843" s="1"/>
    </row>
    <row r="844" spans="1:21" x14ac:dyDescent="0.2">
      <c r="A844" t="str">
        <f t="shared" si="34"/>
        <v/>
      </c>
      <c r="Q844" s="40"/>
      <c r="U844" s="1"/>
    </row>
    <row r="845" spans="1:21" x14ac:dyDescent="0.2">
      <c r="A845" t="str">
        <f t="shared" si="34"/>
        <v/>
      </c>
      <c r="Q845" s="40"/>
      <c r="U845" s="1"/>
    </row>
    <row r="846" spans="1:21" x14ac:dyDescent="0.2">
      <c r="A846" t="str">
        <f t="shared" si="34"/>
        <v/>
      </c>
      <c r="Q846" s="40"/>
      <c r="U846" s="1"/>
    </row>
    <row r="847" spans="1:21" x14ac:dyDescent="0.2">
      <c r="A847" t="str">
        <f t="shared" si="34"/>
        <v/>
      </c>
      <c r="Q847" s="40"/>
      <c r="U847" s="1"/>
    </row>
    <row r="848" spans="1:21" x14ac:dyDescent="0.2">
      <c r="A848" t="str">
        <f t="shared" si="34"/>
        <v/>
      </c>
      <c r="Q848" s="40"/>
      <c r="U848" s="1"/>
    </row>
    <row r="849" spans="1:21" x14ac:dyDescent="0.2">
      <c r="A849" t="str">
        <f t="shared" si="34"/>
        <v/>
      </c>
      <c r="Q849" s="40"/>
      <c r="U849" s="1"/>
    </row>
    <row r="850" spans="1:21" x14ac:dyDescent="0.2">
      <c r="A850" t="str">
        <f t="shared" si="34"/>
        <v/>
      </c>
      <c r="Q850" s="40"/>
      <c r="U850" s="1"/>
    </row>
    <row r="851" spans="1:21" x14ac:dyDescent="0.2">
      <c r="A851" t="str">
        <f t="shared" si="34"/>
        <v/>
      </c>
      <c r="Q851" s="40"/>
      <c r="U851" s="1"/>
    </row>
    <row r="852" spans="1:21" x14ac:dyDescent="0.2">
      <c r="A852" t="str">
        <f t="shared" si="34"/>
        <v/>
      </c>
      <c r="Q852" s="40"/>
      <c r="U852" s="1"/>
    </row>
    <row r="853" spans="1:21" x14ac:dyDescent="0.2">
      <c r="A853" t="str">
        <f t="shared" si="34"/>
        <v/>
      </c>
      <c r="Q853" s="40"/>
      <c r="U853" s="1"/>
    </row>
    <row r="854" spans="1:21" x14ac:dyDescent="0.2">
      <c r="A854" t="str">
        <f t="shared" si="34"/>
        <v/>
      </c>
      <c r="Q854" s="40"/>
      <c r="U854" s="1"/>
    </row>
    <row r="855" spans="1:21" x14ac:dyDescent="0.2">
      <c r="A855" t="str">
        <f t="shared" si="34"/>
        <v/>
      </c>
      <c r="Q855" s="40"/>
      <c r="U855" s="1"/>
    </row>
    <row r="856" spans="1:21" x14ac:dyDescent="0.2">
      <c r="A856" t="str">
        <f t="shared" si="34"/>
        <v/>
      </c>
      <c r="Q856" s="40"/>
      <c r="U856" s="1"/>
    </row>
    <row r="857" spans="1:21" x14ac:dyDescent="0.2">
      <c r="A857" t="str">
        <f t="shared" si="34"/>
        <v/>
      </c>
      <c r="Q857" s="40"/>
      <c r="U857" s="1"/>
    </row>
    <row r="858" spans="1:21" x14ac:dyDescent="0.2">
      <c r="A858" t="str">
        <f t="shared" si="34"/>
        <v/>
      </c>
      <c r="Q858" s="40"/>
      <c r="U858" s="1"/>
    </row>
    <row r="859" spans="1:21" x14ac:dyDescent="0.2">
      <c r="A859" t="str">
        <f t="shared" si="34"/>
        <v/>
      </c>
      <c r="Q859" s="40"/>
      <c r="U859" s="1"/>
    </row>
    <row r="860" spans="1:21" x14ac:dyDescent="0.2">
      <c r="A860" t="str">
        <f t="shared" si="34"/>
        <v/>
      </c>
      <c r="Q860" s="40"/>
      <c r="U860" s="1"/>
    </row>
    <row r="861" spans="1:21" x14ac:dyDescent="0.2">
      <c r="A861" t="str">
        <f t="shared" si="34"/>
        <v/>
      </c>
      <c r="Q861" s="40"/>
      <c r="U861" s="1"/>
    </row>
    <row r="862" spans="1:21" x14ac:dyDescent="0.2">
      <c r="A862" t="str">
        <f t="shared" si="34"/>
        <v/>
      </c>
      <c r="Q862" s="40"/>
      <c r="U862" s="1"/>
    </row>
    <row r="863" spans="1:21" x14ac:dyDescent="0.2">
      <c r="A863" t="str">
        <f t="shared" si="34"/>
        <v/>
      </c>
      <c r="Q863" s="40"/>
      <c r="U863" s="1"/>
    </row>
    <row r="864" spans="1:21" x14ac:dyDescent="0.2">
      <c r="A864" t="str">
        <f t="shared" si="34"/>
        <v/>
      </c>
      <c r="Q864" s="40"/>
      <c r="U864" s="1"/>
    </row>
    <row r="865" spans="1:21" x14ac:dyDescent="0.2">
      <c r="A865" t="str">
        <f t="shared" si="34"/>
        <v/>
      </c>
      <c r="Q865" s="40"/>
      <c r="U865" s="1"/>
    </row>
    <row r="866" spans="1:21" x14ac:dyDescent="0.2">
      <c r="A866" t="str">
        <f t="shared" si="34"/>
        <v/>
      </c>
      <c r="Q866" s="40"/>
      <c r="U866" s="1"/>
    </row>
    <row r="867" spans="1:21" x14ac:dyDescent="0.2">
      <c r="A867" t="str">
        <f t="shared" si="34"/>
        <v/>
      </c>
      <c r="Q867" s="40"/>
      <c r="U867" s="1"/>
    </row>
    <row r="868" spans="1:21" x14ac:dyDescent="0.2">
      <c r="A868" t="str">
        <f t="shared" si="34"/>
        <v/>
      </c>
      <c r="Q868" s="40"/>
      <c r="U868" s="1"/>
    </row>
    <row r="869" spans="1:21" x14ac:dyDescent="0.2">
      <c r="A869" t="str">
        <f t="shared" si="34"/>
        <v/>
      </c>
      <c r="Q869" s="40"/>
      <c r="U869" s="1"/>
    </row>
    <row r="870" spans="1:21" x14ac:dyDescent="0.2">
      <c r="A870" t="str">
        <f t="shared" si="34"/>
        <v/>
      </c>
      <c r="Q870" s="40"/>
      <c r="U870" s="1"/>
    </row>
    <row r="871" spans="1:21" x14ac:dyDescent="0.2">
      <c r="A871" t="str">
        <f t="shared" si="34"/>
        <v/>
      </c>
      <c r="Q871" s="40"/>
      <c r="U871" s="1"/>
    </row>
    <row r="872" spans="1:21" x14ac:dyDescent="0.2">
      <c r="A872" t="str">
        <f t="shared" si="34"/>
        <v/>
      </c>
      <c r="Q872" s="40"/>
      <c r="U872" s="1"/>
    </row>
    <row r="873" spans="1:21" x14ac:dyDescent="0.2">
      <c r="A873" t="str">
        <f t="shared" si="34"/>
        <v/>
      </c>
      <c r="Q873" s="40"/>
      <c r="U873" s="1"/>
    </row>
    <row r="874" spans="1:21" x14ac:dyDescent="0.2">
      <c r="A874" t="str">
        <f t="shared" si="34"/>
        <v/>
      </c>
      <c r="Q874" s="40"/>
      <c r="U874" s="1"/>
    </row>
    <row r="875" spans="1:21" x14ac:dyDescent="0.2">
      <c r="A875" t="str">
        <f t="shared" si="34"/>
        <v/>
      </c>
      <c r="Q875" s="40"/>
      <c r="U875" s="1"/>
    </row>
    <row r="876" spans="1:21" x14ac:dyDescent="0.2">
      <c r="A876" t="str">
        <f t="shared" si="34"/>
        <v/>
      </c>
      <c r="Q876" s="40"/>
      <c r="U876" s="1"/>
    </row>
    <row r="877" spans="1:21" x14ac:dyDescent="0.2">
      <c r="A877" t="str">
        <f t="shared" si="34"/>
        <v/>
      </c>
      <c r="Q877" s="40"/>
      <c r="U877" s="1"/>
    </row>
    <row r="878" spans="1:21" x14ac:dyDescent="0.2">
      <c r="A878" t="str">
        <f t="shared" si="34"/>
        <v/>
      </c>
      <c r="Q878" s="40"/>
      <c r="U878" s="1"/>
    </row>
    <row r="879" spans="1:21" x14ac:dyDescent="0.2">
      <c r="A879" t="str">
        <f t="shared" si="34"/>
        <v/>
      </c>
      <c r="Q879" s="40"/>
      <c r="U879" s="1"/>
    </row>
    <row r="880" spans="1:21" x14ac:dyDescent="0.2">
      <c r="A880" t="str">
        <f t="shared" si="34"/>
        <v/>
      </c>
      <c r="Q880" s="40"/>
      <c r="U880" s="1"/>
    </row>
    <row r="881" spans="1:21" x14ac:dyDescent="0.2">
      <c r="A881" t="str">
        <f t="shared" si="34"/>
        <v/>
      </c>
      <c r="Q881" s="40"/>
      <c r="U881" s="1"/>
    </row>
    <row r="882" spans="1:21" x14ac:dyDescent="0.2">
      <c r="A882" t="str">
        <f t="shared" si="34"/>
        <v/>
      </c>
      <c r="Q882" s="40"/>
      <c r="U882" s="1"/>
    </row>
    <row r="883" spans="1:21" x14ac:dyDescent="0.2">
      <c r="A883" t="str">
        <f t="shared" si="34"/>
        <v/>
      </c>
      <c r="Q883" s="40"/>
      <c r="U883" s="1"/>
    </row>
    <row r="884" spans="1:21" x14ac:dyDescent="0.2">
      <c r="A884" t="str">
        <f t="shared" si="34"/>
        <v/>
      </c>
      <c r="Q884" s="40"/>
      <c r="U884" s="1"/>
    </row>
    <row r="885" spans="1:21" x14ac:dyDescent="0.2">
      <c r="A885" t="str">
        <f t="shared" si="34"/>
        <v/>
      </c>
      <c r="Q885" s="40"/>
      <c r="U885" s="1"/>
    </row>
    <row r="886" spans="1:21" x14ac:dyDescent="0.2">
      <c r="A886" t="str">
        <f t="shared" si="34"/>
        <v/>
      </c>
      <c r="Q886" s="40"/>
      <c r="U886" s="1"/>
    </row>
    <row r="887" spans="1:21" x14ac:dyDescent="0.2">
      <c r="A887" t="str">
        <f t="shared" si="34"/>
        <v/>
      </c>
      <c r="Q887" s="40"/>
      <c r="U887" s="1"/>
    </row>
    <row r="888" spans="1:21" x14ac:dyDescent="0.2">
      <c r="A888" t="str">
        <f t="shared" si="34"/>
        <v/>
      </c>
      <c r="Q888" s="40"/>
      <c r="U888" s="1"/>
    </row>
    <row r="889" spans="1:21" x14ac:dyDescent="0.2">
      <c r="A889" t="str">
        <f t="shared" si="34"/>
        <v/>
      </c>
      <c r="Q889" s="40"/>
      <c r="U889" s="1"/>
    </row>
    <row r="890" spans="1:21" x14ac:dyDescent="0.2">
      <c r="A890" t="str">
        <f t="shared" si="34"/>
        <v/>
      </c>
      <c r="Q890" s="40"/>
      <c r="U890" s="1"/>
    </row>
    <row r="891" spans="1:21" x14ac:dyDescent="0.2">
      <c r="A891" t="str">
        <f t="shared" si="34"/>
        <v/>
      </c>
      <c r="Q891" s="40"/>
      <c r="U891" s="1"/>
    </row>
    <row r="892" spans="1:21" x14ac:dyDescent="0.2">
      <c r="A892" t="str">
        <f t="shared" si="34"/>
        <v/>
      </c>
      <c r="Q892" s="40"/>
      <c r="U892" s="1"/>
    </row>
    <row r="893" spans="1:21" x14ac:dyDescent="0.2">
      <c r="A893" t="str">
        <f t="shared" si="34"/>
        <v/>
      </c>
      <c r="Q893" s="40"/>
      <c r="U893" s="1"/>
    </row>
    <row r="894" spans="1:21" x14ac:dyDescent="0.2">
      <c r="A894" t="str">
        <f t="shared" si="34"/>
        <v/>
      </c>
      <c r="Q894" s="40"/>
      <c r="U894" s="1"/>
    </row>
    <row r="895" spans="1:21" x14ac:dyDescent="0.2">
      <c r="A895" t="str">
        <f t="shared" si="34"/>
        <v/>
      </c>
      <c r="Q895" s="40"/>
      <c r="U895" s="1"/>
    </row>
    <row r="896" spans="1:21" x14ac:dyDescent="0.2">
      <c r="A896" t="str">
        <f t="shared" si="34"/>
        <v/>
      </c>
      <c r="Q896" s="40"/>
      <c r="U896" s="1"/>
    </row>
    <row r="897" spans="1:21" x14ac:dyDescent="0.2">
      <c r="A897" t="str">
        <f t="shared" si="34"/>
        <v/>
      </c>
      <c r="Q897" s="40"/>
      <c r="U897" s="1"/>
    </row>
    <row r="898" spans="1:21" x14ac:dyDescent="0.2">
      <c r="A898" t="str">
        <f t="shared" si="34"/>
        <v/>
      </c>
      <c r="Q898" s="40"/>
      <c r="U898" s="1"/>
    </row>
    <row r="899" spans="1:21" x14ac:dyDescent="0.2">
      <c r="A899" t="str">
        <f t="shared" ref="A899:A962" si="35">B901&amp;C901</f>
        <v/>
      </c>
      <c r="Q899" s="40"/>
      <c r="U899" s="1"/>
    </row>
    <row r="900" spans="1:21" x14ac:dyDescent="0.2">
      <c r="A900" t="str">
        <f t="shared" si="35"/>
        <v/>
      </c>
      <c r="Q900" s="40"/>
      <c r="U900" s="1"/>
    </row>
    <row r="901" spans="1:21" x14ac:dyDescent="0.2">
      <c r="A901" t="str">
        <f t="shared" si="35"/>
        <v/>
      </c>
      <c r="Q901" s="40"/>
      <c r="U901" s="1"/>
    </row>
    <row r="902" spans="1:21" x14ac:dyDescent="0.2">
      <c r="A902" t="str">
        <f t="shared" si="35"/>
        <v/>
      </c>
      <c r="Q902" s="40"/>
      <c r="U902" s="1"/>
    </row>
    <row r="903" spans="1:21" x14ac:dyDescent="0.2">
      <c r="A903" t="str">
        <f t="shared" si="35"/>
        <v/>
      </c>
      <c r="Q903" s="40"/>
      <c r="U903" s="1"/>
    </row>
    <row r="904" spans="1:21" x14ac:dyDescent="0.2">
      <c r="A904" t="str">
        <f t="shared" si="35"/>
        <v/>
      </c>
      <c r="Q904" s="40"/>
      <c r="U904" s="1"/>
    </row>
    <row r="905" spans="1:21" x14ac:dyDescent="0.2">
      <c r="A905" t="str">
        <f t="shared" si="35"/>
        <v/>
      </c>
      <c r="Q905" s="40"/>
      <c r="U905" s="1"/>
    </row>
    <row r="906" spans="1:21" x14ac:dyDescent="0.2">
      <c r="A906" t="str">
        <f t="shared" si="35"/>
        <v/>
      </c>
      <c r="Q906" s="40"/>
      <c r="U906" s="1"/>
    </row>
    <row r="907" spans="1:21" x14ac:dyDescent="0.2">
      <c r="A907" t="str">
        <f t="shared" si="35"/>
        <v/>
      </c>
      <c r="Q907" s="40"/>
      <c r="U907" s="1"/>
    </row>
    <row r="908" spans="1:21" x14ac:dyDescent="0.2">
      <c r="A908" t="str">
        <f t="shared" si="35"/>
        <v/>
      </c>
      <c r="Q908" s="40"/>
      <c r="U908" s="1"/>
    </row>
    <row r="909" spans="1:21" x14ac:dyDescent="0.2">
      <c r="A909" t="str">
        <f t="shared" si="35"/>
        <v/>
      </c>
      <c r="Q909" s="40"/>
      <c r="U909" s="1"/>
    </row>
    <row r="910" spans="1:21" x14ac:dyDescent="0.2">
      <c r="A910" t="str">
        <f t="shared" si="35"/>
        <v/>
      </c>
      <c r="Q910" s="40"/>
      <c r="U910" s="1"/>
    </row>
    <row r="911" spans="1:21" x14ac:dyDescent="0.2">
      <c r="A911" t="str">
        <f t="shared" si="35"/>
        <v/>
      </c>
      <c r="Q911" s="40"/>
      <c r="U911" s="1"/>
    </row>
    <row r="912" spans="1:21" x14ac:dyDescent="0.2">
      <c r="A912" t="str">
        <f t="shared" si="35"/>
        <v/>
      </c>
      <c r="Q912" s="40"/>
      <c r="U912" s="1"/>
    </row>
    <row r="913" spans="1:21" x14ac:dyDescent="0.2">
      <c r="A913" t="str">
        <f t="shared" si="35"/>
        <v/>
      </c>
      <c r="Q913" s="40"/>
      <c r="U913" s="1"/>
    </row>
    <row r="914" spans="1:21" x14ac:dyDescent="0.2">
      <c r="A914" t="str">
        <f t="shared" si="35"/>
        <v/>
      </c>
      <c r="Q914" s="40"/>
      <c r="U914" s="1"/>
    </row>
    <row r="915" spans="1:21" x14ac:dyDescent="0.2">
      <c r="A915" t="str">
        <f t="shared" si="35"/>
        <v/>
      </c>
      <c r="Q915" s="40"/>
      <c r="U915" s="1"/>
    </row>
    <row r="916" spans="1:21" x14ac:dyDescent="0.2">
      <c r="A916" t="str">
        <f t="shared" si="35"/>
        <v/>
      </c>
      <c r="Q916" s="40"/>
      <c r="U916" s="1"/>
    </row>
    <row r="917" spans="1:21" x14ac:dyDescent="0.2">
      <c r="A917" t="str">
        <f t="shared" si="35"/>
        <v/>
      </c>
      <c r="Q917" s="40"/>
      <c r="U917" s="1"/>
    </row>
    <row r="918" spans="1:21" x14ac:dyDescent="0.2">
      <c r="A918" t="str">
        <f t="shared" si="35"/>
        <v/>
      </c>
      <c r="Q918" s="40"/>
      <c r="U918" s="1"/>
    </row>
    <row r="919" spans="1:21" x14ac:dyDescent="0.2">
      <c r="A919" t="str">
        <f t="shared" si="35"/>
        <v/>
      </c>
      <c r="Q919" s="40"/>
      <c r="U919" s="1"/>
    </row>
    <row r="920" spans="1:21" x14ac:dyDescent="0.2">
      <c r="A920" t="str">
        <f t="shared" si="35"/>
        <v/>
      </c>
      <c r="Q920" s="40"/>
      <c r="U920" s="1"/>
    </row>
    <row r="921" spans="1:21" x14ac:dyDescent="0.2">
      <c r="A921" t="str">
        <f t="shared" si="35"/>
        <v/>
      </c>
      <c r="Q921" s="40"/>
      <c r="U921" s="1"/>
    </row>
    <row r="922" spans="1:21" x14ac:dyDescent="0.2">
      <c r="A922" t="str">
        <f t="shared" si="35"/>
        <v/>
      </c>
      <c r="Q922" s="40"/>
      <c r="U922" s="1"/>
    </row>
    <row r="923" spans="1:21" x14ac:dyDescent="0.2">
      <c r="A923" t="str">
        <f t="shared" si="35"/>
        <v/>
      </c>
      <c r="Q923" s="40"/>
      <c r="U923" s="1"/>
    </row>
    <row r="924" spans="1:21" x14ac:dyDescent="0.2">
      <c r="A924" t="str">
        <f t="shared" si="35"/>
        <v/>
      </c>
      <c r="Q924" s="40"/>
      <c r="U924" s="1"/>
    </row>
    <row r="925" spans="1:21" x14ac:dyDescent="0.2">
      <c r="A925" t="str">
        <f t="shared" si="35"/>
        <v/>
      </c>
      <c r="Q925" s="40"/>
      <c r="U925" s="1"/>
    </row>
    <row r="926" spans="1:21" x14ac:dyDescent="0.2">
      <c r="A926" t="str">
        <f t="shared" si="35"/>
        <v/>
      </c>
      <c r="Q926" s="40"/>
      <c r="U926" s="1"/>
    </row>
    <row r="927" spans="1:21" x14ac:dyDescent="0.2">
      <c r="A927" t="str">
        <f t="shared" si="35"/>
        <v/>
      </c>
      <c r="Q927" s="40"/>
      <c r="U927" s="1"/>
    </row>
    <row r="928" spans="1:21" x14ac:dyDescent="0.2">
      <c r="A928" t="str">
        <f t="shared" si="35"/>
        <v/>
      </c>
      <c r="Q928" s="40"/>
      <c r="U928" s="1"/>
    </row>
    <row r="929" spans="1:21" x14ac:dyDescent="0.2">
      <c r="A929" t="str">
        <f t="shared" si="35"/>
        <v/>
      </c>
      <c r="Q929" s="40"/>
      <c r="U929" s="1"/>
    </row>
    <row r="930" spans="1:21" x14ac:dyDescent="0.2">
      <c r="A930" t="str">
        <f t="shared" si="35"/>
        <v/>
      </c>
      <c r="Q930" s="40"/>
      <c r="U930" s="1"/>
    </row>
    <row r="931" spans="1:21" x14ac:dyDescent="0.2">
      <c r="A931" t="str">
        <f t="shared" si="35"/>
        <v/>
      </c>
      <c r="Q931" s="40"/>
      <c r="U931" s="1"/>
    </row>
    <row r="932" spans="1:21" x14ac:dyDescent="0.2">
      <c r="A932" t="str">
        <f t="shared" si="35"/>
        <v/>
      </c>
      <c r="Q932" s="40"/>
      <c r="U932" s="1"/>
    </row>
    <row r="933" spans="1:21" x14ac:dyDescent="0.2">
      <c r="A933" t="str">
        <f t="shared" si="35"/>
        <v/>
      </c>
      <c r="Q933" s="40"/>
      <c r="U933" s="1"/>
    </row>
    <row r="934" spans="1:21" x14ac:dyDescent="0.2">
      <c r="A934" t="str">
        <f t="shared" si="35"/>
        <v/>
      </c>
      <c r="Q934" s="40"/>
      <c r="U934" s="1"/>
    </row>
    <row r="935" spans="1:21" x14ac:dyDescent="0.2">
      <c r="A935" t="str">
        <f t="shared" si="35"/>
        <v/>
      </c>
      <c r="Q935" s="40"/>
      <c r="U935" s="1"/>
    </row>
    <row r="936" spans="1:21" x14ac:dyDescent="0.2">
      <c r="A936" t="str">
        <f t="shared" si="35"/>
        <v/>
      </c>
      <c r="Q936" s="40"/>
      <c r="U936" s="1"/>
    </row>
    <row r="937" spans="1:21" x14ac:dyDescent="0.2">
      <c r="A937" t="str">
        <f t="shared" si="35"/>
        <v/>
      </c>
      <c r="Q937" s="40"/>
      <c r="U937" s="1"/>
    </row>
    <row r="938" spans="1:21" x14ac:dyDescent="0.2">
      <c r="A938" t="str">
        <f t="shared" si="35"/>
        <v/>
      </c>
      <c r="Q938" s="40"/>
      <c r="U938" s="1"/>
    </row>
    <row r="939" spans="1:21" x14ac:dyDescent="0.2">
      <c r="A939" t="str">
        <f t="shared" si="35"/>
        <v/>
      </c>
      <c r="Q939" s="40"/>
      <c r="U939" s="1"/>
    </row>
    <row r="940" spans="1:21" x14ac:dyDescent="0.2">
      <c r="A940" t="str">
        <f t="shared" si="35"/>
        <v/>
      </c>
      <c r="Q940" s="40"/>
      <c r="U940" s="1"/>
    </row>
    <row r="941" spans="1:21" x14ac:dyDescent="0.2">
      <c r="A941" t="str">
        <f t="shared" si="35"/>
        <v/>
      </c>
      <c r="Q941" s="40"/>
      <c r="U941" s="1"/>
    </row>
    <row r="942" spans="1:21" x14ac:dyDescent="0.2">
      <c r="A942" t="str">
        <f t="shared" si="35"/>
        <v/>
      </c>
      <c r="Q942" s="40"/>
      <c r="U942" s="1"/>
    </row>
    <row r="943" spans="1:21" x14ac:dyDescent="0.2">
      <c r="A943" t="str">
        <f t="shared" si="35"/>
        <v/>
      </c>
      <c r="Q943" s="40"/>
      <c r="U943" s="1"/>
    </row>
    <row r="944" spans="1:21" x14ac:dyDescent="0.2">
      <c r="A944" t="str">
        <f t="shared" si="35"/>
        <v/>
      </c>
      <c r="Q944" s="40"/>
      <c r="U944" s="1"/>
    </row>
    <row r="945" spans="1:21" x14ac:dyDescent="0.2">
      <c r="A945" t="str">
        <f t="shared" si="35"/>
        <v/>
      </c>
      <c r="Q945" s="40"/>
      <c r="U945" s="1"/>
    </row>
    <row r="946" spans="1:21" x14ac:dyDescent="0.2">
      <c r="A946" t="str">
        <f t="shared" si="35"/>
        <v/>
      </c>
      <c r="Q946" s="40"/>
      <c r="U946" s="1"/>
    </row>
    <row r="947" spans="1:21" x14ac:dyDescent="0.2">
      <c r="A947" t="str">
        <f t="shared" si="35"/>
        <v/>
      </c>
      <c r="Q947" s="40"/>
      <c r="U947" s="1"/>
    </row>
    <row r="948" spans="1:21" x14ac:dyDescent="0.2">
      <c r="A948" t="str">
        <f t="shared" si="35"/>
        <v/>
      </c>
      <c r="Q948" s="40"/>
      <c r="U948" s="1"/>
    </row>
    <row r="949" spans="1:21" x14ac:dyDescent="0.2">
      <c r="A949" t="str">
        <f t="shared" si="35"/>
        <v/>
      </c>
      <c r="Q949" s="40"/>
      <c r="U949" s="1"/>
    </row>
    <row r="950" spans="1:21" x14ac:dyDescent="0.2">
      <c r="A950" t="str">
        <f t="shared" si="35"/>
        <v/>
      </c>
      <c r="Q950" s="40"/>
      <c r="U950" s="1"/>
    </row>
    <row r="951" spans="1:21" x14ac:dyDescent="0.2">
      <c r="A951" t="str">
        <f t="shared" si="35"/>
        <v/>
      </c>
      <c r="Q951" s="40"/>
      <c r="U951" s="1"/>
    </row>
    <row r="952" spans="1:21" x14ac:dyDescent="0.2">
      <c r="A952" t="str">
        <f t="shared" si="35"/>
        <v/>
      </c>
      <c r="Q952" s="40"/>
      <c r="U952" s="1"/>
    </row>
    <row r="953" spans="1:21" x14ac:dyDescent="0.2">
      <c r="A953" t="str">
        <f t="shared" si="35"/>
        <v/>
      </c>
      <c r="Q953" s="40"/>
      <c r="U953" s="1"/>
    </row>
    <row r="954" spans="1:21" x14ac:dyDescent="0.2">
      <c r="A954" t="str">
        <f t="shared" si="35"/>
        <v/>
      </c>
      <c r="Q954" s="40"/>
      <c r="U954" s="1"/>
    </row>
    <row r="955" spans="1:21" x14ac:dyDescent="0.2">
      <c r="A955" t="str">
        <f t="shared" si="35"/>
        <v/>
      </c>
      <c r="Q955" s="40"/>
      <c r="U955" s="1"/>
    </row>
    <row r="956" spans="1:21" x14ac:dyDescent="0.2">
      <c r="A956" t="str">
        <f t="shared" si="35"/>
        <v/>
      </c>
      <c r="Q956" s="40"/>
      <c r="U956" s="1"/>
    </row>
    <row r="957" spans="1:21" x14ac:dyDescent="0.2">
      <c r="A957" t="str">
        <f t="shared" si="35"/>
        <v/>
      </c>
      <c r="Q957" s="40"/>
      <c r="U957" s="1"/>
    </row>
    <row r="958" spans="1:21" x14ac:dyDescent="0.2">
      <c r="A958" t="str">
        <f t="shared" si="35"/>
        <v/>
      </c>
      <c r="Q958" s="40"/>
      <c r="U958" s="1"/>
    </row>
    <row r="959" spans="1:21" x14ac:dyDescent="0.2">
      <c r="A959" t="str">
        <f t="shared" si="35"/>
        <v/>
      </c>
      <c r="Q959" s="40"/>
      <c r="U959" s="1"/>
    </row>
    <row r="960" spans="1:21" x14ac:dyDescent="0.2">
      <c r="A960" t="str">
        <f t="shared" si="35"/>
        <v/>
      </c>
      <c r="Q960" s="40"/>
      <c r="U960" s="1"/>
    </row>
    <row r="961" spans="1:21" x14ac:dyDescent="0.2">
      <c r="A961" t="str">
        <f t="shared" si="35"/>
        <v/>
      </c>
      <c r="Q961" s="40"/>
      <c r="U961" s="1"/>
    </row>
    <row r="962" spans="1:21" x14ac:dyDescent="0.2">
      <c r="A962" t="str">
        <f t="shared" si="35"/>
        <v/>
      </c>
      <c r="Q962" s="40"/>
      <c r="U962" s="1"/>
    </row>
    <row r="963" spans="1:21" x14ac:dyDescent="0.2">
      <c r="A963" t="str">
        <f t="shared" ref="A963:A1000" si="36">B965&amp;C965</f>
        <v/>
      </c>
      <c r="Q963" s="40"/>
      <c r="U963" s="1"/>
    </row>
    <row r="964" spans="1:21" x14ac:dyDescent="0.2">
      <c r="A964" t="str">
        <f t="shared" si="36"/>
        <v/>
      </c>
      <c r="Q964" s="40"/>
      <c r="U964" s="1"/>
    </row>
    <row r="965" spans="1:21" x14ac:dyDescent="0.2">
      <c r="A965" t="str">
        <f t="shared" si="36"/>
        <v/>
      </c>
      <c r="Q965" s="40"/>
      <c r="U965" s="1"/>
    </row>
    <row r="966" spans="1:21" x14ac:dyDescent="0.2">
      <c r="A966" t="str">
        <f t="shared" si="36"/>
        <v/>
      </c>
      <c r="Q966" s="40"/>
      <c r="U966" s="1"/>
    </row>
    <row r="967" spans="1:21" x14ac:dyDescent="0.2">
      <c r="A967" t="str">
        <f t="shared" si="36"/>
        <v/>
      </c>
      <c r="Q967" s="40"/>
      <c r="U967" s="1"/>
    </row>
    <row r="968" spans="1:21" x14ac:dyDescent="0.2">
      <c r="A968" t="str">
        <f t="shared" si="36"/>
        <v/>
      </c>
      <c r="Q968" s="40"/>
      <c r="U968" s="1"/>
    </row>
    <row r="969" spans="1:21" x14ac:dyDescent="0.2">
      <c r="A969" t="str">
        <f t="shared" si="36"/>
        <v/>
      </c>
      <c r="Q969" s="40"/>
      <c r="U969" s="1"/>
    </row>
    <row r="970" spans="1:21" x14ac:dyDescent="0.2">
      <c r="A970" t="str">
        <f t="shared" si="36"/>
        <v/>
      </c>
      <c r="Q970" s="40"/>
      <c r="U970" s="1"/>
    </row>
    <row r="971" spans="1:21" x14ac:dyDescent="0.2">
      <c r="A971" t="str">
        <f t="shared" si="36"/>
        <v/>
      </c>
      <c r="Q971" s="40"/>
      <c r="U971" s="1"/>
    </row>
    <row r="972" spans="1:21" x14ac:dyDescent="0.2">
      <c r="A972" t="str">
        <f t="shared" si="36"/>
        <v/>
      </c>
      <c r="Q972" s="40"/>
      <c r="U972" s="1"/>
    </row>
    <row r="973" spans="1:21" x14ac:dyDescent="0.2">
      <c r="A973" t="str">
        <f t="shared" si="36"/>
        <v/>
      </c>
      <c r="Q973" s="40"/>
      <c r="U973" s="1"/>
    </row>
    <row r="974" spans="1:21" x14ac:dyDescent="0.2">
      <c r="A974" t="str">
        <f t="shared" si="36"/>
        <v/>
      </c>
      <c r="Q974" s="40"/>
      <c r="U974" s="1"/>
    </row>
    <row r="975" spans="1:21" x14ac:dyDescent="0.2">
      <c r="A975" t="str">
        <f t="shared" si="36"/>
        <v/>
      </c>
      <c r="Q975" s="40"/>
      <c r="U975" s="1"/>
    </row>
    <row r="976" spans="1:21" x14ac:dyDescent="0.2">
      <c r="A976" t="str">
        <f t="shared" si="36"/>
        <v/>
      </c>
      <c r="Q976" s="40"/>
      <c r="U976" s="1"/>
    </row>
    <row r="977" spans="1:21" x14ac:dyDescent="0.2">
      <c r="A977" t="str">
        <f t="shared" si="36"/>
        <v/>
      </c>
      <c r="Q977" s="40"/>
      <c r="U977" s="1"/>
    </row>
    <row r="978" spans="1:21" x14ac:dyDescent="0.2">
      <c r="A978" t="str">
        <f t="shared" si="36"/>
        <v/>
      </c>
      <c r="Q978" s="40"/>
      <c r="U978" s="1"/>
    </row>
    <row r="979" spans="1:21" x14ac:dyDescent="0.2">
      <c r="A979" t="str">
        <f t="shared" si="36"/>
        <v/>
      </c>
      <c r="Q979" s="40"/>
      <c r="U979" s="1"/>
    </row>
    <row r="980" spans="1:21" x14ac:dyDescent="0.2">
      <c r="A980" t="str">
        <f t="shared" si="36"/>
        <v/>
      </c>
      <c r="Q980" s="40"/>
      <c r="U980" s="1"/>
    </row>
    <row r="981" spans="1:21" x14ac:dyDescent="0.2">
      <c r="A981" t="str">
        <f t="shared" si="36"/>
        <v/>
      </c>
      <c r="Q981" s="40"/>
      <c r="U981" s="1"/>
    </row>
    <row r="982" spans="1:21" x14ac:dyDescent="0.2">
      <c r="A982" t="str">
        <f t="shared" si="36"/>
        <v/>
      </c>
      <c r="Q982" s="40"/>
      <c r="U982" s="1"/>
    </row>
    <row r="983" spans="1:21" x14ac:dyDescent="0.2">
      <c r="A983" t="str">
        <f t="shared" si="36"/>
        <v/>
      </c>
      <c r="Q983" s="40"/>
      <c r="U983" s="1"/>
    </row>
    <row r="984" spans="1:21" x14ac:dyDescent="0.2">
      <c r="A984" t="str">
        <f t="shared" si="36"/>
        <v/>
      </c>
      <c r="Q984" s="40"/>
      <c r="U984" s="1"/>
    </row>
    <row r="985" spans="1:21" x14ac:dyDescent="0.2">
      <c r="A985" t="str">
        <f t="shared" si="36"/>
        <v/>
      </c>
      <c r="Q985" s="40"/>
      <c r="U985" s="1"/>
    </row>
    <row r="986" spans="1:21" x14ac:dyDescent="0.2">
      <c r="A986" t="str">
        <f t="shared" si="36"/>
        <v/>
      </c>
      <c r="Q986" s="40"/>
      <c r="U986" s="1"/>
    </row>
    <row r="987" spans="1:21" x14ac:dyDescent="0.2">
      <c r="A987" t="str">
        <f t="shared" si="36"/>
        <v/>
      </c>
      <c r="Q987" s="40"/>
      <c r="U987" s="1"/>
    </row>
    <row r="988" spans="1:21" x14ac:dyDescent="0.2">
      <c r="A988" t="str">
        <f t="shared" si="36"/>
        <v/>
      </c>
      <c r="Q988" s="40"/>
      <c r="U988" s="1"/>
    </row>
    <row r="989" spans="1:21" x14ac:dyDescent="0.2">
      <c r="A989" t="str">
        <f t="shared" si="36"/>
        <v/>
      </c>
      <c r="Q989" s="40"/>
      <c r="U989" s="1"/>
    </row>
    <row r="990" spans="1:21" x14ac:dyDescent="0.2">
      <c r="A990" t="str">
        <f t="shared" si="36"/>
        <v/>
      </c>
      <c r="Q990" s="40"/>
      <c r="U990" s="1"/>
    </row>
    <row r="991" spans="1:21" x14ac:dyDescent="0.2">
      <c r="A991" t="str">
        <f t="shared" si="36"/>
        <v/>
      </c>
      <c r="Q991" s="40"/>
      <c r="U991" s="1"/>
    </row>
    <row r="992" spans="1:21" x14ac:dyDescent="0.2">
      <c r="A992" t="str">
        <f t="shared" si="36"/>
        <v/>
      </c>
      <c r="Q992" s="40"/>
      <c r="U992" s="1"/>
    </row>
    <row r="993" spans="1:21" x14ac:dyDescent="0.2">
      <c r="A993" t="str">
        <f t="shared" si="36"/>
        <v/>
      </c>
      <c r="Q993" s="40"/>
      <c r="U993" s="1"/>
    </row>
    <row r="994" spans="1:21" x14ac:dyDescent="0.2">
      <c r="A994" t="str">
        <f t="shared" si="36"/>
        <v/>
      </c>
      <c r="Q994" s="40"/>
      <c r="U994" s="1"/>
    </row>
    <row r="995" spans="1:21" x14ac:dyDescent="0.2">
      <c r="A995" t="str">
        <f t="shared" si="36"/>
        <v/>
      </c>
      <c r="Q995" s="40"/>
      <c r="U995" s="1"/>
    </row>
    <row r="996" spans="1:21" x14ac:dyDescent="0.2">
      <c r="A996" t="str">
        <f t="shared" si="36"/>
        <v/>
      </c>
      <c r="Q996" s="40"/>
      <c r="U996" s="1"/>
    </row>
    <row r="997" spans="1:21" x14ac:dyDescent="0.2">
      <c r="A997" t="str">
        <f t="shared" si="36"/>
        <v/>
      </c>
      <c r="Q997" s="40"/>
      <c r="U997" s="1"/>
    </row>
    <row r="998" spans="1:21" x14ac:dyDescent="0.2">
      <c r="A998" t="str">
        <f t="shared" si="36"/>
        <v/>
      </c>
      <c r="Q998" s="40"/>
      <c r="U998" s="1"/>
    </row>
    <row r="999" spans="1:21" x14ac:dyDescent="0.2">
      <c r="A999" t="str">
        <f t="shared" si="36"/>
        <v/>
      </c>
      <c r="Q999" s="40"/>
      <c r="U999" s="1"/>
    </row>
    <row r="1000" spans="1:21" x14ac:dyDescent="0.2">
      <c r="A1000" t="str">
        <f t="shared" si="36"/>
        <v/>
      </c>
      <c r="Q1000" s="40"/>
      <c r="U1000" s="1"/>
    </row>
  </sheetData>
  <autoFilter ref="B1:T1000" xr:uid="{EB5C02C3-7BA1-3745-AC6D-264B1E7627DD}">
    <sortState xmlns:xlrd2="http://schemas.microsoft.com/office/spreadsheetml/2017/richdata2" ref="B2:T1000">
      <sortCondition ref="Q1:Q1000"/>
    </sortState>
  </autoFilter>
  <sortState xmlns:xlrd2="http://schemas.microsoft.com/office/spreadsheetml/2017/richdata2" ref="B2:T646">
    <sortCondition descending="1" ref="E2:E646"/>
  </sortState>
  <conditionalFormatting sqref="C1:C1048576">
    <cfRule type="containsText" dxfId="42" priority="4" operator="containsText" text="marathon">
      <formula>NOT(ISERROR(SEARCH("marathon",C1)))</formula>
    </cfRule>
    <cfRule type="containsText" dxfId="41" priority="5" operator="containsText" text="race-walking">
      <formula>NOT(ISERROR(SEARCH("race-walking",C1)))</formula>
    </cfRule>
  </conditionalFormatting>
  <conditionalFormatting sqref="D1">
    <cfRule type="containsText" dxfId="40" priority="2" operator="containsText" text="marathon">
      <formula>NOT(ISERROR(SEARCH("marathon",D1)))</formula>
    </cfRule>
    <cfRule type="containsText" dxfId="39" priority="3" operator="containsText" text="race-walking">
      <formula>NOT(ISERROR(SEARCH("race-walking",D1)))</formula>
    </cfRule>
  </conditionalFormatting>
  <conditionalFormatting sqref="U1:U1048576">
    <cfRule type="containsText" dxfId="38" priority="1" operator="containsText" text="Check">
      <formula>NOT(ISERROR(SEARCH("Check",U1)))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AC5A5-0173-8445-97FC-D2FC1CC8D24A}">
  <dimension ref="A1:G436"/>
  <sheetViews>
    <sheetView topLeftCell="A404" workbookViewId="0">
      <selection activeCell="K432" sqref="K432"/>
    </sheetView>
  </sheetViews>
  <sheetFormatPr baseColWidth="10" defaultRowHeight="16" x14ac:dyDescent="0.2"/>
  <cols>
    <col min="1" max="1" width="26" bestFit="1" customWidth="1"/>
    <col min="2" max="2" width="17" bestFit="1" customWidth="1"/>
    <col min="3" max="3" width="10" bestFit="1" customWidth="1"/>
    <col min="4" max="4" width="5.1640625" bestFit="1" customWidth="1"/>
    <col min="5" max="5" width="4.1640625" style="2" bestFit="1" customWidth="1"/>
    <col min="7" max="7" width="10.83203125" style="2"/>
  </cols>
  <sheetData>
    <row r="1" spans="1:7" ht="21" x14ac:dyDescent="0.25">
      <c r="A1" s="87" t="s">
        <v>1134</v>
      </c>
      <c r="B1" s="87"/>
      <c r="C1" s="87"/>
      <c r="D1" s="87"/>
      <c r="E1" s="87"/>
      <c r="F1" s="87"/>
      <c r="G1" s="87"/>
    </row>
    <row r="2" spans="1:7" ht="35" customHeight="1" x14ac:dyDescent="0.2">
      <c r="A2" s="13" t="s">
        <v>3</v>
      </c>
      <c r="B2" s="13" t="s">
        <v>4</v>
      </c>
      <c r="C2" s="13" t="s">
        <v>0</v>
      </c>
      <c r="D2" s="16" t="s">
        <v>1136</v>
      </c>
      <c r="E2" s="16" t="s">
        <v>919</v>
      </c>
      <c r="F2" s="44" t="s">
        <v>920</v>
      </c>
      <c r="G2" s="88" t="s">
        <v>921</v>
      </c>
    </row>
    <row r="3" spans="1:7" x14ac:dyDescent="0.2">
      <c r="A3" t="s">
        <v>563</v>
      </c>
      <c r="B3" s="6" t="s">
        <v>2</v>
      </c>
      <c r="C3" s="6">
        <v>35795</v>
      </c>
      <c r="D3">
        <v>1165</v>
      </c>
      <c r="E3" s="2">
        <v>2</v>
      </c>
      <c r="F3" t="str">
        <f t="shared" ref="F3:F66" si="0">A3&amp;B3</f>
        <v>Rohan BROWNING100m</v>
      </c>
      <c r="G3" s="2">
        <f>E3</f>
        <v>2</v>
      </c>
    </row>
    <row r="4" spans="1:7" x14ac:dyDescent="0.2">
      <c r="A4" t="s">
        <v>564</v>
      </c>
      <c r="B4" s="6" t="s">
        <v>2</v>
      </c>
      <c r="C4" s="6">
        <v>35937</v>
      </c>
      <c r="D4">
        <v>1118</v>
      </c>
      <c r="E4" s="2">
        <v>5</v>
      </c>
      <c r="F4" t="str">
        <f t="shared" si="0"/>
        <v>Jack HALE100m</v>
      </c>
      <c r="G4" s="2">
        <f t="shared" ref="G4:G67" si="1">E4</f>
        <v>5</v>
      </c>
    </row>
    <row r="5" spans="1:7" x14ac:dyDescent="0.2">
      <c r="A5" t="s">
        <v>809</v>
      </c>
      <c r="B5" s="6" t="s">
        <v>2</v>
      </c>
      <c r="C5" s="6">
        <v>35258</v>
      </c>
      <c r="D5">
        <v>1115</v>
      </c>
      <c r="E5" s="2">
        <v>6</v>
      </c>
      <c r="F5" t="str">
        <f t="shared" si="0"/>
        <v>Christopher MITREVSKI100m</v>
      </c>
      <c r="G5" s="2">
        <f t="shared" si="1"/>
        <v>6</v>
      </c>
    </row>
    <row r="6" spans="1:7" x14ac:dyDescent="0.2">
      <c r="A6" t="s">
        <v>566</v>
      </c>
      <c r="B6" s="6" t="s">
        <v>2</v>
      </c>
      <c r="C6" s="6">
        <v>36725</v>
      </c>
      <c r="D6">
        <v>1102</v>
      </c>
      <c r="E6" s="2">
        <v>7</v>
      </c>
      <c r="F6" t="str">
        <f t="shared" si="0"/>
        <v>Jake DORAN100m</v>
      </c>
      <c r="G6" s="2">
        <f t="shared" si="1"/>
        <v>7</v>
      </c>
    </row>
    <row r="7" spans="1:7" x14ac:dyDescent="0.2">
      <c r="A7" t="s">
        <v>569</v>
      </c>
      <c r="B7" s="6" t="s">
        <v>2</v>
      </c>
      <c r="C7" s="6">
        <v>35389</v>
      </c>
      <c r="D7">
        <v>1095</v>
      </c>
      <c r="E7" s="2">
        <v>8</v>
      </c>
      <c r="F7" t="str">
        <f t="shared" si="0"/>
        <v>Jacob DESPARD100m</v>
      </c>
      <c r="G7" s="2">
        <f t="shared" si="1"/>
        <v>8</v>
      </c>
    </row>
    <row r="8" spans="1:7" x14ac:dyDescent="0.2">
      <c r="A8" t="s">
        <v>567</v>
      </c>
      <c r="B8" s="6" t="s">
        <v>2</v>
      </c>
      <c r="C8" s="6">
        <v>36427</v>
      </c>
      <c r="D8">
        <v>1095</v>
      </c>
      <c r="E8" s="2">
        <v>8</v>
      </c>
      <c r="F8" t="str">
        <f t="shared" si="0"/>
        <v>Will ROBERTS100m</v>
      </c>
      <c r="G8" s="2">
        <f t="shared" si="1"/>
        <v>8</v>
      </c>
    </row>
    <row r="9" spans="1:7" x14ac:dyDescent="0.2">
      <c r="A9" t="s">
        <v>565</v>
      </c>
      <c r="B9" s="6" t="s">
        <v>2</v>
      </c>
      <c r="C9" s="6">
        <v>35187</v>
      </c>
      <c r="D9">
        <v>1092</v>
      </c>
      <c r="E9" s="2">
        <v>10</v>
      </c>
      <c r="F9" t="str">
        <f t="shared" si="0"/>
        <v>Jake PENNY100m</v>
      </c>
      <c r="G9" s="2">
        <f t="shared" si="1"/>
        <v>10</v>
      </c>
    </row>
    <row r="10" spans="1:7" x14ac:dyDescent="0.2">
      <c r="A10" t="s">
        <v>575</v>
      </c>
      <c r="B10" s="6" t="s">
        <v>2</v>
      </c>
      <c r="C10" s="6">
        <v>37908</v>
      </c>
      <c r="D10">
        <v>1089</v>
      </c>
      <c r="E10" s="2">
        <v>11</v>
      </c>
      <c r="F10" t="str">
        <f t="shared" si="0"/>
        <v>Aidan MURPHY100m</v>
      </c>
      <c r="G10" s="2">
        <f t="shared" si="1"/>
        <v>11</v>
      </c>
    </row>
    <row r="11" spans="1:7" x14ac:dyDescent="0.2">
      <c r="A11" t="s">
        <v>618</v>
      </c>
      <c r="B11" s="6" t="s">
        <v>2</v>
      </c>
      <c r="C11" s="6">
        <v>36109</v>
      </c>
      <c r="D11">
        <v>1069</v>
      </c>
      <c r="E11" s="2">
        <v>15</v>
      </c>
      <c r="F11" t="str">
        <f t="shared" si="0"/>
        <v>Dhruv RODRIGUES-CHICO100m</v>
      </c>
      <c r="G11" s="2">
        <f t="shared" si="1"/>
        <v>15</v>
      </c>
    </row>
    <row r="12" spans="1:7" x14ac:dyDescent="0.2">
      <c r="A12" t="s">
        <v>582</v>
      </c>
      <c r="B12" s="6" t="s">
        <v>2</v>
      </c>
      <c r="C12" s="6">
        <v>37054</v>
      </c>
      <c r="D12">
        <v>1063</v>
      </c>
      <c r="E12" s="2">
        <v>16</v>
      </c>
      <c r="F12" t="str">
        <f t="shared" si="0"/>
        <v>Jagga PYBUS100m</v>
      </c>
      <c r="G12" s="2">
        <f t="shared" si="1"/>
        <v>16</v>
      </c>
    </row>
    <row r="13" spans="1:7" x14ac:dyDescent="0.2">
      <c r="A13" t="s">
        <v>578</v>
      </c>
      <c r="B13" s="6" t="s">
        <v>2</v>
      </c>
      <c r="C13" s="6">
        <v>36566</v>
      </c>
      <c r="D13">
        <v>1063</v>
      </c>
      <c r="E13" s="2">
        <v>16</v>
      </c>
      <c r="F13" t="str">
        <f t="shared" si="0"/>
        <v>Christopher IUS100m</v>
      </c>
      <c r="G13" s="2">
        <f t="shared" si="1"/>
        <v>16</v>
      </c>
    </row>
    <row r="14" spans="1:7" x14ac:dyDescent="0.2">
      <c r="A14" t="s">
        <v>586</v>
      </c>
      <c r="B14" s="6" t="s">
        <v>2</v>
      </c>
      <c r="C14" s="6">
        <v>37759</v>
      </c>
      <c r="D14">
        <v>1070</v>
      </c>
      <c r="E14" s="2">
        <v>16</v>
      </c>
      <c r="F14" t="str">
        <f t="shared" si="0"/>
        <v>Jai GORDON100m</v>
      </c>
      <c r="G14" s="2">
        <f t="shared" si="1"/>
        <v>16</v>
      </c>
    </row>
    <row r="15" spans="1:7" x14ac:dyDescent="0.2">
      <c r="A15" t="s">
        <v>1166</v>
      </c>
      <c r="B15" s="6" t="s">
        <v>2</v>
      </c>
      <c r="C15" s="6">
        <v>36251</v>
      </c>
      <c r="D15">
        <v>1050</v>
      </c>
      <c r="E15" s="2">
        <v>20</v>
      </c>
      <c r="F15" t="str">
        <f t="shared" si="0"/>
        <v>Harrison HUNT100m</v>
      </c>
      <c r="G15" s="2">
        <f t="shared" si="1"/>
        <v>20</v>
      </c>
    </row>
    <row r="16" spans="1:7" x14ac:dyDescent="0.2">
      <c r="A16" t="s">
        <v>571</v>
      </c>
      <c r="B16" s="6" t="s">
        <v>2</v>
      </c>
      <c r="C16" s="6">
        <v>34035</v>
      </c>
      <c r="D16">
        <v>1043</v>
      </c>
      <c r="E16" s="2">
        <v>21</v>
      </c>
      <c r="F16" t="str">
        <f t="shared" si="0"/>
        <v>Alex HARTMANN100m</v>
      </c>
      <c r="G16" s="2">
        <f t="shared" si="1"/>
        <v>21</v>
      </c>
    </row>
    <row r="17" spans="1:7" x14ac:dyDescent="0.2">
      <c r="A17" t="s">
        <v>576</v>
      </c>
      <c r="B17" s="6" t="s">
        <v>2</v>
      </c>
      <c r="C17" s="6">
        <v>35423</v>
      </c>
      <c r="D17">
        <v>1040</v>
      </c>
      <c r="E17" s="2">
        <v>24</v>
      </c>
      <c r="F17" t="str">
        <f t="shared" si="0"/>
        <v>Michael ROMANIN100m</v>
      </c>
      <c r="G17" s="2">
        <f t="shared" si="1"/>
        <v>24</v>
      </c>
    </row>
    <row r="18" spans="1:7" x14ac:dyDescent="0.2">
      <c r="A18" t="s">
        <v>587</v>
      </c>
      <c r="B18" s="6" t="s">
        <v>2</v>
      </c>
      <c r="C18" s="6">
        <v>38290</v>
      </c>
      <c r="D18">
        <v>1031</v>
      </c>
      <c r="E18" s="2">
        <v>29</v>
      </c>
      <c r="F18" t="str">
        <f t="shared" si="0"/>
        <v>Ryan TARRANT100m</v>
      </c>
      <c r="G18" s="2">
        <f t="shared" si="1"/>
        <v>29</v>
      </c>
    </row>
    <row r="19" spans="1:7" x14ac:dyDescent="0.2">
      <c r="A19" t="s">
        <v>577</v>
      </c>
      <c r="B19" s="6" t="s">
        <v>2</v>
      </c>
      <c r="C19" s="6">
        <v>37986</v>
      </c>
      <c r="D19">
        <v>1027</v>
      </c>
      <c r="E19" s="2">
        <v>30</v>
      </c>
      <c r="F19" t="str">
        <f t="shared" si="0"/>
        <v>Calab LAW100m</v>
      </c>
      <c r="G19" s="2">
        <f t="shared" si="1"/>
        <v>30</v>
      </c>
    </row>
    <row r="20" spans="1:7" x14ac:dyDescent="0.2">
      <c r="A20" t="s">
        <v>610</v>
      </c>
      <c r="B20" s="6" t="s">
        <v>2</v>
      </c>
      <c r="C20" s="6">
        <v>44671</v>
      </c>
      <c r="D20">
        <v>1022</v>
      </c>
      <c r="E20" s="2">
        <v>33</v>
      </c>
      <c r="F20" t="str">
        <f t="shared" si="0"/>
        <v>Cooper SHERMAN100m</v>
      </c>
      <c r="G20" s="2">
        <f t="shared" si="1"/>
        <v>33</v>
      </c>
    </row>
    <row r="21" spans="1:7" x14ac:dyDescent="0.2">
      <c r="A21" t="s">
        <v>584</v>
      </c>
      <c r="B21" s="6" t="s">
        <v>2</v>
      </c>
      <c r="C21" s="6">
        <v>36078</v>
      </c>
      <c r="D21">
        <v>1021</v>
      </c>
      <c r="E21" s="2">
        <v>33</v>
      </c>
      <c r="F21" t="str">
        <f t="shared" si="0"/>
        <v>Matthew RIZZO100m</v>
      </c>
      <c r="G21" s="2">
        <f t="shared" si="1"/>
        <v>33</v>
      </c>
    </row>
    <row r="22" spans="1:7" x14ac:dyDescent="0.2">
      <c r="A22" t="s">
        <v>572</v>
      </c>
      <c r="B22" s="6" t="s">
        <v>2</v>
      </c>
      <c r="C22" s="6">
        <v>35634</v>
      </c>
      <c r="D22">
        <v>1018</v>
      </c>
      <c r="E22" s="2">
        <v>39</v>
      </c>
      <c r="F22" t="str">
        <f t="shared" si="0"/>
        <v>Zach HOLDSWORTH100m</v>
      </c>
      <c r="G22" s="2">
        <f t="shared" si="1"/>
        <v>39</v>
      </c>
    </row>
    <row r="23" spans="1:7" x14ac:dyDescent="0.2">
      <c r="A23" t="s">
        <v>570</v>
      </c>
      <c r="B23" s="6" t="s">
        <v>2</v>
      </c>
      <c r="C23" s="6">
        <v>36491</v>
      </c>
      <c r="D23">
        <v>1018</v>
      </c>
      <c r="E23" s="2">
        <v>39</v>
      </c>
      <c r="F23" t="str">
        <f t="shared" si="0"/>
        <v>Joshua AZZOPARDI100m</v>
      </c>
      <c r="G23" s="2">
        <f t="shared" si="1"/>
        <v>39</v>
      </c>
    </row>
    <row r="24" spans="1:7" x14ac:dyDescent="0.2">
      <c r="A24" t="s">
        <v>583</v>
      </c>
      <c r="B24" s="6" t="s">
        <v>2</v>
      </c>
      <c r="C24" s="6">
        <v>44701</v>
      </c>
      <c r="D24">
        <v>1011</v>
      </c>
      <c r="E24" s="2">
        <v>41</v>
      </c>
      <c r="F24" t="str">
        <f t="shared" si="0"/>
        <v>Sebastian SULTANA100m</v>
      </c>
      <c r="G24" s="2">
        <f t="shared" si="1"/>
        <v>41</v>
      </c>
    </row>
    <row r="25" spans="1:7" x14ac:dyDescent="0.2">
      <c r="A25" t="s">
        <v>1167</v>
      </c>
      <c r="B25" s="6" t="s">
        <v>2</v>
      </c>
      <c r="C25" s="6">
        <v>34519</v>
      </c>
      <c r="D25">
        <v>1011</v>
      </c>
      <c r="E25" s="2">
        <v>41</v>
      </c>
      <c r="F25" t="str">
        <f t="shared" si="0"/>
        <v>Aaron BRESLAND100m</v>
      </c>
      <c r="G25" s="2">
        <f t="shared" si="1"/>
        <v>41</v>
      </c>
    </row>
    <row r="26" spans="1:7" x14ac:dyDescent="0.2">
      <c r="A26" t="s">
        <v>1168</v>
      </c>
      <c r="B26" s="6" t="s">
        <v>2</v>
      </c>
      <c r="C26" s="6">
        <v>36535</v>
      </c>
      <c r="D26">
        <v>1008</v>
      </c>
      <c r="E26" s="2">
        <v>46</v>
      </c>
      <c r="F26" t="str">
        <f t="shared" si="0"/>
        <v>Lewis CLABBURN100m</v>
      </c>
      <c r="G26" s="2">
        <f t="shared" si="1"/>
        <v>46</v>
      </c>
    </row>
    <row r="27" spans="1:7" x14ac:dyDescent="0.2">
      <c r="A27" t="s">
        <v>1169</v>
      </c>
      <c r="B27" s="6" t="s">
        <v>2</v>
      </c>
      <c r="C27" s="6">
        <v>2000</v>
      </c>
      <c r="D27">
        <v>1008</v>
      </c>
      <c r="E27" s="2">
        <v>46</v>
      </c>
      <c r="F27" t="str">
        <f t="shared" si="0"/>
        <v>Jacob ASTON100m</v>
      </c>
      <c r="G27" s="2">
        <f t="shared" si="1"/>
        <v>46</v>
      </c>
    </row>
    <row r="28" spans="1:7" x14ac:dyDescent="0.2">
      <c r="A28" t="s">
        <v>1170</v>
      </c>
      <c r="B28" s="6" t="s">
        <v>2</v>
      </c>
      <c r="C28" s="6">
        <v>35243</v>
      </c>
      <c r="D28">
        <v>1008</v>
      </c>
      <c r="E28" s="2">
        <v>46</v>
      </c>
      <c r="F28" t="str">
        <f t="shared" si="0"/>
        <v>Anas ABU-GANABA100m</v>
      </c>
      <c r="G28" s="2">
        <f t="shared" si="1"/>
        <v>46</v>
      </c>
    </row>
    <row r="29" spans="1:7" x14ac:dyDescent="0.2">
      <c r="A29" t="s">
        <v>585</v>
      </c>
      <c r="B29" s="6" t="s">
        <v>2</v>
      </c>
      <c r="C29" s="6">
        <v>35908</v>
      </c>
      <c r="D29">
        <v>1008</v>
      </c>
      <c r="E29" s="2">
        <v>46</v>
      </c>
      <c r="F29" t="str">
        <f t="shared" si="0"/>
        <v>Carl COOREY-EWINGS100m</v>
      </c>
      <c r="G29" s="2">
        <f t="shared" si="1"/>
        <v>46</v>
      </c>
    </row>
    <row r="30" spans="1:7" x14ac:dyDescent="0.2">
      <c r="A30" t="s">
        <v>589</v>
      </c>
      <c r="B30" s="6" t="s">
        <v>2</v>
      </c>
      <c r="C30" s="6">
        <v>37235</v>
      </c>
      <c r="D30">
        <v>1005</v>
      </c>
      <c r="E30" s="2">
        <v>52</v>
      </c>
      <c r="F30" t="str">
        <f t="shared" si="0"/>
        <v>Christopher GEORDAS100m</v>
      </c>
      <c r="G30" s="2">
        <f t="shared" si="1"/>
        <v>52</v>
      </c>
    </row>
    <row r="31" spans="1:7" x14ac:dyDescent="0.2">
      <c r="A31" t="s">
        <v>592</v>
      </c>
      <c r="B31" s="6" t="s">
        <v>2</v>
      </c>
      <c r="C31" s="6">
        <v>44640</v>
      </c>
      <c r="D31">
        <v>1005</v>
      </c>
      <c r="E31" s="2">
        <v>52</v>
      </c>
      <c r="F31" t="str">
        <f t="shared" si="0"/>
        <v>Connor BOND100m</v>
      </c>
      <c r="G31" s="2">
        <f t="shared" si="1"/>
        <v>52</v>
      </c>
    </row>
    <row r="32" spans="1:7" x14ac:dyDescent="0.2">
      <c r="A32" t="s">
        <v>842</v>
      </c>
      <c r="B32" s="6" t="s">
        <v>2</v>
      </c>
      <c r="C32" s="6">
        <v>37216</v>
      </c>
      <c r="D32">
        <v>999</v>
      </c>
      <c r="E32" s="2">
        <v>58</v>
      </c>
      <c r="F32" t="str">
        <f t="shared" si="0"/>
        <v>Oscar MIERS100m</v>
      </c>
      <c r="G32" s="2">
        <f t="shared" si="1"/>
        <v>58</v>
      </c>
    </row>
    <row r="33" spans="1:7" x14ac:dyDescent="0.2">
      <c r="A33" t="s">
        <v>988</v>
      </c>
      <c r="B33" s="6" t="s">
        <v>2</v>
      </c>
      <c r="C33" s="6">
        <v>35649</v>
      </c>
      <c r="D33">
        <v>997</v>
      </c>
      <c r="E33" s="2">
        <v>60</v>
      </c>
      <c r="F33" t="str">
        <f t="shared" si="0"/>
        <v>Leonard KING100m</v>
      </c>
      <c r="G33" s="2">
        <f t="shared" si="1"/>
        <v>60</v>
      </c>
    </row>
    <row r="34" spans="1:7" x14ac:dyDescent="0.2">
      <c r="A34" t="s">
        <v>604</v>
      </c>
      <c r="B34" s="6" t="s">
        <v>2</v>
      </c>
      <c r="C34" s="6">
        <v>37033</v>
      </c>
      <c r="D34">
        <v>993</v>
      </c>
      <c r="E34" s="2">
        <v>62</v>
      </c>
      <c r="F34" t="str">
        <f t="shared" si="0"/>
        <v>Sam TAYLOR100m</v>
      </c>
      <c r="G34" s="2">
        <f t="shared" si="1"/>
        <v>62</v>
      </c>
    </row>
    <row r="35" spans="1:7" x14ac:dyDescent="0.2">
      <c r="A35" t="s">
        <v>606</v>
      </c>
      <c r="B35" s="6" t="s">
        <v>2</v>
      </c>
      <c r="C35" s="6">
        <v>44612</v>
      </c>
      <c r="D35">
        <v>993</v>
      </c>
      <c r="E35" s="2">
        <v>62</v>
      </c>
      <c r="F35" t="str">
        <f t="shared" si="0"/>
        <v>Sam ZUSTOVICH100m</v>
      </c>
      <c r="G35" s="2">
        <f t="shared" si="1"/>
        <v>62</v>
      </c>
    </row>
    <row r="36" spans="1:7" x14ac:dyDescent="0.2">
      <c r="A36" t="s">
        <v>590</v>
      </c>
      <c r="B36" s="6" t="s">
        <v>2</v>
      </c>
      <c r="C36" s="6">
        <v>36381</v>
      </c>
      <c r="D36">
        <v>994</v>
      </c>
      <c r="E36" s="2">
        <v>62</v>
      </c>
      <c r="F36" t="str">
        <f t="shared" si="0"/>
        <v>Kyle NICOLUSSI100m</v>
      </c>
      <c r="G36" s="2">
        <f t="shared" si="1"/>
        <v>62</v>
      </c>
    </row>
    <row r="37" spans="1:7" x14ac:dyDescent="0.2">
      <c r="A37" t="s">
        <v>581</v>
      </c>
      <c r="B37" s="6" t="s">
        <v>2</v>
      </c>
      <c r="C37" s="6">
        <v>44640</v>
      </c>
      <c r="D37">
        <v>986</v>
      </c>
      <c r="E37" s="2">
        <v>71</v>
      </c>
      <c r="F37" t="str">
        <f t="shared" si="0"/>
        <v>Lachlan KENNEDY100m</v>
      </c>
      <c r="G37" s="2">
        <f t="shared" si="1"/>
        <v>71</v>
      </c>
    </row>
    <row r="38" spans="1:7" x14ac:dyDescent="0.2">
      <c r="A38" t="s">
        <v>605</v>
      </c>
      <c r="B38" s="6" t="s">
        <v>2</v>
      </c>
      <c r="C38" s="6">
        <v>44640</v>
      </c>
      <c r="D38">
        <v>983</v>
      </c>
      <c r="E38" s="2">
        <v>73</v>
      </c>
      <c r="F38" t="str">
        <f t="shared" si="0"/>
        <v>Matthew FRIAR100m</v>
      </c>
      <c r="G38" s="2">
        <f t="shared" si="1"/>
        <v>73</v>
      </c>
    </row>
    <row r="39" spans="1:7" x14ac:dyDescent="0.2">
      <c r="A39" t="s">
        <v>612</v>
      </c>
      <c r="B39" s="6" t="s">
        <v>2</v>
      </c>
      <c r="C39" s="6">
        <v>36678</v>
      </c>
      <c r="D39">
        <v>980</v>
      </c>
      <c r="E39" s="2">
        <v>77</v>
      </c>
      <c r="F39" t="str">
        <f t="shared" si="0"/>
        <v>Michael HANNA100m</v>
      </c>
      <c r="G39" s="2">
        <f t="shared" si="1"/>
        <v>77</v>
      </c>
    </row>
    <row r="40" spans="1:7" x14ac:dyDescent="0.2">
      <c r="A40" t="s">
        <v>598</v>
      </c>
      <c r="B40" s="6" t="s">
        <v>2</v>
      </c>
      <c r="C40" s="6">
        <v>35801</v>
      </c>
      <c r="D40">
        <v>974</v>
      </c>
      <c r="E40" s="2">
        <v>83</v>
      </c>
      <c r="F40" t="str">
        <f t="shared" si="0"/>
        <v>Joshua LOVE100m</v>
      </c>
      <c r="G40" s="2">
        <f t="shared" si="1"/>
        <v>83</v>
      </c>
    </row>
    <row r="41" spans="1:7" x14ac:dyDescent="0.2">
      <c r="A41" t="s">
        <v>596</v>
      </c>
      <c r="B41" s="6" t="s">
        <v>2</v>
      </c>
      <c r="C41" s="6">
        <v>44671</v>
      </c>
      <c r="D41">
        <v>974</v>
      </c>
      <c r="E41" s="2">
        <v>83</v>
      </c>
      <c r="F41" t="str">
        <f t="shared" si="0"/>
        <v>Joseph AYOADE100m</v>
      </c>
      <c r="G41" s="2">
        <f t="shared" si="1"/>
        <v>83</v>
      </c>
    </row>
    <row r="42" spans="1:7" x14ac:dyDescent="0.2">
      <c r="A42" t="s">
        <v>593</v>
      </c>
      <c r="B42" s="6" t="s">
        <v>2</v>
      </c>
      <c r="C42" s="6">
        <v>35751</v>
      </c>
      <c r="D42">
        <v>974</v>
      </c>
      <c r="E42" s="2">
        <v>83</v>
      </c>
      <c r="F42" t="str">
        <f t="shared" si="0"/>
        <v>Michael HANSFORD100m</v>
      </c>
      <c r="G42" s="2">
        <f t="shared" si="1"/>
        <v>83</v>
      </c>
    </row>
    <row r="43" spans="1:7" x14ac:dyDescent="0.2">
      <c r="A43" t="s">
        <v>1171</v>
      </c>
      <c r="B43" s="6" t="s">
        <v>2</v>
      </c>
      <c r="C43" s="6">
        <v>44640</v>
      </c>
      <c r="D43">
        <v>971</v>
      </c>
      <c r="E43" s="2">
        <v>89</v>
      </c>
      <c r="F43" t="str">
        <f t="shared" si="0"/>
        <v>Tyson GENT100m</v>
      </c>
      <c r="G43" s="2">
        <f t="shared" si="1"/>
        <v>89</v>
      </c>
    </row>
    <row r="44" spans="1:7" x14ac:dyDescent="0.2">
      <c r="A44" t="s">
        <v>607</v>
      </c>
      <c r="B44" s="6" t="s">
        <v>2</v>
      </c>
      <c r="C44" s="6">
        <v>44701</v>
      </c>
      <c r="D44">
        <v>965</v>
      </c>
      <c r="E44" s="2">
        <v>94</v>
      </c>
      <c r="F44" t="str">
        <f t="shared" si="0"/>
        <v>Toshi BUTLIN100m</v>
      </c>
      <c r="G44" s="2">
        <f t="shared" si="1"/>
        <v>94</v>
      </c>
    </row>
    <row r="45" spans="1:7" x14ac:dyDescent="0.2">
      <c r="A45" t="s">
        <v>1172</v>
      </c>
      <c r="B45" s="6" t="s">
        <v>2</v>
      </c>
      <c r="C45" s="6">
        <v>33067</v>
      </c>
      <c r="D45">
        <v>972</v>
      </c>
      <c r="E45" s="2">
        <v>94</v>
      </c>
      <c r="F45" t="str">
        <f t="shared" si="0"/>
        <v>Aaron STUBBS100m</v>
      </c>
      <c r="G45" s="2">
        <f t="shared" si="1"/>
        <v>94</v>
      </c>
    </row>
    <row r="46" spans="1:7" x14ac:dyDescent="0.2">
      <c r="A46" t="s">
        <v>609</v>
      </c>
      <c r="B46" s="6" t="s">
        <v>2</v>
      </c>
      <c r="C46" s="6">
        <v>35137</v>
      </c>
      <c r="D46">
        <v>962</v>
      </c>
      <c r="E46" s="2">
        <v>99</v>
      </c>
      <c r="F46" t="str">
        <f t="shared" si="0"/>
        <v>Michael KONOMANYI100m</v>
      </c>
      <c r="G46" s="2">
        <f t="shared" si="1"/>
        <v>99</v>
      </c>
    </row>
    <row r="47" spans="1:7" x14ac:dyDescent="0.2">
      <c r="A47" t="s">
        <v>1173</v>
      </c>
      <c r="B47" s="6" t="s">
        <v>2</v>
      </c>
      <c r="C47" s="6">
        <v>33310</v>
      </c>
      <c r="D47">
        <v>962</v>
      </c>
      <c r="E47" s="2">
        <v>99</v>
      </c>
      <c r="F47" t="str">
        <f t="shared" si="0"/>
        <v>Nathan RIALI100m</v>
      </c>
      <c r="G47" s="2">
        <f t="shared" si="1"/>
        <v>99</v>
      </c>
    </row>
    <row r="48" spans="1:7" x14ac:dyDescent="0.2">
      <c r="A48" t="s">
        <v>575</v>
      </c>
      <c r="B48" s="6" t="s">
        <v>25</v>
      </c>
      <c r="C48" s="6">
        <v>37908</v>
      </c>
      <c r="D48">
        <v>1163</v>
      </c>
      <c r="E48" s="2">
        <v>1</v>
      </c>
      <c r="F48" t="str">
        <f t="shared" si="0"/>
        <v>Aidan MURPHY200m</v>
      </c>
      <c r="G48" s="2">
        <f t="shared" si="1"/>
        <v>1</v>
      </c>
    </row>
    <row r="49" spans="1:7" x14ac:dyDescent="0.2">
      <c r="A49" t="s">
        <v>566</v>
      </c>
      <c r="B49" s="6" t="s">
        <v>25</v>
      </c>
      <c r="C49" s="6">
        <v>36725</v>
      </c>
      <c r="D49">
        <v>1090</v>
      </c>
      <c r="E49" s="2">
        <v>3</v>
      </c>
      <c r="F49" t="str">
        <f t="shared" si="0"/>
        <v>Jake DORAN200m</v>
      </c>
      <c r="G49" s="2">
        <f t="shared" si="1"/>
        <v>3</v>
      </c>
    </row>
    <row r="50" spans="1:7" x14ac:dyDescent="0.2">
      <c r="A50" t="s">
        <v>615</v>
      </c>
      <c r="B50" s="6" t="s">
        <v>25</v>
      </c>
      <c r="C50" s="6">
        <v>34998</v>
      </c>
      <c r="D50">
        <v>1088</v>
      </c>
      <c r="E50" s="2">
        <v>4</v>
      </c>
      <c r="F50" t="str">
        <f t="shared" si="0"/>
        <v>Connor DIFFEY200m</v>
      </c>
      <c r="G50" s="2">
        <f t="shared" si="1"/>
        <v>4</v>
      </c>
    </row>
    <row r="51" spans="1:7" x14ac:dyDescent="0.2">
      <c r="A51" t="s">
        <v>569</v>
      </c>
      <c r="B51" s="6" t="s">
        <v>25</v>
      </c>
      <c r="C51" s="6">
        <v>35389</v>
      </c>
      <c r="D51">
        <v>1076</v>
      </c>
      <c r="E51" s="2">
        <v>7</v>
      </c>
      <c r="F51" t="str">
        <f t="shared" si="0"/>
        <v>Jacob DESPARD200m</v>
      </c>
      <c r="G51" s="2">
        <f t="shared" si="1"/>
        <v>7</v>
      </c>
    </row>
    <row r="52" spans="1:7" x14ac:dyDescent="0.2">
      <c r="A52" t="s">
        <v>571</v>
      </c>
      <c r="B52" s="6" t="s">
        <v>25</v>
      </c>
      <c r="C52" s="6">
        <v>34035</v>
      </c>
      <c r="D52">
        <v>1066</v>
      </c>
      <c r="E52" s="2">
        <v>10</v>
      </c>
      <c r="F52" t="str">
        <f t="shared" si="0"/>
        <v>Alex HARTMANN200m</v>
      </c>
      <c r="G52" s="2">
        <f t="shared" si="1"/>
        <v>10</v>
      </c>
    </row>
    <row r="53" spans="1:7" x14ac:dyDescent="0.2">
      <c r="A53" t="s">
        <v>618</v>
      </c>
      <c r="B53" s="6" t="s">
        <v>25</v>
      </c>
      <c r="C53" s="6">
        <v>36109</v>
      </c>
      <c r="D53">
        <v>1063</v>
      </c>
      <c r="E53" s="2">
        <v>12</v>
      </c>
      <c r="F53" t="str">
        <f t="shared" si="0"/>
        <v>Dhruv RODRIGUES-CHICO200m</v>
      </c>
      <c r="G53" s="2">
        <f t="shared" si="1"/>
        <v>12</v>
      </c>
    </row>
    <row r="54" spans="1:7" x14ac:dyDescent="0.2">
      <c r="A54" t="s">
        <v>1174</v>
      </c>
      <c r="B54" s="6" t="s">
        <v>25</v>
      </c>
      <c r="C54" s="6">
        <v>35798</v>
      </c>
      <c r="D54">
        <v>1057</v>
      </c>
      <c r="E54" s="2">
        <v>14</v>
      </c>
      <c r="F54" t="str">
        <f t="shared" si="0"/>
        <v>Thomas WILSON200m</v>
      </c>
      <c r="G54" s="2">
        <f t="shared" si="1"/>
        <v>14</v>
      </c>
    </row>
    <row r="55" spans="1:7" x14ac:dyDescent="0.2">
      <c r="A55" t="s">
        <v>582</v>
      </c>
      <c r="B55" s="6" t="s">
        <v>25</v>
      </c>
      <c r="C55" s="6">
        <v>37054</v>
      </c>
      <c r="D55">
        <v>1053</v>
      </c>
      <c r="E55" s="2">
        <v>15</v>
      </c>
      <c r="F55" t="str">
        <f t="shared" si="0"/>
        <v>Jagga PYBUS200m</v>
      </c>
      <c r="G55" s="2">
        <f t="shared" si="1"/>
        <v>15</v>
      </c>
    </row>
    <row r="56" spans="1:7" x14ac:dyDescent="0.2">
      <c r="A56" t="s">
        <v>610</v>
      </c>
      <c r="B56" s="6" t="s">
        <v>25</v>
      </c>
      <c r="C56" s="6">
        <v>44671</v>
      </c>
      <c r="D56">
        <v>1051</v>
      </c>
      <c r="E56" s="2">
        <v>17</v>
      </c>
      <c r="F56" t="str">
        <f t="shared" si="0"/>
        <v>Cooper SHERMAN200m</v>
      </c>
      <c r="G56" s="2">
        <f t="shared" si="1"/>
        <v>17</v>
      </c>
    </row>
    <row r="57" spans="1:7" x14ac:dyDescent="0.2">
      <c r="A57" t="s">
        <v>577</v>
      </c>
      <c r="B57" s="6" t="s">
        <v>25</v>
      </c>
      <c r="C57" s="6">
        <v>37986</v>
      </c>
      <c r="D57">
        <v>1057</v>
      </c>
      <c r="E57" s="2">
        <v>17</v>
      </c>
      <c r="F57" t="str">
        <f t="shared" si="0"/>
        <v>Calab LAW200m</v>
      </c>
      <c r="G57" s="2">
        <f t="shared" si="1"/>
        <v>17</v>
      </c>
    </row>
    <row r="58" spans="1:7" x14ac:dyDescent="0.2">
      <c r="A58" t="s">
        <v>576</v>
      </c>
      <c r="B58" s="6" t="s">
        <v>25</v>
      </c>
      <c r="C58" s="6">
        <v>35423</v>
      </c>
      <c r="D58">
        <v>1056</v>
      </c>
      <c r="E58" s="2">
        <v>19</v>
      </c>
      <c r="F58" t="str">
        <f t="shared" si="0"/>
        <v>Michael ROMANIN200m</v>
      </c>
      <c r="G58" s="2">
        <f t="shared" si="1"/>
        <v>19</v>
      </c>
    </row>
    <row r="59" spans="1:7" x14ac:dyDescent="0.2">
      <c r="A59" t="s">
        <v>1170</v>
      </c>
      <c r="B59" s="6" t="s">
        <v>25</v>
      </c>
      <c r="C59" s="6">
        <v>35243</v>
      </c>
      <c r="D59">
        <v>1047</v>
      </c>
      <c r="E59" s="2">
        <v>20</v>
      </c>
      <c r="F59" t="str">
        <f t="shared" si="0"/>
        <v>Anas ABU-GANABA200m</v>
      </c>
      <c r="G59" s="2">
        <f t="shared" si="1"/>
        <v>20</v>
      </c>
    </row>
    <row r="60" spans="1:7" x14ac:dyDescent="0.2">
      <c r="A60" t="s">
        <v>623</v>
      </c>
      <c r="B60" s="6" t="s">
        <v>25</v>
      </c>
      <c r="C60" s="6">
        <v>36355</v>
      </c>
      <c r="D60">
        <v>1049</v>
      </c>
      <c r="E60" s="2">
        <v>21</v>
      </c>
      <c r="F60" t="str">
        <f t="shared" si="0"/>
        <v>Cameron SEARLE200m</v>
      </c>
      <c r="G60" s="2">
        <f t="shared" si="1"/>
        <v>21</v>
      </c>
    </row>
    <row r="61" spans="1:7" x14ac:dyDescent="0.2">
      <c r="A61" t="s">
        <v>1166</v>
      </c>
      <c r="B61" s="6" t="s">
        <v>25</v>
      </c>
      <c r="C61" s="6">
        <v>36251</v>
      </c>
      <c r="D61">
        <v>1046</v>
      </c>
      <c r="E61" s="2">
        <v>22</v>
      </c>
      <c r="F61" t="str">
        <f t="shared" si="0"/>
        <v>Harrison HUNT200m</v>
      </c>
      <c r="G61" s="2">
        <f t="shared" si="1"/>
        <v>22</v>
      </c>
    </row>
    <row r="62" spans="1:7" x14ac:dyDescent="0.2">
      <c r="A62" t="s">
        <v>567</v>
      </c>
      <c r="B62" s="6" t="s">
        <v>25</v>
      </c>
      <c r="C62" s="6">
        <v>36427</v>
      </c>
      <c r="D62">
        <v>1043</v>
      </c>
      <c r="E62" s="2">
        <v>23</v>
      </c>
      <c r="F62" t="str">
        <f t="shared" si="0"/>
        <v>Will ROBERTS200m</v>
      </c>
      <c r="G62" s="2">
        <f t="shared" si="1"/>
        <v>23</v>
      </c>
    </row>
    <row r="63" spans="1:7" x14ac:dyDescent="0.2">
      <c r="A63" t="s">
        <v>626</v>
      </c>
      <c r="B63" s="6" t="s">
        <v>25</v>
      </c>
      <c r="C63" s="6">
        <v>44612</v>
      </c>
      <c r="D63">
        <v>1022</v>
      </c>
      <c r="E63" s="2">
        <v>30</v>
      </c>
      <c r="F63" t="str">
        <f t="shared" si="0"/>
        <v>Andrew GOSCHNIK200m</v>
      </c>
      <c r="G63" s="2">
        <f t="shared" si="1"/>
        <v>30</v>
      </c>
    </row>
    <row r="64" spans="1:7" x14ac:dyDescent="0.2">
      <c r="A64" t="s">
        <v>622</v>
      </c>
      <c r="B64" t="s">
        <v>25</v>
      </c>
      <c r="C64" s="6">
        <v>35383</v>
      </c>
      <c r="D64">
        <v>1027</v>
      </c>
      <c r="E64" s="2">
        <v>31</v>
      </c>
      <c r="F64" t="str">
        <f t="shared" si="0"/>
        <v>Duncan CAMERON200m</v>
      </c>
      <c r="G64" s="2">
        <f t="shared" si="1"/>
        <v>31</v>
      </c>
    </row>
    <row r="65" spans="1:7" x14ac:dyDescent="0.2">
      <c r="A65" t="s">
        <v>587</v>
      </c>
      <c r="B65" s="6" t="s">
        <v>25</v>
      </c>
      <c r="C65" s="6">
        <v>38290</v>
      </c>
      <c r="D65">
        <v>1024</v>
      </c>
      <c r="E65" s="2">
        <v>32</v>
      </c>
      <c r="F65" t="str">
        <f t="shared" si="0"/>
        <v>Ryan TARRANT200m</v>
      </c>
      <c r="G65" s="2">
        <f t="shared" si="1"/>
        <v>32</v>
      </c>
    </row>
    <row r="66" spans="1:7" x14ac:dyDescent="0.2">
      <c r="A66" t="s">
        <v>617</v>
      </c>
      <c r="B66" t="s">
        <v>25</v>
      </c>
      <c r="C66" s="6">
        <v>35153</v>
      </c>
      <c r="D66">
        <v>1018</v>
      </c>
      <c r="E66" s="2">
        <v>32</v>
      </c>
      <c r="F66" t="str">
        <f t="shared" si="0"/>
        <v>Jordan SARMENTO200m</v>
      </c>
      <c r="G66" s="2">
        <f t="shared" si="1"/>
        <v>32</v>
      </c>
    </row>
    <row r="67" spans="1:7" x14ac:dyDescent="0.2">
      <c r="A67" t="s">
        <v>990</v>
      </c>
      <c r="B67" t="s">
        <v>25</v>
      </c>
      <c r="C67" s="7">
        <v>44581</v>
      </c>
      <c r="D67">
        <v>1014</v>
      </c>
      <c r="E67" s="2">
        <v>35</v>
      </c>
      <c r="F67" t="str">
        <f t="shared" ref="F67:F130" si="2">A67&amp;B67</f>
        <v>Jesse MCKENNA200m</v>
      </c>
      <c r="G67" s="2">
        <f t="shared" si="1"/>
        <v>35</v>
      </c>
    </row>
    <row r="68" spans="1:7" x14ac:dyDescent="0.2">
      <c r="A68" t="s">
        <v>592</v>
      </c>
      <c r="B68" t="s">
        <v>25</v>
      </c>
      <c r="C68" s="7">
        <v>44640</v>
      </c>
      <c r="D68">
        <v>1012</v>
      </c>
      <c r="E68" s="2">
        <v>36</v>
      </c>
      <c r="F68" t="str">
        <f t="shared" si="2"/>
        <v>Connor BOND200m</v>
      </c>
      <c r="G68" s="2">
        <f t="shared" ref="G68:G131" si="3">E68</f>
        <v>36</v>
      </c>
    </row>
    <row r="69" spans="1:7" x14ac:dyDescent="0.2">
      <c r="A69" t="s">
        <v>647</v>
      </c>
      <c r="B69" t="s">
        <v>25</v>
      </c>
      <c r="C69" s="6">
        <v>37488</v>
      </c>
      <c r="D69">
        <v>1009</v>
      </c>
      <c r="E69" s="2">
        <v>38</v>
      </c>
      <c r="F69" t="str">
        <f t="shared" si="2"/>
        <v>Reece HOLDER200m</v>
      </c>
      <c r="G69" s="2">
        <f t="shared" si="3"/>
        <v>38</v>
      </c>
    </row>
    <row r="70" spans="1:7" x14ac:dyDescent="0.2">
      <c r="A70" t="s">
        <v>564</v>
      </c>
      <c r="B70" t="s">
        <v>25</v>
      </c>
      <c r="C70" s="6">
        <v>35937</v>
      </c>
      <c r="D70">
        <v>1011</v>
      </c>
      <c r="E70" s="2">
        <v>38</v>
      </c>
      <c r="F70" t="str">
        <f t="shared" si="2"/>
        <v>Jack HALE200m</v>
      </c>
      <c r="G70" s="2">
        <f t="shared" si="3"/>
        <v>38</v>
      </c>
    </row>
    <row r="71" spans="1:7" x14ac:dyDescent="0.2">
      <c r="A71" t="s">
        <v>1175</v>
      </c>
      <c r="B71" t="s">
        <v>25</v>
      </c>
      <c r="C71" s="6">
        <v>36872</v>
      </c>
      <c r="D71">
        <v>1008</v>
      </c>
      <c r="E71" s="2">
        <v>40</v>
      </c>
      <c r="F71" t="str">
        <f t="shared" si="2"/>
        <v>Preston DEGARNHAM200m</v>
      </c>
      <c r="G71" s="2">
        <f t="shared" si="3"/>
        <v>40</v>
      </c>
    </row>
    <row r="72" spans="1:7" x14ac:dyDescent="0.2">
      <c r="A72" t="s">
        <v>624</v>
      </c>
      <c r="B72" t="s">
        <v>25</v>
      </c>
      <c r="C72" s="6">
        <v>37561</v>
      </c>
      <c r="D72">
        <v>1007</v>
      </c>
      <c r="E72" s="2">
        <v>42</v>
      </c>
      <c r="F72" t="str">
        <f t="shared" si="2"/>
        <v>Nicholas DONALDSON200m</v>
      </c>
      <c r="G72" s="2">
        <f t="shared" si="3"/>
        <v>42</v>
      </c>
    </row>
    <row r="73" spans="1:7" x14ac:dyDescent="0.2">
      <c r="A73" t="s">
        <v>813</v>
      </c>
      <c r="B73" t="s">
        <v>25</v>
      </c>
      <c r="C73" s="6">
        <v>35479</v>
      </c>
      <c r="D73">
        <v>1005</v>
      </c>
      <c r="E73" s="2">
        <v>43</v>
      </c>
      <c r="F73" t="str">
        <f t="shared" si="2"/>
        <v>Jalen RUCKER200m</v>
      </c>
      <c r="G73" s="2">
        <f t="shared" si="3"/>
        <v>43</v>
      </c>
    </row>
    <row r="74" spans="1:7" x14ac:dyDescent="0.2">
      <c r="A74" t="s">
        <v>589</v>
      </c>
      <c r="B74" t="s">
        <v>25</v>
      </c>
      <c r="C74" s="6">
        <v>37235</v>
      </c>
      <c r="D74">
        <v>999</v>
      </c>
      <c r="E74" s="2">
        <v>45</v>
      </c>
      <c r="F74" t="str">
        <f t="shared" si="2"/>
        <v>Christopher GEORDAS200m</v>
      </c>
      <c r="G74" s="2">
        <f t="shared" si="3"/>
        <v>45</v>
      </c>
    </row>
    <row r="75" spans="1:7" x14ac:dyDescent="0.2">
      <c r="A75" t="s">
        <v>570</v>
      </c>
      <c r="B75" t="s">
        <v>25</v>
      </c>
      <c r="C75" s="6">
        <v>36491</v>
      </c>
      <c r="D75">
        <v>998</v>
      </c>
      <c r="E75" s="2">
        <v>47</v>
      </c>
      <c r="F75" t="str">
        <f t="shared" si="2"/>
        <v>Joshua AZZOPARDI200m</v>
      </c>
      <c r="G75" s="2">
        <f t="shared" si="3"/>
        <v>47</v>
      </c>
    </row>
    <row r="76" spans="1:7" x14ac:dyDescent="0.2">
      <c r="A76" t="s">
        <v>1169</v>
      </c>
      <c r="B76" t="s">
        <v>25</v>
      </c>
      <c r="C76">
        <v>2000</v>
      </c>
      <c r="D76">
        <v>995</v>
      </c>
      <c r="E76" s="2">
        <v>49</v>
      </c>
      <c r="F76" t="str">
        <f t="shared" si="2"/>
        <v>Jacob ASTON200m</v>
      </c>
      <c r="G76" s="2">
        <f t="shared" si="3"/>
        <v>49</v>
      </c>
    </row>
    <row r="77" spans="1:7" x14ac:dyDescent="0.2">
      <c r="A77" t="s">
        <v>590</v>
      </c>
      <c r="B77" t="s">
        <v>25</v>
      </c>
      <c r="C77" s="6">
        <v>36381</v>
      </c>
      <c r="D77">
        <v>992</v>
      </c>
      <c r="E77" s="2">
        <v>52</v>
      </c>
      <c r="F77" t="str">
        <f t="shared" si="2"/>
        <v>Kyle NICOLUSSI200m</v>
      </c>
      <c r="G77" s="2">
        <f t="shared" si="3"/>
        <v>52</v>
      </c>
    </row>
    <row r="78" spans="1:7" x14ac:dyDescent="0.2">
      <c r="A78" t="s">
        <v>619</v>
      </c>
      <c r="B78" t="s">
        <v>25</v>
      </c>
      <c r="C78" s="6">
        <v>34654</v>
      </c>
      <c r="D78">
        <v>997</v>
      </c>
      <c r="E78" s="2">
        <v>53</v>
      </c>
      <c r="F78" t="str">
        <f t="shared" si="2"/>
        <v>Will JOHNS200m</v>
      </c>
      <c r="G78" s="2">
        <f t="shared" si="3"/>
        <v>53</v>
      </c>
    </row>
    <row r="79" spans="1:7" x14ac:dyDescent="0.2">
      <c r="A79" t="s">
        <v>627</v>
      </c>
      <c r="B79" t="s">
        <v>25</v>
      </c>
      <c r="C79" s="6">
        <v>35493</v>
      </c>
      <c r="D79">
        <v>985</v>
      </c>
      <c r="E79" s="2">
        <v>57</v>
      </c>
      <c r="F79" t="str">
        <f t="shared" si="2"/>
        <v>Ryan ATKINS200m</v>
      </c>
      <c r="G79" s="2">
        <f t="shared" si="3"/>
        <v>57</v>
      </c>
    </row>
    <row r="80" spans="1:7" x14ac:dyDescent="0.2">
      <c r="A80" t="s">
        <v>591</v>
      </c>
      <c r="B80" t="s">
        <v>25</v>
      </c>
      <c r="C80" s="6">
        <v>38091</v>
      </c>
      <c r="D80">
        <v>984</v>
      </c>
      <c r="E80" s="2">
        <v>59</v>
      </c>
      <c r="F80" t="str">
        <f t="shared" si="2"/>
        <v>Kaleb CLARK200m</v>
      </c>
      <c r="G80" s="2">
        <f t="shared" si="3"/>
        <v>59</v>
      </c>
    </row>
    <row r="81" spans="1:7" x14ac:dyDescent="0.2">
      <c r="A81" t="s">
        <v>628</v>
      </c>
      <c r="B81" t="s">
        <v>25</v>
      </c>
      <c r="C81" s="7">
        <v>44732</v>
      </c>
      <c r="D81">
        <v>984</v>
      </c>
      <c r="E81" s="2">
        <v>59</v>
      </c>
      <c r="F81" t="str">
        <f t="shared" si="2"/>
        <v>Max BERRY200m</v>
      </c>
      <c r="G81" s="2">
        <f t="shared" si="3"/>
        <v>59</v>
      </c>
    </row>
    <row r="82" spans="1:7" x14ac:dyDescent="0.2">
      <c r="A82" t="s">
        <v>1176</v>
      </c>
      <c r="B82" t="s">
        <v>25</v>
      </c>
      <c r="C82" s="6">
        <v>35445</v>
      </c>
      <c r="D82">
        <v>988</v>
      </c>
      <c r="E82" s="2">
        <v>62</v>
      </c>
      <c r="F82" t="str">
        <f t="shared" si="2"/>
        <v>Jack PAYNE200m</v>
      </c>
      <c r="G82" s="2">
        <f t="shared" si="3"/>
        <v>62</v>
      </c>
    </row>
    <row r="83" spans="1:7" x14ac:dyDescent="0.2">
      <c r="A83" t="s">
        <v>583</v>
      </c>
      <c r="B83" t="s">
        <v>25</v>
      </c>
      <c r="C83" s="7">
        <v>44701</v>
      </c>
      <c r="D83">
        <v>984</v>
      </c>
      <c r="E83" s="2">
        <v>63</v>
      </c>
      <c r="F83" t="str">
        <f t="shared" si="2"/>
        <v>Sebastian SULTANA200m</v>
      </c>
      <c r="G83" s="2">
        <f t="shared" si="3"/>
        <v>63</v>
      </c>
    </row>
    <row r="84" spans="1:7" x14ac:dyDescent="0.2">
      <c r="A84" t="s">
        <v>586</v>
      </c>
      <c r="B84" t="s">
        <v>25</v>
      </c>
      <c r="C84" s="6">
        <v>37759</v>
      </c>
      <c r="D84">
        <v>980</v>
      </c>
      <c r="E84" s="2">
        <v>64</v>
      </c>
      <c r="F84" t="str">
        <f t="shared" si="2"/>
        <v>Jai GORDON200m</v>
      </c>
      <c r="G84" s="2">
        <f t="shared" si="3"/>
        <v>64</v>
      </c>
    </row>
    <row r="85" spans="1:7" x14ac:dyDescent="0.2">
      <c r="A85" t="s">
        <v>631</v>
      </c>
      <c r="B85" t="s">
        <v>25</v>
      </c>
      <c r="C85" s="6">
        <v>35932</v>
      </c>
      <c r="D85">
        <v>978</v>
      </c>
      <c r="E85" s="2">
        <v>66</v>
      </c>
      <c r="F85" t="str">
        <f t="shared" si="2"/>
        <v>Jaxon HAYMAN200m</v>
      </c>
      <c r="G85" s="2">
        <f t="shared" si="3"/>
        <v>66</v>
      </c>
    </row>
    <row r="86" spans="1:7" x14ac:dyDescent="0.2">
      <c r="A86" t="s">
        <v>594</v>
      </c>
      <c r="B86" t="s">
        <v>25</v>
      </c>
      <c r="C86" s="6">
        <v>36038</v>
      </c>
      <c r="D86">
        <v>977</v>
      </c>
      <c r="E86" s="2">
        <v>69</v>
      </c>
      <c r="F86" t="str">
        <f t="shared" si="2"/>
        <v>Mitchell O'NEILL200m</v>
      </c>
      <c r="G86" s="2">
        <f t="shared" si="3"/>
        <v>69</v>
      </c>
    </row>
    <row r="87" spans="1:7" x14ac:dyDescent="0.2">
      <c r="A87" t="s">
        <v>654</v>
      </c>
      <c r="B87" t="s">
        <v>25</v>
      </c>
      <c r="C87" s="6">
        <v>37029</v>
      </c>
      <c r="D87">
        <v>977</v>
      </c>
      <c r="E87" s="2">
        <v>69</v>
      </c>
      <c r="F87" t="str">
        <f t="shared" si="2"/>
        <v>Mark FOKAS200m</v>
      </c>
      <c r="G87" s="2">
        <f t="shared" si="3"/>
        <v>69</v>
      </c>
    </row>
    <row r="88" spans="1:7" x14ac:dyDescent="0.2">
      <c r="A88" t="s">
        <v>633</v>
      </c>
      <c r="B88" t="s">
        <v>25</v>
      </c>
      <c r="C88" s="7">
        <v>44612</v>
      </c>
      <c r="D88">
        <v>975</v>
      </c>
      <c r="E88" s="2">
        <v>74</v>
      </c>
      <c r="F88" t="str">
        <f t="shared" si="2"/>
        <v>Ethan STRIEGHER200m</v>
      </c>
      <c r="G88" s="2">
        <f t="shared" si="3"/>
        <v>74</v>
      </c>
    </row>
    <row r="89" spans="1:7" x14ac:dyDescent="0.2">
      <c r="A89" t="s">
        <v>1177</v>
      </c>
      <c r="B89" t="s">
        <v>25</v>
      </c>
      <c r="D89">
        <v>973</v>
      </c>
      <c r="E89" s="2">
        <v>78</v>
      </c>
      <c r="F89" t="str">
        <f t="shared" si="2"/>
        <v>Oscar PINTARIC200m</v>
      </c>
      <c r="G89" s="2">
        <f t="shared" si="3"/>
        <v>78</v>
      </c>
    </row>
    <row r="90" spans="1:7" x14ac:dyDescent="0.2">
      <c r="A90" t="s">
        <v>1178</v>
      </c>
      <c r="B90" t="s">
        <v>25</v>
      </c>
      <c r="C90" s="6">
        <v>36566</v>
      </c>
      <c r="D90">
        <v>977</v>
      </c>
      <c r="E90" s="2">
        <v>79</v>
      </c>
      <c r="F90" t="str">
        <f t="shared" si="2"/>
        <v>Sebastien MOIR200m</v>
      </c>
      <c r="G90" s="2">
        <f t="shared" si="3"/>
        <v>79</v>
      </c>
    </row>
    <row r="91" spans="1:7" x14ac:dyDescent="0.2">
      <c r="A91" t="s">
        <v>1179</v>
      </c>
      <c r="B91" t="s">
        <v>25</v>
      </c>
      <c r="C91" s="6">
        <v>36811</v>
      </c>
      <c r="D91">
        <v>971</v>
      </c>
      <c r="E91" s="2">
        <v>79</v>
      </c>
      <c r="F91" t="str">
        <f t="shared" si="2"/>
        <v>Joshua HOOK200m</v>
      </c>
      <c r="G91" s="2">
        <f t="shared" si="3"/>
        <v>79</v>
      </c>
    </row>
    <row r="92" spans="1:7" x14ac:dyDescent="0.2">
      <c r="A92" t="s">
        <v>835</v>
      </c>
      <c r="B92" t="s">
        <v>25</v>
      </c>
      <c r="C92" s="6">
        <v>37186</v>
      </c>
      <c r="D92">
        <v>985</v>
      </c>
      <c r="E92" s="2">
        <v>82</v>
      </c>
      <c r="F92" t="str">
        <f t="shared" si="2"/>
        <v>Connor MURPHY200m</v>
      </c>
      <c r="G92" s="2">
        <f t="shared" si="3"/>
        <v>82</v>
      </c>
    </row>
    <row r="93" spans="1:7" x14ac:dyDescent="0.2">
      <c r="A93" t="s">
        <v>614</v>
      </c>
      <c r="B93" t="s">
        <v>25</v>
      </c>
      <c r="C93">
        <v>2000</v>
      </c>
      <c r="D93">
        <v>970</v>
      </c>
      <c r="E93" s="2">
        <v>82</v>
      </c>
      <c r="F93" t="str">
        <f t="shared" si="2"/>
        <v>Julian LAY200m</v>
      </c>
      <c r="G93" s="2">
        <f t="shared" si="3"/>
        <v>82</v>
      </c>
    </row>
    <row r="94" spans="1:7" x14ac:dyDescent="0.2">
      <c r="A94" t="s">
        <v>991</v>
      </c>
      <c r="B94" t="s">
        <v>25</v>
      </c>
      <c r="C94" s="6">
        <v>35993</v>
      </c>
      <c r="D94">
        <v>970</v>
      </c>
      <c r="E94" s="2">
        <v>82</v>
      </c>
      <c r="F94" t="str">
        <f t="shared" si="2"/>
        <v>Harry FULLERTON200m</v>
      </c>
      <c r="G94" s="2">
        <f t="shared" si="3"/>
        <v>82</v>
      </c>
    </row>
    <row r="95" spans="1:7" x14ac:dyDescent="0.2">
      <c r="A95" t="s">
        <v>605</v>
      </c>
      <c r="B95" t="s">
        <v>25</v>
      </c>
      <c r="C95" s="7">
        <v>44640</v>
      </c>
      <c r="D95">
        <v>971</v>
      </c>
      <c r="E95" s="2">
        <v>86</v>
      </c>
      <c r="F95" t="str">
        <f t="shared" si="2"/>
        <v>Matthew FRIAR200m</v>
      </c>
      <c r="G95" s="2">
        <f t="shared" si="3"/>
        <v>86</v>
      </c>
    </row>
    <row r="96" spans="1:7" x14ac:dyDescent="0.2">
      <c r="A96" t="s">
        <v>596</v>
      </c>
      <c r="B96" t="s">
        <v>25</v>
      </c>
      <c r="C96" s="7">
        <v>44671</v>
      </c>
      <c r="D96">
        <v>969</v>
      </c>
      <c r="E96" s="2">
        <v>90</v>
      </c>
      <c r="F96" t="str">
        <f t="shared" si="2"/>
        <v>Joseph AYOADE200m</v>
      </c>
      <c r="G96" s="2">
        <f t="shared" si="3"/>
        <v>90</v>
      </c>
    </row>
    <row r="97" spans="1:7" x14ac:dyDescent="0.2">
      <c r="A97" t="s">
        <v>646</v>
      </c>
      <c r="B97" t="s">
        <v>25</v>
      </c>
      <c r="C97" s="6">
        <v>37766</v>
      </c>
      <c r="D97">
        <v>969</v>
      </c>
      <c r="E97" s="2">
        <v>90</v>
      </c>
      <c r="F97" t="str">
        <f t="shared" si="2"/>
        <v>Joshua ATKINSON200m</v>
      </c>
      <c r="G97" s="2">
        <f t="shared" si="3"/>
        <v>90</v>
      </c>
    </row>
    <row r="98" spans="1:7" x14ac:dyDescent="0.2">
      <c r="A98" t="s">
        <v>655</v>
      </c>
      <c r="B98" t="s">
        <v>25</v>
      </c>
      <c r="C98" s="6">
        <v>36946</v>
      </c>
      <c r="D98">
        <v>966</v>
      </c>
      <c r="E98" s="2">
        <v>90</v>
      </c>
      <c r="F98" t="str">
        <f t="shared" si="2"/>
        <v>Callum RORISON200m</v>
      </c>
      <c r="G98" s="2">
        <f t="shared" si="3"/>
        <v>90</v>
      </c>
    </row>
    <row r="99" spans="1:7" x14ac:dyDescent="0.2">
      <c r="A99" t="s">
        <v>611</v>
      </c>
      <c r="B99" t="s">
        <v>25</v>
      </c>
      <c r="C99" s="7">
        <v>44671</v>
      </c>
      <c r="D99">
        <v>966</v>
      </c>
      <c r="E99" s="2">
        <v>90</v>
      </c>
      <c r="F99" t="str">
        <f t="shared" si="2"/>
        <v>Rory EASTON200m</v>
      </c>
      <c r="G99" s="2">
        <f t="shared" si="3"/>
        <v>90</v>
      </c>
    </row>
    <row r="100" spans="1:7" x14ac:dyDescent="0.2">
      <c r="A100" t="s">
        <v>600</v>
      </c>
      <c r="B100" t="s">
        <v>25</v>
      </c>
      <c r="C100" s="6">
        <v>34771</v>
      </c>
      <c r="D100">
        <v>969</v>
      </c>
      <c r="E100" s="2">
        <v>96</v>
      </c>
      <c r="F100" t="str">
        <f t="shared" si="2"/>
        <v>Nicholas BATE200m</v>
      </c>
      <c r="G100" s="2">
        <f t="shared" si="3"/>
        <v>96</v>
      </c>
    </row>
    <row r="101" spans="1:7" x14ac:dyDescent="0.2">
      <c r="A101" t="s">
        <v>639</v>
      </c>
      <c r="B101" t="s">
        <v>25</v>
      </c>
      <c r="C101" s="7">
        <v>44581</v>
      </c>
      <c r="D101">
        <v>964</v>
      </c>
      <c r="E101" s="2">
        <v>97</v>
      </c>
      <c r="F101" t="str">
        <f t="shared" si="2"/>
        <v>Cailen HEJKA200m</v>
      </c>
      <c r="G101" s="2">
        <f t="shared" si="3"/>
        <v>97</v>
      </c>
    </row>
    <row r="102" spans="1:7" x14ac:dyDescent="0.2">
      <c r="A102" t="s">
        <v>988</v>
      </c>
      <c r="B102" t="s">
        <v>25</v>
      </c>
      <c r="C102" s="6">
        <v>35649</v>
      </c>
      <c r="D102">
        <v>964</v>
      </c>
      <c r="E102" s="2">
        <v>97</v>
      </c>
      <c r="F102" t="str">
        <f t="shared" si="2"/>
        <v>Leonard KING200m</v>
      </c>
      <c r="G102" s="2">
        <f t="shared" si="3"/>
        <v>97</v>
      </c>
    </row>
    <row r="103" spans="1:7" x14ac:dyDescent="0.2">
      <c r="A103" t="s">
        <v>1180</v>
      </c>
      <c r="B103" t="s">
        <v>25</v>
      </c>
      <c r="C103" s="7">
        <v>44612</v>
      </c>
      <c r="D103">
        <v>961</v>
      </c>
      <c r="E103" s="2">
        <v>97</v>
      </c>
      <c r="F103" t="str">
        <f t="shared" si="2"/>
        <v>Harry CALLOW200m</v>
      </c>
      <c r="G103" s="2">
        <f t="shared" si="3"/>
        <v>97</v>
      </c>
    </row>
    <row r="104" spans="1:7" x14ac:dyDescent="0.2">
      <c r="A104" t="s">
        <v>642</v>
      </c>
      <c r="B104" t="s">
        <v>26</v>
      </c>
      <c r="C104" s="6">
        <v>34105</v>
      </c>
      <c r="D104">
        <v>1160</v>
      </c>
      <c r="E104" s="2">
        <v>2</v>
      </c>
      <c r="F104" t="str">
        <f t="shared" si="2"/>
        <v>Steven SOLOMON400m</v>
      </c>
      <c r="G104" s="2">
        <f t="shared" si="3"/>
        <v>2</v>
      </c>
    </row>
    <row r="105" spans="1:7" x14ac:dyDescent="0.2">
      <c r="A105" t="s">
        <v>623</v>
      </c>
      <c r="B105" t="s">
        <v>26</v>
      </c>
      <c r="C105" s="6">
        <v>36355</v>
      </c>
      <c r="D105">
        <v>1105</v>
      </c>
      <c r="E105" s="2">
        <v>6</v>
      </c>
      <c r="F105" t="str">
        <f t="shared" si="2"/>
        <v>Cameron SEARLE400m</v>
      </c>
      <c r="G105" s="2">
        <f t="shared" si="3"/>
        <v>6</v>
      </c>
    </row>
    <row r="106" spans="1:7" x14ac:dyDescent="0.2">
      <c r="A106" t="s">
        <v>644</v>
      </c>
      <c r="B106" t="s">
        <v>26</v>
      </c>
      <c r="C106" s="6">
        <v>34079</v>
      </c>
      <c r="D106">
        <v>1097</v>
      </c>
      <c r="E106" s="2">
        <v>10</v>
      </c>
      <c r="F106" t="str">
        <f t="shared" si="2"/>
        <v>Ian HALPIN400m</v>
      </c>
      <c r="G106" s="2">
        <f t="shared" si="3"/>
        <v>10</v>
      </c>
    </row>
    <row r="107" spans="1:7" x14ac:dyDescent="0.2">
      <c r="A107" t="s">
        <v>621</v>
      </c>
      <c r="B107" t="s">
        <v>26</v>
      </c>
      <c r="C107" s="6">
        <v>36818</v>
      </c>
      <c r="D107">
        <v>1075</v>
      </c>
      <c r="E107" s="2">
        <v>15</v>
      </c>
      <c r="F107" t="str">
        <f t="shared" si="2"/>
        <v>Tom WILLEMS400m</v>
      </c>
      <c r="G107" s="2">
        <f t="shared" si="3"/>
        <v>15</v>
      </c>
    </row>
    <row r="108" spans="1:7" x14ac:dyDescent="0.2">
      <c r="A108" t="s">
        <v>646</v>
      </c>
      <c r="B108" t="s">
        <v>26</v>
      </c>
      <c r="C108" s="6">
        <v>37766</v>
      </c>
      <c r="D108">
        <v>1071</v>
      </c>
      <c r="E108" s="2">
        <v>18</v>
      </c>
      <c r="F108" t="str">
        <f t="shared" si="2"/>
        <v>Joshua ATKINSON400m</v>
      </c>
      <c r="G108" s="2">
        <f t="shared" si="3"/>
        <v>18</v>
      </c>
    </row>
    <row r="109" spans="1:7" x14ac:dyDescent="0.2">
      <c r="A109" t="s">
        <v>624</v>
      </c>
      <c r="B109" t="s">
        <v>26</v>
      </c>
      <c r="C109" s="6">
        <v>37561</v>
      </c>
      <c r="D109">
        <v>1061</v>
      </c>
      <c r="E109" s="2">
        <v>21</v>
      </c>
      <c r="F109" t="str">
        <f t="shared" si="2"/>
        <v>Nicholas DONALDSON400m</v>
      </c>
      <c r="G109" s="2">
        <f t="shared" si="3"/>
        <v>21</v>
      </c>
    </row>
    <row r="110" spans="1:7" x14ac:dyDescent="0.2">
      <c r="A110" t="s">
        <v>575</v>
      </c>
      <c r="B110" t="s">
        <v>26</v>
      </c>
      <c r="C110" s="6">
        <v>37908</v>
      </c>
      <c r="D110">
        <v>1056</v>
      </c>
      <c r="E110" s="2">
        <v>26</v>
      </c>
      <c r="F110" t="str">
        <f t="shared" si="2"/>
        <v>Aidan MURPHY400m</v>
      </c>
      <c r="G110" s="2">
        <f t="shared" si="3"/>
        <v>26</v>
      </c>
    </row>
    <row r="111" spans="1:7" x14ac:dyDescent="0.2">
      <c r="A111" t="s">
        <v>649</v>
      </c>
      <c r="B111" t="s">
        <v>26</v>
      </c>
      <c r="C111" s="6">
        <v>35845</v>
      </c>
      <c r="D111">
        <v>1050</v>
      </c>
      <c r="E111" s="2">
        <v>32</v>
      </c>
      <c r="F111" t="str">
        <f t="shared" si="2"/>
        <v>Conor FRY400m</v>
      </c>
      <c r="G111" s="2">
        <f t="shared" si="3"/>
        <v>32</v>
      </c>
    </row>
    <row r="112" spans="1:7" x14ac:dyDescent="0.2">
      <c r="A112" t="s">
        <v>643</v>
      </c>
      <c r="B112" t="s">
        <v>26</v>
      </c>
      <c r="C112" s="6">
        <v>36456</v>
      </c>
      <c r="D112">
        <v>1044</v>
      </c>
      <c r="E112" s="2">
        <v>39</v>
      </c>
      <c r="F112" t="str">
        <f t="shared" si="2"/>
        <v>Tyler GUNN400m</v>
      </c>
      <c r="G112" s="2">
        <f t="shared" si="3"/>
        <v>39</v>
      </c>
    </row>
    <row r="113" spans="1:7" x14ac:dyDescent="0.2">
      <c r="A113" t="s">
        <v>610</v>
      </c>
      <c r="B113" t="s">
        <v>26</v>
      </c>
      <c r="C113" s="7">
        <v>44671</v>
      </c>
      <c r="D113">
        <v>1032</v>
      </c>
      <c r="E113" s="2">
        <v>45</v>
      </c>
      <c r="F113" t="str">
        <f t="shared" si="2"/>
        <v>Cooper SHERMAN400m</v>
      </c>
      <c r="G113" s="2">
        <f t="shared" si="3"/>
        <v>45</v>
      </c>
    </row>
    <row r="114" spans="1:7" x14ac:dyDescent="0.2">
      <c r="A114" t="s">
        <v>631</v>
      </c>
      <c r="B114" t="s">
        <v>26</v>
      </c>
      <c r="C114" s="6">
        <v>35932</v>
      </c>
      <c r="D114">
        <v>1029</v>
      </c>
      <c r="E114" s="2">
        <v>46</v>
      </c>
      <c r="F114" t="str">
        <f t="shared" si="2"/>
        <v>Jaxon HAYMAN400m</v>
      </c>
      <c r="G114" s="2">
        <f t="shared" si="3"/>
        <v>46</v>
      </c>
    </row>
    <row r="115" spans="1:7" x14ac:dyDescent="0.2">
      <c r="A115" t="s">
        <v>655</v>
      </c>
      <c r="B115" t="s">
        <v>26</v>
      </c>
      <c r="C115" s="6">
        <v>36946</v>
      </c>
      <c r="D115">
        <v>1024</v>
      </c>
      <c r="E115" s="2">
        <v>51</v>
      </c>
      <c r="F115" t="str">
        <f t="shared" si="2"/>
        <v>Callum RORISON400m</v>
      </c>
      <c r="G115" s="2">
        <f t="shared" si="3"/>
        <v>51</v>
      </c>
    </row>
    <row r="116" spans="1:7" x14ac:dyDescent="0.2">
      <c r="A116" t="s">
        <v>1166</v>
      </c>
      <c r="B116" t="s">
        <v>26</v>
      </c>
      <c r="C116" s="6">
        <v>36251</v>
      </c>
      <c r="D116">
        <v>1020</v>
      </c>
      <c r="E116" s="2">
        <v>53</v>
      </c>
      <c r="F116" t="str">
        <f t="shared" si="2"/>
        <v>Harrison HUNT400m</v>
      </c>
      <c r="G116" s="2">
        <f t="shared" si="3"/>
        <v>53</v>
      </c>
    </row>
    <row r="117" spans="1:7" x14ac:dyDescent="0.2">
      <c r="A117" t="s">
        <v>638</v>
      </c>
      <c r="B117" t="s">
        <v>26</v>
      </c>
      <c r="C117" s="6">
        <v>36178</v>
      </c>
      <c r="D117">
        <v>1020</v>
      </c>
      <c r="E117" s="2">
        <v>53</v>
      </c>
      <c r="F117" t="str">
        <f t="shared" si="2"/>
        <v>Adam KOPP400m</v>
      </c>
      <c r="G117" s="2">
        <f t="shared" si="3"/>
        <v>53</v>
      </c>
    </row>
    <row r="118" spans="1:7" x14ac:dyDescent="0.2">
      <c r="A118" t="s">
        <v>634</v>
      </c>
      <c r="B118" t="s">
        <v>26</v>
      </c>
      <c r="C118" s="6">
        <v>37474</v>
      </c>
      <c r="D118">
        <v>1012</v>
      </c>
      <c r="E118" s="2">
        <v>60</v>
      </c>
      <c r="F118" t="str">
        <f t="shared" si="2"/>
        <v>Daniel BLEST400m</v>
      </c>
      <c r="G118" s="2">
        <f t="shared" si="3"/>
        <v>60</v>
      </c>
    </row>
    <row r="119" spans="1:7" x14ac:dyDescent="0.2">
      <c r="A119" t="s">
        <v>1181</v>
      </c>
      <c r="B119" t="s">
        <v>26</v>
      </c>
      <c r="C119" s="6">
        <v>36656</v>
      </c>
      <c r="D119">
        <v>1007</v>
      </c>
      <c r="E119" s="2">
        <v>63</v>
      </c>
      <c r="F119" t="str">
        <f t="shared" si="2"/>
        <v>Jamee SMITH400m</v>
      </c>
      <c r="G119" s="2">
        <f t="shared" si="3"/>
        <v>63</v>
      </c>
    </row>
    <row r="120" spans="1:7" x14ac:dyDescent="0.2">
      <c r="A120" t="s">
        <v>1182</v>
      </c>
      <c r="B120" t="s">
        <v>26</v>
      </c>
      <c r="C120" s="6">
        <v>35496</v>
      </c>
      <c r="D120">
        <v>1006</v>
      </c>
      <c r="E120" s="2">
        <v>65</v>
      </c>
      <c r="F120" t="str">
        <f t="shared" si="2"/>
        <v>Matthew CROWE400m</v>
      </c>
      <c r="G120" s="2">
        <f t="shared" si="3"/>
        <v>65</v>
      </c>
    </row>
    <row r="121" spans="1:7" x14ac:dyDescent="0.2">
      <c r="A121" t="s">
        <v>805</v>
      </c>
      <c r="B121" t="s">
        <v>26</v>
      </c>
      <c r="C121" s="6">
        <v>34494</v>
      </c>
      <c r="D121">
        <v>1006</v>
      </c>
      <c r="E121" s="2">
        <v>67</v>
      </c>
      <c r="F121" t="str">
        <f t="shared" si="2"/>
        <v>Luke MAJOR400m</v>
      </c>
      <c r="G121" s="2">
        <f t="shared" si="3"/>
        <v>67</v>
      </c>
    </row>
    <row r="122" spans="1:7" x14ac:dyDescent="0.2">
      <c r="A122" t="s">
        <v>617</v>
      </c>
      <c r="B122" t="s">
        <v>26</v>
      </c>
      <c r="C122" s="6">
        <v>35153</v>
      </c>
      <c r="D122">
        <v>1006</v>
      </c>
      <c r="E122" s="2">
        <v>67</v>
      </c>
      <c r="F122" t="str">
        <f t="shared" si="2"/>
        <v>Jordan SARMENTO400m</v>
      </c>
      <c r="G122" s="2">
        <f t="shared" si="3"/>
        <v>67</v>
      </c>
    </row>
    <row r="123" spans="1:7" x14ac:dyDescent="0.2">
      <c r="A123" t="s">
        <v>653</v>
      </c>
      <c r="B123" t="s">
        <v>26</v>
      </c>
      <c r="C123" s="6">
        <v>36226</v>
      </c>
      <c r="D123">
        <v>1001</v>
      </c>
      <c r="E123" s="2">
        <v>78</v>
      </c>
      <c r="F123" t="str">
        <f t="shared" si="2"/>
        <v>Harvey MURRANT400m</v>
      </c>
      <c r="G123" s="2">
        <f t="shared" si="3"/>
        <v>78</v>
      </c>
    </row>
    <row r="124" spans="1:7" x14ac:dyDescent="0.2">
      <c r="A124" t="s">
        <v>622</v>
      </c>
      <c r="B124" t="s">
        <v>26</v>
      </c>
      <c r="C124" s="6">
        <v>35383</v>
      </c>
      <c r="D124">
        <v>997</v>
      </c>
      <c r="E124" s="2">
        <v>82</v>
      </c>
      <c r="F124" t="str">
        <f t="shared" si="2"/>
        <v>Duncan CAMERON400m</v>
      </c>
      <c r="G124" s="2">
        <f t="shared" si="3"/>
        <v>82</v>
      </c>
    </row>
    <row r="125" spans="1:7" x14ac:dyDescent="0.2">
      <c r="A125" t="s">
        <v>659</v>
      </c>
      <c r="B125" t="s">
        <v>26</v>
      </c>
      <c r="D125">
        <v>995</v>
      </c>
      <c r="E125" s="2">
        <v>86</v>
      </c>
      <c r="F125" t="str">
        <f t="shared" si="2"/>
        <v>Thomas REYNOLDS400m</v>
      </c>
      <c r="G125" s="2">
        <f t="shared" si="3"/>
        <v>86</v>
      </c>
    </row>
    <row r="126" spans="1:7" x14ac:dyDescent="0.2">
      <c r="A126" t="s">
        <v>652</v>
      </c>
      <c r="B126" t="s">
        <v>26</v>
      </c>
      <c r="C126" s="6">
        <v>37702</v>
      </c>
      <c r="D126">
        <v>982</v>
      </c>
      <c r="E126" s="2">
        <v>98</v>
      </c>
      <c r="F126" t="str">
        <f t="shared" si="2"/>
        <v>Augustine NKETIA JUNIOR400m</v>
      </c>
      <c r="G126" s="2">
        <f t="shared" si="3"/>
        <v>98</v>
      </c>
    </row>
    <row r="127" spans="1:7" x14ac:dyDescent="0.2">
      <c r="A127" t="s">
        <v>996</v>
      </c>
      <c r="B127" t="s">
        <v>26</v>
      </c>
      <c r="C127" s="7">
        <v>44671</v>
      </c>
      <c r="D127">
        <v>982</v>
      </c>
      <c r="E127" s="2">
        <v>98</v>
      </c>
      <c r="F127" t="str">
        <f t="shared" si="2"/>
        <v>Gus SIMPFENDORFER400m</v>
      </c>
      <c r="G127" s="2">
        <f t="shared" si="3"/>
        <v>98</v>
      </c>
    </row>
    <row r="128" spans="1:7" x14ac:dyDescent="0.2">
      <c r="A128" t="s">
        <v>666</v>
      </c>
      <c r="B128" t="s">
        <v>27</v>
      </c>
      <c r="C128" s="6">
        <v>34387</v>
      </c>
      <c r="D128">
        <v>1109</v>
      </c>
      <c r="E128" s="2">
        <v>2</v>
      </c>
      <c r="F128" t="str">
        <f t="shared" si="2"/>
        <v>Peter BOL800m</v>
      </c>
      <c r="G128" s="2">
        <f t="shared" si="3"/>
        <v>2</v>
      </c>
    </row>
    <row r="129" spans="1:7" x14ac:dyDescent="0.2">
      <c r="A129" t="s">
        <v>670</v>
      </c>
      <c r="B129" t="s">
        <v>27</v>
      </c>
      <c r="C129" s="6">
        <v>37180</v>
      </c>
      <c r="D129">
        <v>1101</v>
      </c>
      <c r="E129" s="2">
        <v>7</v>
      </c>
      <c r="F129" t="str">
        <f t="shared" si="2"/>
        <v>Jack LUNN800m</v>
      </c>
      <c r="G129" s="2">
        <f t="shared" si="3"/>
        <v>7</v>
      </c>
    </row>
    <row r="130" spans="1:7" x14ac:dyDescent="0.2">
      <c r="A130" t="s">
        <v>674</v>
      </c>
      <c r="B130" t="s">
        <v>27</v>
      </c>
      <c r="C130" s="6">
        <v>38240</v>
      </c>
      <c r="D130">
        <v>1096</v>
      </c>
      <c r="E130" s="2">
        <v>9</v>
      </c>
      <c r="F130" t="str">
        <f t="shared" si="2"/>
        <v>Charlie JEFFRESON800m</v>
      </c>
      <c r="G130" s="2">
        <f t="shared" si="3"/>
        <v>9</v>
      </c>
    </row>
    <row r="131" spans="1:7" x14ac:dyDescent="0.2">
      <c r="A131" t="s">
        <v>672</v>
      </c>
      <c r="B131" t="s">
        <v>27</v>
      </c>
      <c r="C131" s="6">
        <v>36386</v>
      </c>
      <c r="D131">
        <v>1080</v>
      </c>
      <c r="E131" s="2">
        <v>16</v>
      </c>
      <c r="F131" t="str">
        <f t="shared" ref="F131:F194" si="4">A131&amp;B131</f>
        <v>Lachlan RAPER800m</v>
      </c>
      <c r="G131" s="2">
        <f t="shared" si="3"/>
        <v>16</v>
      </c>
    </row>
    <row r="132" spans="1:7" x14ac:dyDescent="0.2">
      <c r="A132" t="s">
        <v>671</v>
      </c>
      <c r="B132" t="s">
        <v>27</v>
      </c>
      <c r="C132" s="6">
        <v>35944</v>
      </c>
      <c r="D132">
        <v>1080</v>
      </c>
      <c r="E132" s="2">
        <v>17</v>
      </c>
      <c r="F132" t="str">
        <f t="shared" si="4"/>
        <v>Jared MICALLEF800m</v>
      </c>
      <c r="G132" s="2">
        <f t="shared" ref="G132:G195" si="5">E132</f>
        <v>17</v>
      </c>
    </row>
    <row r="133" spans="1:7" x14ac:dyDescent="0.2">
      <c r="A133" t="s">
        <v>687</v>
      </c>
      <c r="B133" t="s">
        <v>27</v>
      </c>
      <c r="C133" s="6">
        <v>32416</v>
      </c>
      <c r="D133">
        <v>1073</v>
      </c>
      <c r="E133" s="2">
        <v>22</v>
      </c>
      <c r="F133" t="str">
        <f t="shared" si="4"/>
        <v>Dylan STENSON800m</v>
      </c>
      <c r="G133" s="2">
        <f t="shared" si="5"/>
        <v>22</v>
      </c>
    </row>
    <row r="134" spans="1:7" x14ac:dyDescent="0.2">
      <c r="A134" t="s">
        <v>1183</v>
      </c>
      <c r="B134" t="s">
        <v>27</v>
      </c>
      <c r="C134" s="6">
        <v>37660</v>
      </c>
      <c r="D134">
        <v>1073</v>
      </c>
      <c r="E134" s="2">
        <v>23</v>
      </c>
      <c r="F134" t="str">
        <f t="shared" si="4"/>
        <v>Tomas PALFREY800m</v>
      </c>
      <c r="G134" s="2">
        <f t="shared" si="5"/>
        <v>23</v>
      </c>
    </row>
    <row r="135" spans="1:7" x14ac:dyDescent="0.2">
      <c r="A135" t="s">
        <v>691</v>
      </c>
      <c r="B135" t="s">
        <v>27</v>
      </c>
      <c r="C135" s="6">
        <v>33853</v>
      </c>
      <c r="D135">
        <v>1059</v>
      </c>
      <c r="E135" s="2">
        <v>27</v>
      </c>
      <c r="F135" t="str">
        <f t="shared" si="4"/>
        <v>Harry MAY800m</v>
      </c>
      <c r="G135" s="2">
        <f t="shared" si="5"/>
        <v>27</v>
      </c>
    </row>
    <row r="136" spans="1:7" x14ac:dyDescent="0.2">
      <c r="A136" t="s">
        <v>669</v>
      </c>
      <c r="B136" t="s">
        <v>27</v>
      </c>
      <c r="C136" s="6">
        <v>35327</v>
      </c>
      <c r="D136">
        <v>1045</v>
      </c>
      <c r="E136" s="2">
        <v>33</v>
      </c>
      <c r="F136" t="str">
        <f t="shared" si="4"/>
        <v>Mason COHEN800m</v>
      </c>
      <c r="G136" s="2">
        <f t="shared" si="5"/>
        <v>33</v>
      </c>
    </row>
    <row r="137" spans="1:7" x14ac:dyDescent="0.2">
      <c r="A137" t="s">
        <v>680</v>
      </c>
      <c r="B137" t="s">
        <v>27</v>
      </c>
      <c r="C137" s="6">
        <v>36638</v>
      </c>
      <c r="D137">
        <v>1042</v>
      </c>
      <c r="E137" s="2">
        <v>34</v>
      </c>
      <c r="F137" t="str">
        <f t="shared" si="4"/>
        <v>Thomas MOORCROFT800m</v>
      </c>
      <c r="G137" s="2">
        <f t="shared" si="5"/>
        <v>34</v>
      </c>
    </row>
    <row r="138" spans="1:7" x14ac:dyDescent="0.2">
      <c r="A138" t="s">
        <v>681</v>
      </c>
      <c r="B138" t="s">
        <v>27</v>
      </c>
      <c r="C138" s="6">
        <v>37232</v>
      </c>
      <c r="D138">
        <v>1042</v>
      </c>
      <c r="E138" s="2">
        <v>35</v>
      </c>
      <c r="F138" t="str">
        <f t="shared" si="4"/>
        <v>Luke SHAW800m</v>
      </c>
      <c r="G138" s="2">
        <f t="shared" si="5"/>
        <v>35</v>
      </c>
    </row>
    <row r="139" spans="1:7" x14ac:dyDescent="0.2">
      <c r="A139" t="s">
        <v>1184</v>
      </c>
      <c r="B139" t="s">
        <v>27</v>
      </c>
      <c r="C139" s="6">
        <v>35983</v>
      </c>
      <c r="D139">
        <v>1023</v>
      </c>
      <c r="E139" s="2">
        <v>42</v>
      </c>
      <c r="F139" t="str">
        <f t="shared" si="4"/>
        <v>Joseph DENG800m</v>
      </c>
      <c r="G139" s="2">
        <f t="shared" si="5"/>
        <v>42</v>
      </c>
    </row>
    <row r="140" spans="1:7" x14ac:dyDescent="0.2">
      <c r="A140" t="s">
        <v>1185</v>
      </c>
      <c r="B140" t="s">
        <v>27</v>
      </c>
      <c r="C140" s="6">
        <v>37218</v>
      </c>
      <c r="D140">
        <v>1015</v>
      </c>
      <c r="E140" s="2">
        <v>44</v>
      </c>
      <c r="F140" t="str">
        <f t="shared" si="4"/>
        <v>Luke YOUNG800m</v>
      </c>
      <c r="G140" s="2">
        <f t="shared" si="5"/>
        <v>44</v>
      </c>
    </row>
    <row r="141" spans="1:7" x14ac:dyDescent="0.2">
      <c r="A141" t="s">
        <v>685</v>
      </c>
      <c r="B141" t="s">
        <v>27</v>
      </c>
      <c r="C141" s="6">
        <v>38532</v>
      </c>
      <c r="D141">
        <v>1015</v>
      </c>
      <c r="E141" s="2">
        <v>44</v>
      </c>
      <c r="F141" t="str">
        <f t="shared" si="4"/>
        <v>Hayden TODD800m</v>
      </c>
      <c r="G141" s="2">
        <f t="shared" si="5"/>
        <v>44</v>
      </c>
    </row>
    <row r="142" spans="1:7" x14ac:dyDescent="0.2">
      <c r="A142" t="s">
        <v>696</v>
      </c>
      <c r="B142" t="s">
        <v>27</v>
      </c>
      <c r="C142" s="7">
        <v>44581</v>
      </c>
      <c r="D142">
        <v>1007</v>
      </c>
      <c r="E142" s="2">
        <v>49</v>
      </c>
      <c r="F142" t="str">
        <f t="shared" si="4"/>
        <v>DeGras AMEKATA800m</v>
      </c>
      <c r="G142" s="2">
        <f t="shared" si="5"/>
        <v>49</v>
      </c>
    </row>
    <row r="143" spans="1:7" x14ac:dyDescent="0.2">
      <c r="A143" t="s">
        <v>997</v>
      </c>
      <c r="B143" t="s">
        <v>27</v>
      </c>
      <c r="C143">
        <v>1996</v>
      </c>
      <c r="D143">
        <v>1005</v>
      </c>
      <c r="E143" s="2">
        <v>50</v>
      </c>
      <c r="F143" t="str">
        <f t="shared" si="4"/>
        <v>Corey FURMINGER800m</v>
      </c>
      <c r="G143" s="2">
        <f t="shared" si="5"/>
        <v>50</v>
      </c>
    </row>
    <row r="144" spans="1:7" x14ac:dyDescent="0.2">
      <c r="A144" t="s">
        <v>697</v>
      </c>
      <c r="B144" t="s">
        <v>27</v>
      </c>
      <c r="C144" s="6">
        <v>36109</v>
      </c>
      <c r="D144">
        <v>1004</v>
      </c>
      <c r="E144" s="2">
        <v>52</v>
      </c>
      <c r="F144" t="str">
        <f t="shared" si="4"/>
        <v>Cameron MUSGROVE800m</v>
      </c>
      <c r="G144" s="2">
        <f t="shared" si="5"/>
        <v>52</v>
      </c>
    </row>
    <row r="145" spans="1:7" x14ac:dyDescent="0.2">
      <c r="A145" t="s">
        <v>729</v>
      </c>
      <c r="B145" t="s">
        <v>27</v>
      </c>
      <c r="C145" s="6">
        <v>37120</v>
      </c>
      <c r="D145">
        <v>1003</v>
      </c>
      <c r="E145" s="2">
        <v>53</v>
      </c>
      <c r="F145" t="str">
        <f t="shared" si="4"/>
        <v>Matthew HUSSEY800m</v>
      </c>
      <c r="G145" s="2">
        <f t="shared" si="5"/>
        <v>53</v>
      </c>
    </row>
    <row r="146" spans="1:7" x14ac:dyDescent="0.2">
      <c r="A146" t="s">
        <v>689</v>
      </c>
      <c r="B146" t="s">
        <v>27</v>
      </c>
      <c r="C146" s="6">
        <v>36343</v>
      </c>
      <c r="D146">
        <v>1000</v>
      </c>
      <c r="E146" s="2">
        <v>55</v>
      </c>
      <c r="F146" t="str">
        <f t="shared" si="4"/>
        <v>Dylan BURROWS800m</v>
      </c>
      <c r="G146" s="2">
        <f t="shared" si="5"/>
        <v>55</v>
      </c>
    </row>
    <row r="147" spans="1:7" x14ac:dyDescent="0.2">
      <c r="A147" t="s">
        <v>690</v>
      </c>
      <c r="B147" t="s">
        <v>27</v>
      </c>
      <c r="C147" s="6">
        <v>37049</v>
      </c>
      <c r="D147">
        <v>995</v>
      </c>
      <c r="E147" s="2">
        <v>56</v>
      </c>
      <c r="F147" t="str">
        <f t="shared" si="4"/>
        <v>Jack ATHERTON800m</v>
      </c>
      <c r="G147" s="2">
        <f t="shared" si="5"/>
        <v>56</v>
      </c>
    </row>
    <row r="148" spans="1:7" x14ac:dyDescent="0.2">
      <c r="A148" t="s">
        <v>948</v>
      </c>
      <c r="B148" t="s">
        <v>27</v>
      </c>
      <c r="C148" s="6">
        <v>36760</v>
      </c>
      <c r="D148">
        <v>988</v>
      </c>
      <c r="E148" s="2">
        <v>58</v>
      </c>
      <c r="F148" t="str">
        <f t="shared" si="4"/>
        <v>Luke BURROWS800m</v>
      </c>
      <c r="G148" s="2">
        <f t="shared" si="5"/>
        <v>58</v>
      </c>
    </row>
    <row r="149" spans="1:7" x14ac:dyDescent="0.2">
      <c r="A149" t="s">
        <v>695</v>
      </c>
      <c r="B149" t="s">
        <v>27</v>
      </c>
      <c r="C149" s="6">
        <v>36512</v>
      </c>
      <c r="D149">
        <v>988</v>
      </c>
      <c r="E149" s="2">
        <v>59</v>
      </c>
      <c r="F149" t="str">
        <f t="shared" si="4"/>
        <v>Robert DICKINSON800m</v>
      </c>
      <c r="G149" s="2">
        <f t="shared" si="5"/>
        <v>59</v>
      </c>
    </row>
    <row r="150" spans="1:7" x14ac:dyDescent="0.2">
      <c r="A150" t="s">
        <v>1000</v>
      </c>
      <c r="B150" t="s">
        <v>27</v>
      </c>
      <c r="C150" s="6">
        <v>34300</v>
      </c>
      <c r="D150">
        <v>985</v>
      </c>
      <c r="E150" s="2">
        <v>61</v>
      </c>
      <c r="F150" t="str">
        <f t="shared" si="4"/>
        <v>James HANSEN800m</v>
      </c>
      <c r="G150" s="2">
        <f t="shared" si="5"/>
        <v>61</v>
      </c>
    </row>
    <row r="151" spans="1:7" x14ac:dyDescent="0.2">
      <c r="A151" t="s">
        <v>702</v>
      </c>
      <c r="B151" t="s">
        <v>27</v>
      </c>
      <c r="D151">
        <v>979</v>
      </c>
      <c r="E151" s="2">
        <v>66</v>
      </c>
      <c r="F151" t="str">
        <f t="shared" si="4"/>
        <v>Tom MARCH800m</v>
      </c>
      <c r="G151" s="2">
        <f t="shared" si="5"/>
        <v>66</v>
      </c>
    </row>
    <row r="152" spans="1:7" x14ac:dyDescent="0.2">
      <c r="A152" t="s">
        <v>998</v>
      </c>
      <c r="B152" t="s">
        <v>27</v>
      </c>
      <c r="C152">
        <v>1999</v>
      </c>
      <c r="D152">
        <v>972</v>
      </c>
      <c r="E152" s="2">
        <v>69</v>
      </c>
      <c r="F152" t="str">
        <f t="shared" si="4"/>
        <v>Max GREEN800m</v>
      </c>
      <c r="G152" s="2">
        <f t="shared" si="5"/>
        <v>69</v>
      </c>
    </row>
    <row r="153" spans="1:7" x14ac:dyDescent="0.2">
      <c r="A153" t="s">
        <v>708</v>
      </c>
      <c r="B153" t="s">
        <v>27</v>
      </c>
      <c r="C153">
        <v>1999</v>
      </c>
      <c r="D153">
        <v>971</v>
      </c>
      <c r="E153" s="2">
        <v>70</v>
      </c>
      <c r="F153" t="str">
        <f t="shared" si="4"/>
        <v>Gus TOMLINSON SMITH800m</v>
      </c>
      <c r="G153" s="2">
        <f t="shared" si="5"/>
        <v>70</v>
      </c>
    </row>
    <row r="154" spans="1:7" x14ac:dyDescent="0.2">
      <c r="A154" t="s">
        <v>694</v>
      </c>
      <c r="B154" t="s">
        <v>27</v>
      </c>
      <c r="C154" s="6">
        <v>35030</v>
      </c>
      <c r="D154">
        <v>969</v>
      </c>
      <c r="E154" s="2">
        <v>72</v>
      </c>
      <c r="F154" t="str">
        <f t="shared" si="4"/>
        <v>Adam PYKE800m</v>
      </c>
      <c r="G154" s="2">
        <f t="shared" si="5"/>
        <v>72</v>
      </c>
    </row>
    <row r="155" spans="1:7" x14ac:dyDescent="0.2">
      <c r="A155" t="s">
        <v>692</v>
      </c>
      <c r="B155" t="s">
        <v>27</v>
      </c>
      <c r="C155" s="6">
        <v>37934</v>
      </c>
      <c r="D155">
        <v>967</v>
      </c>
      <c r="E155" s="2">
        <v>76</v>
      </c>
      <c r="F155" t="str">
        <f t="shared" si="4"/>
        <v>James HEALEY800m</v>
      </c>
      <c r="G155" s="2">
        <f t="shared" si="5"/>
        <v>76</v>
      </c>
    </row>
    <row r="156" spans="1:7" x14ac:dyDescent="0.2">
      <c r="A156" t="s">
        <v>711</v>
      </c>
      <c r="B156" t="s">
        <v>27</v>
      </c>
      <c r="C156" s="7">
        <v>44671</v>
      </c>
      <c r="D156">
        <v>965</v>
      </c>
      <c r="E156" s="2">
        <v>80</v>
      </c>
      <c r="F156" t="str">
        <f t="shared" si="4"/>
        <v>Mitchel LANGBORNE800m</v>
      </c>
      <c r="G156" s="2">
        <f t="shared" si="5"/>
        <v>80</v>
      </c>
    </row>
    <row r="157" spans="1:7" x14ac:dyDescent="0.2">
      <c r="A157" t="s">
        <v>706</v>
      </c>
      <c r="B157" t="s">
        <v>27</v>
      </c>
      <c r="C157" s="7">
        <v>44701</v>
      </c>
      <c r="D157">
        <v>964</v>
      </c>
      <c r="E157" s="2">
        <v>82</v>
      </c>
      <c r="F157" t="str">
        <f t="shared" si="4"/>
        <v>Wolfgang COTRA-NEMESI800m</v>
      </c>
      <c r="G157" s="2">
        <f t="shared" si="5"/>
        <v>82</v>
      </c>
    </row>
    <row r="158" spans="1:7" x14ac:dyDescent="0.2">
      <c r="A158" t="s">
        <v>999</v>
      </c>
      <c r="B158" t="s">
        <v>27</v>
      </c>
      <c r="C158">
        <v>1998</v>
      </c>
      <c r="D158">
        <v>964</v>
      </c>
      <c r="E158" s="2">
        <v>83</v>
      </c>
      <c r="F158" t="str">
        <f t="shared" si="4"/>
        <v>Kai METZNER800m</v>
      </c>
      <c r="G158" s="2">
        <f t="shared" si="5"/>
        <v>83</v>
      </c>
    </row>
    <row r="159" spans="1:7" x14ac:dyDescent="0.2">
      <c r="A159" t="s">
        <v>686</v>
      </c>
      <c r="B159" t="s">
        <v>27</v>
      </c>
      <c r="C159" s="6">
        <v>35196</v>
      </c>
      <c r="D159">
        <v>963</v>
      </c>
      <c r="E159" s="2">
        <v>85</v>
      </c>
      <c r="F159" t="str">
        <f t="shared" si="4"/>
        <v>Riley MCGOWN800m</v>
      </c>
      <c r="G159" s="2">
        <f t="shared" si="5"/>
        <v>85</v>
      </c>
    </row>
    <row r="160" spans="1:7" x14ac:dyDescent="0.2">
      <c r="A160" t="s">
        <v>684</v>
      </c>
      <c r="B160" t="s">
        <v>27</v>
      </c>
      <c r="C160" s="7">
        <v>44612</v>
      </c>
      <c r="D160">
        <v>961</v>
      </c>
      <c r="E160" s="2">
        <v>86</v>
      </c>
      <c r="F160" t="str">
        <f t="shared" si="4"/>
        <v>Max ROSIN800m</v>
      </c>
      <c r="G160" s="2">
        <f t="shared" si="5"/>
        <v>86</v>
      </c>
    </row>
    <row r="161" spans="1:7" x14ac:dyDescent="0.2">
      <c r="A161" t="s">
        <v>1001</v>
      </c>
      <c r="B161" t="s">
        <v>27</v>
      </c>
      <c r="C161" s="6">
        <v>36793</v>
      </c>
      <c r="D161">
        <v>961</v>
      </c>
      <c r="E161" s="2">
        <v>86</v>
      </c>
      <c r="F161" t="str">
        <f t="shared" si="4"/>
        <v>Williams LEWIS800m</v>
      </c>
      <c r="G161" s="2">
        <f t="shared" si="5"/>
        <v>86</v>
      </c>
    </row>
    <row r="162" spans="1:7" x14ac:dyDescent="0.2">
      <c r="A162" t="s">
        <v>1186</v>
      </c>
      <c r="B162" t="s">
        <v>27</v>
      </c>
      <c r="C162" s="7">
        <v>44640</v>
      </c>
      <c r="D162">
        <v>960</v>
      </c>
      <c r="E162" s="2">
        <v>88</v>
      </c>
      <c r="F162" t="str">
        <f t="shared" si="4"/>
        <v>Maris TRANQUILLE800m</v>
      </c>
      <c r="G162" s="2">
        <f t="shared" si="5"/>
        <v>88</v>
      </c>
    </row>
    <row r="163" spans="1:7" x14ac:dyDescent="0.2">
      <c r="A163" t="s">
        <v>1003</v>
      </c>
      <c r="B163" t="s">
        <v>27</v>
      </c>
      <c r="D163">
        <v>960</v>
      </c>
      <c r="E163" s="2">
        <v>89</v>
      </c>
      <c r="F163" t="str">
        <f t="shared" si="4"/>
        <v>Cameron MYERS800m</v>
      </c>
      <c r="G163" s="2">
        <f t="shared" si="5"/>
        <v>89</v>
      </c>
    </row>
    <row r="164" spans="1:7" x14ac:dyDescent="0.2">
      <c r="A164" t="s">
        <v>682</v>
      </c>
      <c r="B164" t="s">
        <v>27</v>
      </c>
      <c r="C164" s="6">
        <v>36013</v>
      </c>
      <c r="D164">
        <v>960</v>
      </c>
      <c r="E164" s="2">
        <v>89</v>
      </c>
      <c r="F164" t="str">
        <f t="shared" si="4"/>
        <v>Jye PERROTT800m</v>
      </c>
      <c r="G164" s="2">
        <f t="shared" si="5"/>
        <v>89</v>
      </c>
    </row>
    <row r="165" spans="1:7" x14ac:dyDescent="0.2">
      <c r="A165" t="s">
        <v>713</v>
      </c>
      <c r="B165" t="s">
        <v>27</v>
      </c>
      <c r="C165">
        <v>1996</v>
      </c>
      <c r="D165">
        <v>955</v>
      </c>
      <c r="E165" s="2">
        <v>96</v>
      </c>
      <c r="F165" t="str">
        <f t="shared" si="4"/>
        <v>Rohan LAURENDET800m</v>
      </c>
      <c r="G165" s="2">
        <f t="shared" si="5"/>
        <v>96</v>
      </c>
    </row>
    <row r="166" spans="1:7" x14ac:dyDescent="0.2">
      <c r="A166" t="s">
        <v>710</v>
      </c>
      <c r="B166" t="s">
        <v>27</v>
      </c>
      <c r="C166" s="7">
        <v>44581</v>
      </c>
      <c r="D166">
        <v>955</v>
      </c>
      <c r="E166" s="2">
        <v>98</v>
      </c>
      <c r="F166" t="str">
        <f t="shared" si="4"/>
        <v>Geordie HORE800m</v>
      </c>
      <c r="G166" s="2">
        <f t="shared" si="5"/>
        <v>98</v>
      </c>
    </row>
    <row r="167" spans="1:7" x14ac:dyDescent="0.2">
      <c r="A167" t="s">
        <v>718</v>
      </c>
      <c r="B167" t="s">
        <v>28</v>
      </c>
      <c r="C167" s="6">
        <v>35634</v>
      </c>
      <c r="D167">
        <v>1133</v>
      </c>
      <c r="E167" s="2">
        <v>1</v>
      </c>
      <c r="F167" t="str">
        <f t="shared" si="4"/>
        <v>Matthew RAMSDEN1500m</v>
      </c>
      <c r="G167" s="2">
        <f t="shared" si="5"/>
        <v>1</v>
      </c>
    </row>
    <row r="168" spans="1:7" x14ac:dyDescent="0.2">
      <c r="A168" t="s">
        <v>1187</v>
      </c>
      <c r="B168" t="s">
        <v>28</v>
      </c>
      <c r="C168" s="6">
        <v>36237</v>
      </c>
      <c r="D168">
        <v>1041</v>
      </c>
      <c r="E168" s="2">
        <v>6</v>
      </c>
      <c r="F168" t="str">
        <f t="shared" si="4"/>
        <v>Luke GRAVES1500m</v>
      </c>
      <c r="G168" s="2">
        <f t="shared" si="5"/>
        <v>6</v>
      </c>
    </row>
    <row r="169" spans="1:7" x14ac:dyDescent="0.2">
      <c r="A169" t="s">
        <v>1005</v>
      </c>
      <c r="B169" t="s">
        <v>28</v>
      </c>
      <c r="C169" s="7">
        <v>44640</v>
      </c>
      <c r="D169">
        <v>1036</v>
      </c>
      <c r="E169" s="2">
        <v>8</v>
      </c>
      <c r="F169" t="str">
        <f t="shared" si="4"/>
        <v>Patrick CANTLON1500m</v>
      </c>
      <c r="G169" s="2">
        <f t="shared" si="5"/>
        <v>8</v>
      </c>
    </row>
    <row r="170" spans="1:7" x14ac:dyDescent="0.2">
      <c r="A170" t="s">
        <v>732</v>
      </c>
      <c r="B170" t="s">
        <v>28</v>
      </c>
      <c r="C170" s="6">
        <v>36009</v>
      </c>
      <c r="D170">
        <v>1036</v>
      </c>
      <c r="E170" s="2">
        <v>9</v>
      </c>
      <c r="F170" t="str">
        <f t="shared" si="4"/>
        <v>Stefan MUSIC1500m</v>
      </c>
      <c r="G170" s="2">
        <f t="shared" si="5"/>
        <v>9</v>
      </c>
    </row>
    <row r="171" spans="1:7" x14ac:dyDescent="0.2">
      <c r="A171" t="s">
        <v>764</v>
      </c>
      <c r="B171" t="s">
        <v>28</v>
      </c>
      <c r="C171" s="6">
        <v>36549</v>
      </c>
      <c r="D171">
        <v>1031</v>
      </c>
      <c r="E171" s="2">
        <v>10</v>
      </c>
      <c r="F171" t="str">
        <f t="shared" si="4"/>
        <v>Isaac HEYNE1500m</v>
      </c>
      <c r="G171" s="2">
        <f t="shared" si="5"/>
        <v>10</v>
      </c>
    </row>
    <row r="172" spans="1:7" x14ac:dyDescent="0.2">
      <c r="A172" t="s">
        <v>1003</v>
      </c>
      <c r="B172" t="s">
        <v>28</v>
      </c>
      <c r="D172">
        <v>1024</v>
      </c>
      <c r="E172" s="2">
        <v>14</v>
      </c>
      <c r="F172" t="str">
        <f t="shared" si="4"/>
        <v>Cameron MYERS1500m</v>
      </c>
      <c r="G172" s="2">
        <f t="shared" si="5"/>
        <v>14</v>
      </c>
    </row>
    <row r="173" spans="1:7" x14ac:dyDescent="0.2">
      <c r="A173" t="s">
        <v>768</v>
      </c>
      <c r="B173" t="s">
        <v>28</v>
      </c>
      <c r="C173" s="6">
        <v>34767</v>
      </c>
      <c r="D173">
        <v>1008</v>
      </c>
      <c r="E173" s="2">
        <v>19</v>
      </c>
      <c r="F173" t="str">
        <f t="shared" si="4"/>
        <v>Adrian POTTER1500m</v>
      </c>
      <c r="G173" s="2">
        <f t="shared" si="5"/>
        <v>19</v>
      </c>
    </row>
    <row r="174" spans="1:7" x14ac:dyDescent="0.2">
      <c r="A174" t="s">
        <v>1188</v>
      </c>
      <c r="B174" t="s">
        <v>28</v>
      </c>
      <c r="C174" s="6">
        <v>38210</v>
      </c>
      <c r="D174">
        <v>1005</v>
      </c>
      <c r="E174" s="2">
        <v>20</v>
      </c>
      <c r="F174" t="str">
        <f t="shared" si="4"/>
        <v>Bailey HABLER1500m</v>
      </c>
      <c r="G174" s="2">
        <f t="shared" si="5"/>
        <v>20</v>
      </c>
    </row>
    <row r="175" spans="1:7" x14ac:dyDescent="0.2">
      <c r="A175" t="s">
        <v>1189</v>
      </c>
      <c r="B175" t="s">
        <v>28</v>
      </c>
      <c r="D175">
        <v>1004</v>
      </c>
      <c r="E175" s="2">
        <v>22</v>
      </c>
      <c r="F175" t="str">
        <f t="shared" si="4"/>
        <v>Ciaran RUSHTON1500m</v>
      </c>
      <c r="G175" s="2">
        <f t="shared" si="5"/>
        <v>22</v>
      </c>
    </row>
    <row r="176" spans="1:7" x14ac:dyDescent="0.2">
      <c r="A176" t="s">
        <v>1002</v>
      </c>
      <c r="B176" t="s">
        <v>28</v>
      </c>
      <c r="D176">
        <v>1004</v>
      </c>
      <c r="E176" s="2">
        <v>23</v>
      </c>
      <c r="F176" t="str">
        <f t="shared" si="4"/>
        <v>Tom DAVIES1500m</v>
      </c>
      <c r="G176" s="2">
        <f t="shared" si="5"/>
        <v>23</v>
      </c>
    </row>
    <row r="177" spans="1:7" x14ac:dyDescent="0.2">
      <c r="A177" t="s">
        <v>680</v>
      </c>
      <c r="B177" t="s">
        <v>28</v>
      </c>
      <c r="C177" s="6">
        <v>36638</v>
      </c>
      <c r="D177">
        <v>998</v>
      </c>
      <c r="E177" s="2">
        <v>25</v>
      </c>
      <c r="F177" t="str">
        <f t="shared" si="4"/>
        <v>Thomas MOORCROFT1500m</v>
      </c>
      <c r="G177" s="2">
        <f t="shared" si="5"/>
        <v>25</v>
      </c>
    </row>
    <row r="178" spans="1:7" x14ac:dyDescent="0.2">
      <c r="A178" t="s">
        <v>948</v>
      </c>
      <c r="B178" t="s">
        <v>28</v>
      </c>
      <c r="C178" s="6">
        <v>36760</v>
      </c>
      <c r="D178">
        <v>996</v>
      </c>
      <c r="E178" s="2">
        <v>27</v>
      </c>
      <c r="F178" t="str">
        <f t="shared" si="4"/>
        <v>Luke BURROWS1500m</v>
      </c>
      <c r="G178" s="2">
        <f t="shared" si="5"/>
        <v>27</v>
      </c>
    </row>
    <row r="179" spans="1:7" x14ac:dyDescent="0.2">
      <c r="A179" t="s">
        <v>1185</v>
      </c>
      <c r="B179" t="s">
        <v>28</v>
      </c>
      <c r="C179" s="6">
        <v>37218</v>
      </c>
      <c r="D179">
        <v>996</v>
      </c>
      <c r="E179" s="2">
        <v>28</v>
      </c>
      <c r="F179" t="str">
        <f t="shared" si="4"/>
        <v>Luke YOUNG1500m</v>
      </c>
      <c r="G179" s="2">
        <f t="shared" si="5"/>
        <v>28</v>
      </c>
    </row>
    <row r="180" spans="1:7" x14ac:dyDescent="0.2">
      <c r="A180" t="s">
        <v>1190</v>
      </c>
      <c r="B180" t="s">
        <v>28</v>
      </c>
      <c r="D180">
        <v>992</v>
      </c>
      <c r="E180" s="2">
        <v>30</v>
      </c>
      <c r="F180" t="str">
        <f t="shared" si="4"/>
        <v>Connor WHITELEY1500m</v>
      </c>
      <c r="G180" s="2">
        <f t="shared" si="5"/>
        <v>30</v>
      </c>
    </row>
    <row r="181" spans="1:7" x14ac:dyDescent="0.2">
      <c r="A181" t="s">
        <v>694</v>
      </c>
      <c r="B181" t="s">
        <v>28</v>
      </c>
      <c r="C181" s="6">
        <v>35030</v>
      </c>
      <c r="D181">
        <v>988</v>
      </c>
      <c r="E181" s="2">
        <v>36</v>
      </c>
      <c r="F181" t="str">
        <f t="shared" si="4"/>
        <v>Adam PYKE1500m</v>
      </c>
      <c r="G181" s="2">
        <f t="shared" si="5"/>
        <v>36</v>
      </c>
    </row>
    <row r="182" spans="1:7" x14ac:dyDescent="0.2">
      <c r="A182" t="s">
        <v>762</v>
      </c>
      <c r="B182" t="s">
        <v>28</v>
      </c>
      <c r="C182" s="6">
        <v>37332</v>
      </c>
      <c r="D182">
        <v>986</v>
      </c>
      <c r="E182" s="2">
        <v>40</v>
      </c>
      <c r="F182" t="str">
        <f t="shared" si="4"/>
        <v>Jude THOMAS1500m</v>
      </c>
      <c r="G182" s="2">
        <f t="shared" si="5"/>
        <v>40</v>
      </c>
    </row>
    <row r="183" spans="1:7" x14ac:dyDescent="0.2">
      <c r="A183" t="s">
        <v>767</v>
      </c>
      <c r="B183" t="s">
        <v>28</v>
      </c>
      <c r="C183" s="6">
        <v>36047</v>
      </c>
      <c r="D183">
        <v>983</v>
      </c>
      <c r="E183" s="2">
        <v>44</v>
      </c>
      <c r="F183" t="str">
        <f t="shared" si="4"/>
        <v>Kieren TALL1500m</v>
      </c>
      <c r="G183" s="2">
        <f t="shared" si="5"/>
        <v>44</v>
      </c>
    </row>
    <row r="184" spans="1:7" x14ac:dyDescent="0.2">
      <c r="A184" t="s">
        <v>738</v>
      </c>
      <c r="B184" t="s">
        <v>28</v>
      </c>
      <c r="C184" s="6">
        <v>35426</v>
      </c>
      <c r="D184">
        <v>983</v>
      </c>
      <c r="E184" s="2">
        <v>45</v>
      </c>
      <c r="F184" t="str">
        <f t="shared" si="4"/>
        <v>Joe BURGESS1500m</v>
      </c>
      <c r="G184" s="2">
        <f t="shared" si="5"/>
        <v>45</v>
      </c>
    </row>
    <row r="185" spans="1:7" x14ac:dyDescent="0.2">
      <c r="A185" t="s">
        <v>1191</v>
      </c>
      <c r="B185" t="s">
        <v>28</v>
      </c>
      <c r="C185" s="6">
        <v>38330</v>
      </c>
      <c r="D185">
        <v>979</v>
      </c>
      <c r="E185" s="2">
        <v>49</v>
      </c>
      <c r="F185" t="str">
        <f t="shared" si="4"/>
        <v>Archie NOAKES1500m</v>
      </c>
      <c r="G185" s="2">
        <f t="shared" si="5"/>
        <v>49</v>
      </c>
    </row>
    <row r="186" spans="1:7" x14ac:dyDescent="0.2">
      <c r="A186" t="s">
        <v>777</v>
      </c>
      <c r="B186" t="s">
        <v>28</v>
      </c>
      <c r="C186" s="7">
        <v>44640</v>
      </c>
      <c r="D186">
        <v>979</v>
      </c>
      <c r="E186" s="2">
        <v>49</v>
      </c>
      <c r="F186" t="str">
        <f t="shared" si="4"/>
        <v>Brandon FORD1500m</v>
      </c>
      <c r="G186" s="2">
        <f t="shared" si="5"/>
        <v>49</v>
      </c>
    </row>
    <row r="187" spans="1:7" x14ac:dyDescent="0.2">
      <c r="A187" t="s">
        <v>1192</v>
      </c>
      <c r="B187" t="s">
        <v>28</v>
      </c>
      <c r="C187" s="6">
        <v>34848</v>
      </c>
      <c r="D187">
        <v>979</v>
      </c>
      <c r="E187" s="2">
        <v>51</v>
      </c>
      <c r="F187" t="str">
        <f t="shared" si="4"/>
        <v>Zak PATTERSON1500m</v>
      </c>
      <c r="G187" s="2">
        <f t="shared" si="5"/>
        <v>51</v>
      </c>
    </row>
    <row r="188" spans="1:7" x14ac:dyDescent="0.2">
      <c r="A188" t="s">
        <v>681</v>
      </c>
      <c r="B188" t="s">
        <v>28</v>
      </c>
      <c r="C188" s="6">
        <v>37232</v>
      </c>
      <c r="D188">
        <v>977</v>
      </c>
      <c r="E188" s="2">
        <v>53</v>
      </c>
      <c r="F188" t="str">
        <f t="shared" si="4"/>
        <v>Luke SHAW1500m</v>
      </c>
      <c r="G188" s="2">
        <f t="shared" si="5"/>
        <v>53</v>
      </c>
    </row>
    <row r="189" spans="1:7" x14ac:dyDescent="0.2">
      <c r="A189" t="s">
        <v>1006</v>
      </c>
      <c r="B189" t="s">
        <v>28</v>
      </c>
      <c r="C189" s="7">
        <v>44671</v>
      </c>
      <c r="D189">
        <v>976</v>
      </c>
      <c r="E189" s="2">
        <v>54</v>
      </c>
      <c r="F189" t="str">
        <f t="shared" si="4"/>
        <v>Hamish HART1500m</v>
      </c>
      <c r="G189" s="2">
        <f t="shared" si="5"/>
        <v>54</v>
      </c>
    </row>
    <row r="190" spans="1:7" x14ac:dyDescent="0.2">
      <c r="A190" t="s">
        <v>1000</v>
      </c>
      <c r="B190" t="s">
        <v>28</v>
      </c>
      <c r="C190" s="6">
        <v>34300</v>
      </c>
      <c r="D190">
        <v>975</v>
      </c>
      <c r="E190" s="2">
        <v>55</v>
      </c>
      <c r="F190" t="str">
        <f t="shared" si="4"/>
        <v>James HANSEN1500m</v>
      </c>
      <c r="G190" s="2">
        <f t="shared" si="5"/>
        <v>55</v>
      </c>
    </row>
    <row r="191" spans="1:7" x14ac:dyDescent="0.2">
      <c r="A191" t="s">
        <v>1193</v>
      </c>
      <c r="B191" t="s">
        <v>28</v>
      </c>
      <c r="C191" s="7">
        <v>44671</v>
      </c>
      <c r="D191">
        <v>974</v>
      </c>
      <c r="E191" s="2">
        <v>56</v>
      </c>
      <c r="F191" t="str">
        <f t="shared" si="4"/>
        <v>Thomas DIAMOND1500m</v>
      </c>
      <c r="G191" s="2">
        <f t="shared" si="5"/>
        <v>56</v>
      </c>
    </row>
    <row r="192" spans="1:7" x14ac:dyDescent="0.2">
      <c r="A192" t="s">
        <v>736</v>
      </c>
      <c r="B192" t="s">
        <v>28</v>
      </c>
      <c r="C192" s="6">
        <v>37826</v>
      </c>
      <c r="D192">
        <v>974</v>
      </c>
      <c r="E192" s="2">
        <v>57</v>
      </c>
      <c r="F192" t="str">
        <f t="shared" si="4"/>
        <v>Adam GODDARD1500m</v>
      </c>
      <c r="G192" s="2">
        <f t="shared" si="5"/>
        <v>57</v>
      </c>
    </row>
    <row r="193" spans="1:7" x14ac:dyDescent="0.2">
      <c r="A193" t="s">
        <v>1001</v>
      </c>
      <c r="B193" t="s">
        <v>28</v>
      </c>
      <c r="C193" s="6">
        <v>36793</v>
      </c>
      <c r="D193">
        <v>970</v>
      </c>
      <c r="E193" s="2">
        <v>61</v>
      </c>
      <c r="F193" t="str">
        <f t="shared" si="4"/>
        <v>Williams LEWIS1500m</v>
      </c>
      <c r="G193" s="2">
        <f t="shared" si="5"/>
        <v>61</v>
      </c>
    </row>
    <row r="194" spans="1:7" x14ac:dyDescent="0.2">
      <c r="A194" t="s">
        <v>742</v>
      </c>
      <c r="B194" t="s">
        <v>28</v>
      </c>
      <c r="C194" s="6">
        <v>37903</v>
      </c>
      <c r="D194">
        <v>968</v>
      </c>
      <c r="E194" s="2">
        <v>62</v>
      </c>
      <c r="F194" t="str">
        <f t="shared" si="4"/>
        <v>Douglas BUCKERIDGE1500m</v>
      </c>
      <c r="G194" s="2">
        <f t="shared" si="5"/>
        <v>62</v>
      </c>
    </row>
    <row r="195" spans="1:7" x14ac:dyDescent="0.2">
      <c r="A195" t="s">
        <v>739</v>
      </c>
      <c r="B195" t="s">
        <v>28</v>
      </c>
      <c r="C195" s="6">
        <v>34728</v>
      </c>
      <c r="D195">
        <v>968</v>
      </c>
      <c r="E195" s="2">
        <v>63</v>
      </c>
      <c r="F195" t="str">
        <f t="shared" ref="F195:F258" si="6">A195&amp;B195</f>
        <v>Joseph RYAN1500m</v>
      </c>
      <c r="G195" s="2">
        <f t="shared" si="5"/>
        <v>63</v>
      </c>
    </row>
    <row r="196" spans="1:7" x14ac:dyDescent="0.2">
      <c r="A196" t="s">
        <v>769</v>
      </c>
      <c r="B196" t="s">
        <v>28</v>
      </c>
      <c r="C196" s="6">
        <v>35891</v>
      </c>
      <c r="D196">
        <v>967</v>
      </c>
      <c r="E196" s="2">
        <v>66</v>
      </c>
      <c r="F196" t="str">
        <f t="shared" si="6"/>
        <v>Ben CHAMBERLAIN1500m</v>
      </c>
      <c r="G196" s="2">
        <f t="shared" ref="G196:G259" si="7">E196</f>
        <v>66</v>
      </c>
    </row>
    <row r="197" spans="1:7" x14ac:dyDescent="0.2">
      <c r="A197" t="s">
        <v>709</v>
      </c>
      <c r="B197" t="s">
        <v>28</v>
      </c>
      <c r="C197" s="7">
        <v>44612</v>
      </c>
      <c r="D197">
        <v>959</v>
      </c>
      <c r="E197" s="2">
        <v>74</v>
      </c>
      <c r="F197" t="str">
        <f t="shared" si="6"/>
        <v>Cameron GILL1500m</v>
      </c>
      <c r="G197" s="2">
        <f t="shared" si="7"/>
        <v>74</v>
      </c>
    </row>
    <row r="198" spans="1:7" x14ac:dyDescent="0.2">
      <c r="A198" t="s">
        <v>751</v>
      </c>
      <c r="B198" t="s">
        <v>28</v>
      </c>
      <c r="C198" s="6">
        <v>34654</v>
      </c>
      <c r="D198">
        <v>956</v>
      </c>
      <c r="E198" s="2">
        <v>77</v>
      </c>
      <c r="F198" t="str">
        <f t="shared" si="6"/>
        <v>Max STEVENS1500m</v>
      </c>
      <c r="G198" s="2">
        <f t="shared" si="7"/>
        <v>77</v>
      </c>
    </row>
    <row r="199" spans="1:7" x14ac:dyDescent="0.2">
      <c r="A199" t="s">
        <v>1194</v>
      </c>
      <c r="B199" t="s">
        <v>28</v>
      </c>
      <c r="C199" s="6">
        <v>35217</v>
      </c>
      <c r="D199">
        <v>956</v>
      </c>
      <c r="E199" s="2">
        <v>78</v>
      </c>
      <c r="F199" t="str">
        <f t="shared" si="6"/>
        <v>Nathan PEARCE1500m</v>
      </c>
      <c r="G199" s="2">
        <f t="shared" si="7"/>
        <v>78</v>
      </c>
    </row>
    <row r="200" spans="1:7" x14ac:dyDescent="0.2">
      <c r="A200" t="s">
        <v>1195</v>
      </c>
      <c r="B200" t="s">
        <v>28</v>
      </c>
      <c r="D200">
        <v>953</v>
      </c>
      <c r="E200" s="2">
        <v>82</v>
      </c>
      <c r="F200" t="str">
        <f t="shared" si="6"/>
        <v>Ben THOMAS1500m</v>
      </c>
      <c r="G200" s="2">
        <f t="shared" si="7"/>
        <v>82</v>
      </c>
    </row>
    <row r="201" spans="1:7" x14ac:dyDescent="0.2">
      <c r="A201" t="s">
        <v>685</v>
      </c>
      <c r="B201" t="s">
        <v>28</v>
      </c>
      <c r="C201" s="6">
        <v>38532</v>
      </c>
      <c r="D201">
        <v>952</v>
      </c>
      <c r="E201" s="2">
        <v>83</v>
      </c>
      <c r="F201" t="str">
        <f t="shared" si="6"/>
        <v>Hayden TODD1500m</v>
      </c>
      <c r="G201" s="2">
        <f t="shared" si="7"/>
        <v>83</v>
      </c>
    </row>
    <row r="202" spans="1:7" x14ac:dyDescent="0.2">
      <c r="A202" t="s">
        <v>711</v>
      </c>
      <c r="B202" t="s">
        <v>28</v>
      </c>
      <c r="C202" s="7">
        <v>44671</v>
      </c>
      <c r="D202">
        <v>950</v>
      </c>
      <c r="E202" s="2">
        <v>86</v>
      </c>
      <c r="F202" t="str">
        <f t="shared" si="6"/>
        <v>Mitchel LANGBORNE1500m</v>
      </c>
      <c r="G202" s="2">
        <f t="shared" si="7"/>
        <v>86</v>
      </c>
    </row>
    <row r="203" spans="1:7" x14ac:dyDescent="0.2">
      <c r="A203" t="s">
        <v>1196</v>
      </c>
      <c r="B203" t="s">
        <v>28</v>
      </c>
      <c r="C203" s="6">
        <v>38201</v>
      </c>
      <c r="D203">
        <v>946</v>
      </c>
      <c r="E203" s="2">
        <v>91</v>
      </c>
      <c r="F203" t="str">
        <f t="shared" si="6"/>
        <v>Kane SHIELDS1500m</v>
      </c>
      <c r="G203" s="2">
        <f t="shared" si="7"/>
        <v>91</v>
      </c>
    </row>
    <row r="204" spans="1:7" x14ac:dyDescent="0.2">
      <c r="A204" t="s">
        <v>1197</v>
      </c>
      <c r="B204" t="s">
        <v>28</v>
      </c>
      <c r="D204">
        <v>945</v>
      </c>
      <c r="E204" s="2">
        <v>94</v>
      </c>
      <c r="F204" t="str">
        <f t="shared" si="6"/>
        <v>Griffin KELLY1500m</v>
      </c>
      <c r="G204" s="2">
        <f t="shared" si="7"/>
        <v>94</v>
      </c>
    </row>
    <row r="205" spans="1:7" x14ac:dyDescent="0.2">
      <c r="A205" t="s">
        <v>1198</v>
      </c>
      <c r="B205" t="s">
        <v>28</v>
      </c>
      <c r="C205">
        <v>1996</v>
      </c>
      <c r="D205">
        <v>944</v>
      </c>
      <c r="E205" s="2">
        <v>96</v>
      </c>
      <c r="F205" t="str">
        <f t="shared" si="6"/>
        <v>Reece LANGDON1500m</v>
      </c>
      <c r="G205" s="2">
        <f t="shared" si="7"/>
        <v>96</v>
      </c>
    </row>
    <row r="206" spans="1:7" x14ac:dyDescent="0.2">
      <c r="A206" t="s">
        <v>1199</v>
      </c>
      <c r="B206" t="s">
        <v>28</v>
      </c>
      <c r="C206" s="7">
        <v>44581</v>
      </c>
      <c r="D206">
        <v>944</v>
      </c>
      <c r="E206" s="2">
        <v>97</v>
      </c>
      <c r="F206" t="str">
        <f t="shared" si="6"/>
        <v>Jacob BELL1500m</v>
      </c>
      <c r="G206" s="2">
        <f t="shared" si="7"/>
        <v>97</v>
      </c>
    </row>
    <row r="207" spans="1:7" x14ac:dyDescent="0.2">
      <c r="A207" t="s">
        <v>729</v>
      </c>
      <c r="B207" t="s">
        <v>28</v>
      </c>
      <c r="C207" s="6">
        <v>37120</v>
      </c>
      <c r="D207">
        <v>942</v>
      </c>
      <c r="E207" s="2">
        <v>100</v>
      </c>
      <c r="F207" t="str">
        <f t="shared" si="6"/>
        <v>Matthew HUSSEY1500m</v>
      </c>
      <c r="G207" s="2">
        <f t="shared" si="7"/>
        <v>100</v>
      </c>
    </row>
    <row r="208" spans="1:7" x14ac:dyDescent="0.2">
      <c r="A208" t="s">
        <v>748</v>
      </c>
      <c r="B208" t="s">
        <v>34</v>
      </c>
      <c r="C208" s="6">
        <v>34818</v>
      </c>
      <c r="D208">
        <v>1092</v>
      </c>
      <c r="E208" s="2">
        <v>2</v>
      </c>
      <c r="F208" t="str">
        <f t="shared" si="6"/>
        <v>Matthew CLARKE3000msc</v>
      </c>
      <c r="G208" s="2">
        <f t="shared" si="7"/>
        <v>2</v>
      </c>
    </row>
    <row r="209" spans="1:7" x14ac:dyDescent="0.2">
      <c r="A209" t="s">
        <v>747</v>
      </c>
      <c r="B209" t="s">
        <v>34</v>
      </c>
      <c r="C209" s="6">
        <v>33550</v>
      </c>
      <c r="D209">
        <v>1056</v>
      </c>
      <c r="E209" s="2">
        <v>5</v>
      </c>
      <c r="F209" t="str">
        <f t="shared" si="6"/>
        <v>Ben BUCKINGHAM3000msc</v>
      </c>
      <c r="G209" s="2">
        <f t="shared" si="7"/>
        <v>5</v>
      </c>
    </row>
    <row r="210" spans="1:7" x14ac:dyDescent="0.2">
      <c r="A210" t="s">
        <v>751</v>
      </c>
      <c r="B210" t="s">
        <v>34</v>
      </c>
      <c r="C210" s="6">
        <v>34654</v>
      </c>
      <c r="D210">
        <v>1020</v>
      </c>
      <c r="E210" s="2">
        <v>12</v>
      </c>
      <c r="F210" t="str">
        <f t="shared" si="6"/>
        <v>Max STEVENS3000msc</v>
      </c>
      <c r="G210" s="2">
        <f t="shared" si="7"/>
        <v>12</v>
      </c>
    </row>
    <row r="211" spans="1:7" x14ac:dyDescent="0.2">
      <c r="A211" t="s">
        <v>733</v>
      </c>
      <c r="B211" t="s">
        <v>34</v>
      </c>
      <c r="C211" s="6">
        <v>35709</v>
      </c>
      <c r="D211">
        <v>1012</v>
      </c>
      <c r="E211" s="2">
        <v>15</v>
      </c>
      <c r="F211" t="str">
        <f t="shared" si="6"/>
        <v>Liam CASHIN3000msc</v>
      </c>
      <c r="G211" s="2">
        <f t="shared" si="7"/>
        <v>15</v>
      </c>
    </row>
    <row r="212" spans="1:7" x14ac:dyDescent="0.2">
      <c r="A212" t="s">
        <v>1187</v>
      </c>
      <c r="B212" t="s">
        <v>34</v>
      </c>
      <c r="C212" s="6">
        <v>36237</v>
      </c>
      <c r="D212">
        <v>1008</v>
      </c>
      <c r="E212" s="2">
        <v>16</v>
      </c>
      <c r="F212" t="str">
        <f t="shared" si="6"/>
        <v>Luke GRAVES3000msc</v>
      </c>
      <c r="G212" s="2">
        <f t="shared" si="7"/>
        <v>16</v>
      </c>
    </row>
    <row r="213" spans="1:7" x14ac:dyDescent="0.2">
      <c r="A213" t="s">
        <v>1191</v>
      </c>
      <c r="B213" t="s">
        <v>34</v>
      </c>
      <c r="C213" s="6">
        <v>38330</v>
      </c>
      <c r="D213">
        <v>1004</v>
      </c>
      <c r="E213" s="2">
        <v>18</v>
      </c>
      <c r="F213" t="str">
        <f t="shared" si="6"/>
        <v>Archie NOAKES3000msc</v>
      </c>
      <c r="G213" s="2">
        <f t="shared" si="7"/>
        <v>18</v>
      </c>
    </row>
    <row r="214" spans="1:7" x14ac:dyDescent="0.2">
      <c r="A214" t="s">
        <v>738</v>
      </c>
      <c r="B214" t="s">
        <v>34</v>
      </c>
      <c r="C214" s="6">
        <v>35426</v>
      </c>
      <c r="D214">
        <v>996</v>
      </c>
      <c r="E214" s="2">
        <v>19</v>
      </c>
      <c r="F214" t="str">
        <f t="shared" si="6"/>
        <v>Joe BURGESS3000msc</v>
      </c>
      <c r="G214" s="2">
        <f t="shared" si="7"/>
        <v>19</v>
      </c>
    </row>
    <row r="215" spans="1:7" x14ac:dyDescent="0.2">
      <c r="A215" t="s">
        <v>753</v>
      </c>
      <c r="B215" t="s">
        <v>34</v>
      </c>
      <c r="C215" s="6">
        <v>31691</v>
      </c>
      <c r="D215">
        <v>980</v>
      </c>
      <c r="E215" s="2">
        <v>20</v>
      </c>
      <c r="F215" t="str">
        <f t="shared" si="6"/>
        <v>Aidan HOBBS3000msc</v>
      </c>
      <c r="G215" s="2">
        <f t="shared" si="7"/>
        <v>20</v>
      </c>
    </row>
    <row r="216" spans="1:7" x14ac:dyDescent="0.2">
      <c r="A216" t="s">
        <v>755</v>
      </c>
      <c r="B216" t="s">
        <v>34</v>
      </c>
      <c r="C216" s="6">
        <v>33601</v>
      </c>
      <c r="D216">
        <v>978</v>
      </c>
      <c r="E216" s="2">
        <v>22</v>
      </c>
      <c r="F216" t="str">
        <f t="shared" si="6"/>
        <v>Christopher DALE3000msc</v>
      </c>
      <c r="G216" s="2">
        <f t="shared" si="7"/>
        <v>22</v>
      </c>
    </row>
    <row r="217" spans="1:7" x14ac:dyDescent="0.2">
      <c r="A217" t="s">
        <v>1200</v>
      </c>
      <c r="B217" t="s">
        <v>34</v>
      </c>
      <c r="C217" s="6">
        <v>33837</v>
      </c>
      <c r="D217">
        <v>948</v>
      </c>
      <c r="E217" s="2">
        <v>26</v>
      </c>
      <c r="F217" t="str">
        <f t="shared" si="6"/>
        <v>Jordan WILLIAMSZ3000msc</v>
      </c>
      <c r="G217" s="2">
        <f t="shared" si="7"/>
        <v>26</v>
      </c>
    </row>
    <row r="218" spans="1:7" x14ac:dyDescent="0.2">
      <c r="A218" t="s">
        <v>1201</v>
      </c>
      <c r="B218" t="s">
        <v>34</v>
      </c>
      <c r="C218" s="6">
        <v>34994</v>
      </c>
      <c r="D218">
        <v>923</v>
      </c>
      <c r="E218" s="2">
        <v>35</v>
      </c>
      <c r="F218" t="str">
        <f t="shared" si="6"/>
        <v>Toby O'BRIEN3000msc</v>
      </c>
      <c r="G218" s="2">
        <f t="shared" si="7"/>
        <v>35</v>
      </c>
    </row>
    <row r="219" spans="1:7" x14ac:dyDescent="0.2">
      <c r="A219" t="s">
        <v>1194</v>
      </c>
      <c r="B219" t="s">
        <v>34</v>
      </c>
      <c r="C219" s="6">
        <v>35217</v>
      </c>
      <c r="D219">
        <v>912</v>
      </c>
      <c r="E219" s="2">
        <v>39</v>
      </c>
      <c r="F219" t="str">
        <f t="shared" si="6"/>
        <v>Nathan PEARCE3000msc</v>
      </c>
      <c r="G219" s="2">
        <f t="shared" si="7"/>
        <v>39</v>
      </c>
    </row>
    <row r="220" spans="1:7" x14ac:dyDescent="0.2">
      <c r="A220" t="s">
        <v>1202</v>
      </c>
      <c r="B220" t="s">
        <v>34</v>
      </c>
      <c r="D220">
        <v>878</v>
      </c>
      <c r="E220" s="2">
        <v>44</v>
      </c>
      <c r="F220" t="str">
        <f t="shared" si="6"/>
        <v>Alexander KWA3000msc</v>
      </c>
      <c r="G220" s="2">
        <f t="shared" si="7"/>
        <v>44</v>
      </c>
    </row>
    <row r="221" spans="1:7" x14ac:dyDescent="0.2">
      <c r="A221" t="s">
        <v>752</v>
      </c>
      <c r="B221" t="s">
        <v>29</v>
      </c>
      <c r="C221" s="7">
        <v>44612</v>
      </c>
      <c r="D221">
        <v>1131</v>
      </c>
      <c r="E221" s="2">
        <v>1</v>
      </c>
      <c r="F221" t="str">
        <f t="shared" si="6"/>
        <v>Ky ROBINSON5000m</v>
      </c>
      <c r="G221" s="2">
        <f t="shared" si="7"/>
        <v>1</v>
      </c>
    </row>
    <row r="222" spans="1:7" x14ac:dyDescent="0.2">
      <c r="A222" t="s">
        <v>1203</v>
      </c>
      <c r="B222" t="s">
        <v>29</v>
      </c>
      <c r="C222" s="6">
        <v>33637</v>
      </c>
      <c r="D222">
        <v>1078</v>
      </c>
      <c r="E222" s="2">
        <v>3</v>
      </c>
      <c r="F222" t="str">
        <f t="shared" si="6"/>
        <v>Sam MCENTEE5000m</v>
      </c>
      <c r="G222" s="2">
        <f t="shared" si="7"/>
        <v>3</v>
      </c>
    </row>
    <row r="223" spans="1:7" x14ac:dyDescent="0.2">
      <c r="A223" t="s">
        <v>783</v>
      </c>
      <c r="B223" t="s">
        <v>29</v>
      </c>
      <c r="C223" s="6">
        <v>34577</v>
      </c>
      <c r="D223">
        <v>1075</v>
      </c>
      <c r="E223" s="2">
        <v>5</v>
      </c>
      <c r="F223" t="str">
        <f t="shared" si="6"/>
        <v>Jack BRUCE5000m</v>
      </c>
      <c r="G223" s="2">
        <f t="shared" si="7"/>
        <v>5</v>
      </c>
    </row>
    <row r="224" spans="1:7" x14ac:dyDescent="0.2">
      <c r="A224" t="s">
        <v>1204</v>
      </c>
      <c r="B224" t="s">
        <v>29</v>
      </c>
      <c r="C224" s="6">
        <v>34395</v>
      </c>
      <c r="D224">
        <v>1071</v>
      </c>
      <c r="E224" s="2">
        <v>6</v>
      </c>
      <c r="F224" t="str">
        <f t="shared" si="6"/>
        <v>Joel TOBIN-WHITE5000m</v>
      </c>
      <c r="G224" s="2">
        <f t="shared" si="7"/>
        <v>6</v>
      </c>
    </row>
    <row r="225" spans="1:7" x14ac:dyDescent="0.2">
      <c r="A225" t="s">
        <v>764</v>
      </c>
      <c r="B225" t="s">
        <v>29</v>
      </c>
      <c r="C225" s="6">
        <v>36549</v>
      </c>
      <c r="D225">
        <v>1070</v>
      </c>
      <c r="E225" s="2">
        <v>7</v>
      </c>
      <c r="F225" t="str">
        <f t="shared" si="6"/>
        <v>Isaac HEYNE5000m</v>
      </c>
      <c r="G225" s="2">
        <f t="shared" si="7"/>
        <v>7</v>
      </c>
    </row>
    <row r="226" spans="1:7" x14ac:dyDescent="0.2">
      <c r="A226" t="s">
        <v>1192</v>
      </c>
      <c r="B226" t="s">
        <v>29</v>
      </c>
      <c r="C226" s="6">
        <v>34848</v>
      </c>
      <c r="D226">
        <v>1066</v>
      </c>
      <c r="E226" s="2">
        <v>8</v>
      </c>
      <c r="F226" t="str">
        <f t="shared" si="6"/>
        <v>Zak PATTERSON5000m</v>
      </c>
      <c r="G226" s="2">
        <f t="shared" si="7"/>
        <v>8</v>
      </c>
    </row>
    <row r="227" spans="1:7" x14ac:dyDescent="0.2">
      <c r="A227" t="s">
        <v>748</v>
      </c>
      <c r="B227" t="s">
        <v>29</v>
      </c>
      <c r="C227" s="6">
        <v>34818</v>
      </c>
      <c r="D227">
        <v>1054</v>
      </c>
      <c r="E227" s="2">
        <v>10</v>
      </c>
      <c r="F227" t="str">
        <f t="shared" si="6"/>
        <v>Matthew CLARKE5000m</v>
      </c>
      <c r="G227" s="2">
        <f t="shared" si="7"/>
        <v>10</v>
      </c>
    </row>
    <row r="228" spans="1:7" x14ac:dyDescent="0.2">
      <c r="A228" t="s">
        <v>762</v>
      </c>
      <c r="B228" t="s">
        <v>29</v>
      </c>
      <c r="C228" s="6">
        <v>37332</v>
      </c>
      <c r="D228">
        <v>1049</v>
      </c>
      <c r="E228" s="2">
        <v>11</v>
      </c>
      <c r="F228" t="str">
        <f t="shared" si="6"/>
        <v>Jude THOMAS5000m</v>
      </c>
      <c r="G228" s="2">
        <f t="shared" si="7"/>
        <v>11</v>
      </c>
    </row>
    <row r="229" spans="1:7" x14ac:dyDescent="0.2">
      <c r="A229" t="s">
        <v>726</v>
      </c>
      <c r="B229" t="s">
        <v>29</v>
      </c>
      <c r="C229" s="6">
        <v>34199</v>
      </c>
      <c r="D229">
        <v>1048</v>
      </c>
      <c r="E229" s="2">
        <v>12</v>
      </c>
      <c r="F229" t="str">
        <f t="shared" si="6"/>
        <v>Andre WARING5000m</v>
      </c>
      <c r="G229" s="2">
        <f t="shared" si="7"/>
        <v>12</v>
      </c>
    </row>
    <row r="230" spans="1:7" x14ac:dyDescent="0.2">
      <c r="A230" t="s">
        <v>787</v>
      </c>
      <c r="B230" t="s">
        <v>29</v>
      </c>
      <c r="C230" s="6">
        <v>35060</v>
      </c>
      <c r="D230">
        <v>1047</v>
      </c>
      <c r="E230" s="2">
        <v>14</v>
      </c>
      <c r="F230" t="str">
        <f t="shared" si="6"/>
        <v>Riley COCKS5000m</v>
      </c>
      <c r="G230" s="2">
        <f t="shared" si="7"/>
        <v>14</v>
      </c>
    </row>
    <row r="231" spans="1:7" x14ac:dyDescent="0.2">
      <c r="A231" t="s">
        <v>768</v>
      </c>
      <c r="B231" t="s">
        <v>29</v>
      </c>
      <c r="C231" s="6">
        <v>34767</v>
      </c>
      <c r="D231">
        <v>1046</v>
      </c>
      <c r="E231" s="2">
        <v>15</v>
      </c>
      <c r="F231" t="str">
        <f t="shared" si="6"/>
        <v>Adrian POTTER5000m</v>
      </c>
      <c r="G231" s="2">
        <f t="shared" si="7"/>
        <v>15</v>
      </c>
    </row>
    <row r="232" spans="1:7" x14ac:dyDescent="0.2">
      <c r="A232" t="s">
        <v>784</v>
      </c>
      <c r="B232" t="s">
        <v>29</v>
      </c>
      <c r="C232" s="6">
        <v>31659</v>
      </c>
      <c r="D232">
        <v>1044</v>
      </c>
      <c r="E232" s="2">
        <v>17</v>
      </c>
      <c r="F232" t="str">
        <f t="shared" si="6"/>
        <v>Liam ADAMS5000m</v>
      </c>
      <c r="G232" s="2">
        <f t="shared" si="7"/>
        <v>17</v>
      </c>
    </row>
    <row r="233" spans="1:7" x14ac:dyDescent="0.2">
      <c r="A233" t="s">
        <v>770</v>
      </c>
      <c r="B233" t="s">
        <v>29</v>
      </c>
      <c r="C233" s="6">
        <v>36044</v>
      </c>
      <c r="D233">
        <v>1034</v>
      </c>
      <c r="E233" s="2">
        <v>20</v>
      </c>
      <c r="F233" t="str">
        <f t="shared" si="6"/>
        <v>Tim VINCENT5000m</v>
      </c>
      <c r="G233" s="2">
        <f t="shared" si="7"/>
        <v>20</v>
      </c>
    </row>
    <row r="234" spans="1:7" x14ac:dyDescent="0.2">
      <c r="A234" t="s">
        <v>763</v>
      </c>
      <c r="B234" t="s">
        <v>29</v>
      </c>
      <c r="C234">
        <v>1999</v>
      </c>
      <c r="D234">
        <v>1032</v>
      </c>
      <c r="E234" s="2">
        <v>21</v>
      </c>
      <c r="F234" t="str">
        <f t="shared" si="6"/>
        <v>Haftu STRINTZOS5000m</v>
      </c>
      <c r="G234" s="2">
        <f t="shared" si="7"/>
        <v>21</v>
      </c>
    </row>
    <row r="235" spans="1:7" x14ac:dyDescent="0.2">
      <c r="A235" t="s">
        <v>903</v>
      </c>
      <c r="B235" t="s">
        <v>29</v>
      </c>
      <c r="C235" s="6">
        <v>32277</v>
      </c>
      <c r="D235">
        <v>1026</v>
      </c>
      <c r="E235" s="2">
        <v>24</v>
      </c>
      <c r="F235" t="str">
        <f t="shared" si="6"/>
        <v>Michael ROEGER5000m</v>
      </c>
      <c r="G235" s="2">
        <f t="shared" si="7"/>
        <v>24</v>
      </c>
    </row>
    <row r="236" spans="1:7" x14ac:dyDescent="0.2">
      <c r="A236" t="s">
        <v>774</v>
      </c>
      <c r="B236" t="s">
        <v>29</v>
      </c>
      <c r="C236" s="6">
        <v>33862</v>
      </c>
      <c r="D236">
        <v>1001</v>
      </c>
      <c r="E236" s="2">
        <v>31</v>
      </c>
      <c r="F236" t="str">
        <f t="shared" si="6"/>
        <v>Kieren PERKINS5000m</v>
      </c>
      <c r="G236" s="2">
        <f t="shared" si="7"/>
        <v>31</v>
      </c>
    </row>
    <row r="237" spans="1:7" x14ac:dyDescent="0.2">
      <c r="A237" t="s">
        <v>1187</v>
      </c>
      <c r="B237" t="s">
        <v>29</v>
      </c>
      <c r="C237" s="6">
        <v>36237</v>
      </c>
      <c r="D237">
        <v>990</v>
      </c>
      <c r="E237" s="2">
        <v>36</v>
      </c>
      <c r="F237" t="str">
        <f t="shared" si="6"/>
        <v>Luke GRAVES5000m</v>
      </c>
      <c r="G237" s="2">
        <f t="shared" si="7"/>
        <v>36</v>
      </c>
    </row>
    <row r="238" spans="1:7" x14ac:dyDescent="0.2">
      <c r="A238" t="s">
        <v>789</v>
      </c>
      <c r="B238" t="s">
        <v>29</v>
      </c>
      <c r="C238" s="6">
        <v>34473</v>
      </c>
      <c r="D238">
        <v>985</v>
      </c>
      <c r="E238" s="2">
        <v>38</v>
      </c>
      <c r="F238" t="str">
        <f t="shared" si="6"/>
        <v>Jacob COCKS5000m</v>
      </c>
      <c r="G238" s="2">
        <f t="shared" si="7"/>
        <v>38</v>
      </c>
    </row>
    <row r="239" spans="1:7" x14ac:dyDescent="0.2">
      <c r="A239" t="s">
        <v>771</v>
      </c>
      <c r="B239" t="s">
        <v>29</v>
      </c>
      <c r="C239" s="6">
        <v>35273</v>
      </c>
      <c r="D239">
        <v>982</v>
      </c>
      <c r="E239" s="2">
        <v>41</v>
      </c>
      <c r="F239" t="str">
        <f t="shared" si="6"/>
        <v>Matt SMITH5000m</v>
      </c>
      <c r="G239" s="2">
        <f t="shared" si="7"/>
        <v>41</v>
      </c>
    </row>
    <row r="240" spans="1:7" x14ac:dyDescent="0.2">
      <c r="A240" t="s">
        <v>950</v>
      </c>
      <c r="B240" t="s">
        <v>29</v>
      </c>
      <c r="C240" s="7">
        <v>44640</v>
      </c>
      <c r="D240">
        <v>979</v>
      </c>
      <c r="E240" s="2">
        <v>45</v>
      </c>
      <c r="F240" t="str">
        <f t="shared" si="6"/>
        <v>Charles SPROTT5000m</v>
      </c>
      <c r="G240" s="2">
        <f t="shared" si="7"/>
        <v>45</v>
      </c>
    </row>
    <row r="241" spans="1:7" x14ac:dyDescent="0.2">
      <c r="A241" t="s">
        <v>769</v>
      </c>
      <c r="B241" t="s">
        <v>29</v>
      </c>
      <c r="C241" s="6">
        <v>35891</v>
      </c>
      <c r="D241">
        <v>978</v>
      </c>
      <c r="E241" s="2">
        <v>46</v>
      </c>
      <c r="F241" t="str">
        <f t="shared" si="6"/>
        <v>Ben CHAMBERLAIN5000m</v>
      </c>
      <c r="G241" s="2">
        <f t="shared" si="7"/>
        <v>46</v>
      </c>
    </row>
    <row r="242" spans="1:7" x14ac:dyDescent="0.2">
      <c r="A242" t="s">
        <v>951</v>
      </c>
      <c r="B242" t="s">
        <v>29</v>
      </c>
      <c r="C242" s="7">
        <v>44581</v>
      </c>
      <c r="D242">
        <v>967</v>
      </c>
      <c r="E242" s="2">
        <v>49</v>
      </c>
      <c r="F242" t="str">
        <f t="shared" si="6"/>
        <v>Harry NORMAN5000m</v>
      </c>
      <c r="G242" s="2">
        <f t="shared" si="7"/>
        <v>49</v>
      </c>
    </row>
    <row r="243" spans="1:7" x14ac:dyDescent="0.2">
      <c r="A243" t="s">
        <v>761</v>
      </c>
      <c r="B243" t="s">
        <v>29</v>
      </c>
      <c r="C243" s="6">
        <v>33338</v>
      </c>
      <c r="D243">
        <v>966</v>
      </c>
      <c r="E243" s="2">
        <v>50</v>
      </c>
      <c r="F243" t="str">
        <f t="shared" si="6"/>
        <v>Andrew BUCHANAN5000m</v>
      </c>
      <c r="G243" s="2">
        <f t="shared" si="7"/>
        <v>50</v>
      </c>
    </row>
    <row r="244" spans="1:7" x14ac:dyDescent="0.2">
      <c r="A244" t="s">
        <v>952</v>
      </c>
      <c r="B244" t="s">
        <v>29</v>
      </c>
      <c r="C244" s="7">
        <v>44581</v>
      </c>
      <c r="D244">
        <v>947</v>
      </c>
      <c r="E244" s="2">
        <v>57</v>
      </c>
      <c r="F244" t="str">
        <f t="shared" si="6"/>
        <v>Seth O'DONNELL5000m</v>
      </c>
      <c r="G244" s="2">
        <f t="shared" si="7"/>
        <v>57</v>
      </c>
    </row>
    <row r="245" spans="1:7" x14ac:dyDescent="0.2">
      <c r="A245" t="s">
        <v>777</v>
      </c>
      <c r="B245" t="s">
        <v>29</v>
      </c>
      <c r="C245" s="7">
        <v>44640</v>
      </c>
      <c r="D245">
        <v>940</v>
      </c>
      <c r="E245" s="2">
        <v>61</v>
      </c>
      <c r="F245" t="str">
        <f t="shared" si="6"/>
        <v>Brandon FORD5000m</v>
      </c>
      <c r="G245" s="2">
        <f t="shared" si="7"/>
        <v>61</v>
      </c>
    </row>
    <row r="246" spans="1:7" x14ac:dyDescent="0.2">
      <c r="A246" t="s">
        <v>1205</v>
      </c>
      <c r="B246" t="s">
        <v>29</v>
      </c>
      <c r="C246" s="6">
        <v>33669</v>
      </c>
      <c r="D246">
        <v>940</v>
      </c>
      <c r="E246" s="2">
        <v>62</v>
      </c>
      <c r="F246" t="str">
        <f t="shared" si="6"/>
        <v>Joshua JOHNSON5000m</v>
      </c>
      <c r="G246" s="2">
        <f t="shared" si="7"/>
        <v>62</v>
      </c>
    </row>
    <row r="247" spans="1:7" x14ac:dyDescent="0.2">
      <c r="A247" t="s">
        <v>1206</v>
      </c>
      <c r="B247" t="s">
        <v>29</v>
      </c>
      <c r="C247">
        <v>1998</v>
      </c>
      <c r="D247">
        <v>940</v>
      </c>
      <c r="E247" s="2">
        <v>63</v>
      </c>
      <c r="F247" t="str">
        <f t="shared" si="6"/>
        <v>Bailey MURZECKI-HINCE5000m</v>
      </c>
      <c r="G247" s="2">
        <f t="shared" si="7"/>
        <v>63</v>
      </c>
    </row>
    <row r="248" spans="1:7" x14ac:dyDescent="0.2">
      <c r="A248" t="s">
        <v>1005</v>
      </c>
      <c r="B248" t="s">
        <v>29</v>
      </c>
      <c r="C248" s="7">
        <v>44640</v>
      </c>
      <c r="D248">
        <v>935</v>
      </c>
      <c r="E248" s="2">
        <v>66</v>
      </c>
      <c r="F248" t="str">
        <f t="shared" si="6"/>
        <v>Patrick CANTLON5000m</v>
      </c>
      <c r="G248" s="2">
        <f t="shared" si="7"/>
        <v>66</v>
      </c>
    </row>
    <row r="249" spans="1:7" x14ac:dyDescent="0.2">
      <c r="A249" t="s">
        <v>727</v>
      </c>
      <c r="B249" t="s">
        <v>29</v>
      </c>
      <c r="C249" s="6">
        <v>36346</v>
      </c>
      <c r="D249">
        <v>933</v>
      </c>
      <c r="E249" s="2">
        <v>70</v>
      </c>
      <c r="F249" t="str">
        <f t="shared" si="6"/>
        <v>Jaryd CLIFFORD5000m</v>
      </c>
      <c r="G249" s="2">
        <f t="shared" si="7"/>
        <v>70</v>
      </c>
    </row>
    <row r="250" spans="1:7" x14ac:dyDescent="0.2">
      <c r="A250" t="s">
        <v>773</v>
      </c>
      <c r="B250" t="s">
        <v>29</v>
      </c>
      <c r="C250" s="6">
        <v>37387</v>
      </c>
      <c r="D250">
        <v>925</v>
      </c>
      <c r="E250" s="2">
        <v>77</v>
      </c>
      <c r="F250" t="str">
        <f t="shared" si="6"/>
        <v>Sam CLIFFORD5000m</v>
      </c>
      <c r="G250" s="2">
        <f t="shared" si="7"/>
        <v>77</v>
      </c>
    </row>
    <row r="251" spans="1:7" x14ac:dyDescent="0.2">
      <c r="A251" t="s">
        <v>779</v>
      </c>
      <c r="B251" t="s">
        <v>29</v>
      </c>
      <c r="C251" s="6">
        <v>35676</v>
      </c>
      <c r="D251">
        <v>913</v>
      </c>
      <c r="E251" s="2">
        <v>87</v>
      </c>
      <c r="F251" t="str">
        <f t="shared" si="6"/>
        <v>Liam BOUDIN5000m</v>
      </c>
      <c r="G251" s="2">
        <f t="shared" si="7"/>
        <v>87</v>
      </c>
    </row>
    <row r="252" spans="1:7" x14ac:dyDescent="0.2">
      <c r="A252" t="s">
        <v>1207</v>
      </c>
      <c r="B252" t="s">
        <v>29</v>
      </c>
      <c r="C252" s="7">
        <v>44612</v>
      </c>
      <c r="D252">
        <v>912</v>
      </c>
      <c r="E252" s="2">
        <v>90</v>
      </c>
      <c r="F252" t="str">
        <f t="shared" si="6"/>
        <v>Tim FISK5000m</v>
      </c>
      <c r="G252" s="2">
        <f t="shared" si="7"/>
        <v>90</v>
      </c>
    </row>
    <row r="253" spans="1:7" x14ac:dyDescent="0.2">
      <c r="A253" t="s">
        <v>1208</v>
      </c>
      <c r="B253" t="s">
        <v>29</v>
      </c>
      <c r="C253" s="6">
        <v>34876</v>
      </c>
      <c r="D253">
        <v>911</v>
      </c>
      <c r="E253" s="2">
        <v>91</v>
      </c>
      <c r="F253" t="str">
        <f t="shared" si="6"/>
        <v>Liam WOOLLETT5000m</v>
      </c>
      <c r="G253" s="2">
        <f t="shared" si="7"/>
        <v>91</v>
      </c>
    </row>
    <row r="254" spans="1:7" x14ac:dyDescent="0.2">
      <c r="A254" t="s">
        <v>1209</v>
      </c>
      <c r="B254" t="s">
        <v>29</v>
      </c>
      <c r="D254">
        <v>911</v>
      </c>
      <c r="E254" s="2">
        <v>92</v>
      </c>
      <c r="F254" t="str">
        <f t="shared" si="6"/>
        <v>Nathan STOATE5000m</v>
      </c>
      <c r="G254" s="2">
        <f t="shared" si="7"/>
        <v>92</v>
      </c>
    </row>
    <row r="255" spans="1:7" x14ac:dyDescent="0.2">
      <c r="A255" t="s">
        <v>778</v>
      </c>
      <c r="B255" t="s">
        <v>29</v>
      </c>
      <c r="C255" s="6">
        <v>35757</v>
      </c>
      <c r="D255">
        <v>908</v>
      </c>
      <c r="E255" s="2">
        <v>95</v>
      </c>
      <c r="F255" t="str">
        <f t="shared" si="6"/>
        <v>Alastair CHRISTY5000m</v>
      </c>
      <c r="G255" s="2">
        <f t="shared" si="7"/>
        <v>95</v>
      </c>
    </row>
    <row r="256" spans="1:7" x14ac:dyDescent="0.2">
      <c r="A256" t="s">
        <v>1210</v>
      </c>
      <c r="B256" t="s">
        <v>29</v>
      </c>
      <c r="C256" s="6">
        <v>35077</v>
      </c>
      <c r="D256">
        <v>907</v>
      </c>
      <c r="E256" s="2">
        <v>97</v>
      </c>
      <c r="F256" t="str">
        <f t="shared" si="6"/>
        <v>Arron SPIESSBERGER-PARKER5000m</v>
      </c>
      <c r="G256" s="2">
        <f t="shared" si="7"/>
        <v>97</v>
      </c>
    </row>
    <row r="257" spans="1:7" x14ac:dyDescent="0.2">
      <c r="A257" t="s">
        <v>781</v>
      </c>
      <c r="B257" t="s">
        <v>30</v>
      </c>
      <c r="C257" s="6">
        <v>35052</v>
      </c>
      <c r="D257">
        <v>1106</v>
      </c>
      <c r="E257" s="2">
        <v>1</v>
      </c>
      <c r="F257" t="str">
        <f t="shared" si="6"/>
        <v>Jack RAYNER10000m</v>
      </c>
      <c r="G257" s="2">
        <f t="shared" si="7"/>
        <v>1</v>
      </c>
    </row>
    <row r="258" spans="1:7" x14ac:dyDescent="0.2">
      <c r="A258" t="s">
        <v>759</v>
      </c>
      <c r="B258" t="s">
        <v>30</v>
      </c>
      <c r="C258" s="6">
        <v>31691</v>
      </c>
      <c r="D258">
        <v>1098</v>
      </c>
      <c r="E258" s="2">
        <v>2</v>
      </c>
      <c r="F258" t="str">
        <f t="shared" si="6"/>
        <v>David MCNEILL10000m</v>
      </c>
      <c r="G258" s="2">
        <f t="shared" si="7"/>
        <v>2</v>
      </c>
    </row>
    <row r="259" spans="1:7" x14ac:dyDescent="0.2">
      <c r="A259" t="s">
        <v>784</v>
      </c>
      <c r="B259" t="s">
        <v>30</v>
      </c>
      <c r="C259" s="6">
        <v>31659</v>
      </c>
      <c r="D259">
        <v>1062</v>
      </c>
      <c r="E259" s="2">
        <v>3</v>
      </c>
      <c r="F259" t="str">
        <f t="shared" ref="F259:F322" si="8">A259&amp;B259</f>
        <v>Liam ADAMS10000m</v>
      </c>
      <c r="G259" s="2">
        <f t="shared" si="7"/>
        <v>3</v>
      </c>
    </row>
    <row r="260" spans="1:7" x14ac:dyDescent="0.2">
      <c r="A260" t="s">
        <v>1204</v>
      </c>
      <c r="B260" t="s">
        <v>30</v>
      </c>
      <c r="C260" s="6">
        <v>34395</v>
      </c>
      <c r="D260">
        <v>1059</v>
      </c>
      <c r="E260" s="2">
        <v>4</v>
      </c>
      <c r="F260" t="str">
        <f t="shared" si="8"/>
        <v>Joel TOBIN-WHITE10000m</v>
      </c>
      <c r="G260" s="2">
        <f t="shared" ref="G260:G323" si="9">E260</f>
        <v>4</v>
      </c>
    </row>
    <row r="261" spans="1:7" x14ac:dyDescent="0.2">
      <c r="A261" t="s">
        <v>748</v>
      </c>
      <c r="B261" t="s">
        <v>30</v>
      </c>
      <c r="C261" s="6">
        <v>34818</v>
      </c>
      <c r="D261">
        <v>1003</v>
      </c>
      <c r="E261" s="2">
        <v>10</v>
      </c>
      <c r="F261" t="str">
        <f t="shared" si="8"/>
        <v>Matthew CLARKE10000m</v>
      </c>
      <c r="G261" s="2">
        <f t="shared" si="9"/>
        <v>10</v>
      </c>
    </row>
    <row r="262" spans="1:7" x14ac:dyDescent="0.2">
      <c r="A262" t="s">
        <v>783</v>
      </c>
      <c r="B262" t="s">
        <v>30</v>
      </c>
      <c r="C262" s="6">
        <v>34577</v>
      </c>
      <c r="D262">
        <v>993</v>
      </c>
      <c r="E262" s="2">
        <v>13</v>
      </c>
      <c r="F262" t="str">
        <f t="shared" si="8"/>
        <v>Jack BRUCE10000m</v>
      </c>
      <c r="G262" s="2">
        <f t="shared" si="9"/>
        <v>13</v>
      </c>
    </row>
    <row r="263" spans="1:7" x14ac:dyDescent="0.2">
      <c r="A263" t="s">
        <v>726</v>
      </c>
      <c r="B263" t="s">
        <v>30</v>
      </c>
      <c r="C263" s="6">
        <v>34199</v>
      </c>
      <c r="D263">
        <v>990</v>
      </c>
      <c r="E263" s="2">
        <v>14</v>
      </c>
      <c r="F263" t="str">
        <f t="shared" si="8"/>
        <v>Andre WARING10000m</v>
      </c>
      <c r="G263" s="2">
        <f t="shared" si="9"/>
        <v>14</v>
      </c>
    </row>
    <row r="264" spans="1:7" x14ac:dyDescent="0.2">
      <c r="A264" t="s">
        <v>792</v>
      </c>
      <c r="B264" t="s">
        <v>30</v>
      </c>
      <c r="C264" s="6">
        <v>35193</v>
      </c>
      <c r="D264">
        <v>962</v>
      </c>
      <c r="E264" s="2">
        <v>24</v>
      </c>
      <c r="F264" t="str">
        <f t="shared" si="8"/>
        <v>Michael KERNAHAN10000m</v>
      </c>
      <c r="G264" s="2">
        <f t="shared" si="9"/>
        <v>24</v>
      </c>
    </row>
    <row r="265" spans="1:7" x14ac:dyDescent="0.2">
      <c r="A265" t="s">
        <v>789</v>
      </c>
      <c r="B265" t="s">
        <v>30</v>
      </c>
      <c r="C265" s="6">
        <v>34473</v>
      </c>
      <c r="D265">
        <v>960</v>
      </c>
      <c r="E265" s="2">
        <v>26</v>
      </c>
      <c r="F265" t="str">
        <f t="shared" si="8"/>
        <v>Jacob COCKS10000m</v>
      </c>
      <c r="G265" s="2">
        <f t="shared" si="9"/>
        <v>26</v>
      </c>
    </row>
    <row r="266" spans="1:7" x14ac:dyDescent="0.2">
      <c r="A266" t="s">
        <v>788</v>
      </c>
      <c r="B266" t="s">
        <v>30</v>
      </c>
      <c r="C266" s="6">
        <v>35300</v>
      </c>
      <c r="D266">
        <v>954</v>
      </c>
      <c r="E266" s="2">
        <v>31</v>
      </c>
      <c r="F266" t="str">
        <f t="shared" si="8"/>
        <v>Louis MCAFEE10000m</v>
      </c>
      <c r="G266" s="2">
        <f t="shared" si="9"/>
        <v>31</v>
      </c>
    </row>
    <row r="267" spans="1:7" x14ac:dyDescent="0.2">
      <c r="A267" t="s">
        <v>761</v>
      </c>
      <c r="B267" t="s">
        <v>30</v>
      </c>
      <c r="C267" s="6">
        <v>33338</v>
      </c>
      <c r="D267">
        <v>953</v>
      </c>
      <c r="E267" s="2">
        <v>32</v>
      </c>
      <c r="F267" t="str">
        <f t="shared" si="8"/>
        <v>Andrew BUCHANAN10000m</v>
      </c>
      <c r="G267" s="2">
        <f t="shared" si="9"/>
        <v>32</v>
      </c>
    </row>
    <row r="268" spans="1:7" x14ac:dyDescent="0.2">
      <c r="A268" t="s">
        <v>779</v>
      </c>
      <c r="B268" t="s">
        <v>30</v>
      </c>
      <c r="C268" s="6">
        <v>35676</v>
      </c>
      <c r="D268">
        <v>952</v>
      </c>
      <c r="E268" s="2">
        <v>33</v>
      </c>
      <c r="F268" t="str">
        <f t="shared" si="8"/>
        <v>Liam BOUDIN10000m</v>
      </c>
      <c r="G268" s="2">
        <f t="shared" si="9"/>
        <v>33</v>
      </c>
    </row>
    <row r="269" spans="1:7" x14ac:dyDescent="0.2">
      <c r="A269" t="s">
        <v>790</v>
      </c>
      <c r="B269" t="s">
        <v>30</v>
      </c>
      <c r="C269" s="6">
        <v>37061</v>
      </c>
      <c r="D269">
        <v>943</v>
      </c>
      <c r="E269" s="2">
        <v>41</v>
      </c>
      <c r="F269" t="str">
        <f t="shared" si="8"/>
        <v>Archie REID10000m</v>
      </c>
      <c r="G269" s="2">
        <f t="shared" si="9"/>
        <v>41</v>
      </c>
    </row>
    <row r="270" spans="1:7" x14ac:dyDescent="0.2">
      <c r="A270" t="s">
        <v>791</v>
      </c>
      <c r="B270" t="s">
        <v>30</v>
      </c>
      <c r="C270" s="6">
        <v>34589</v>
      </c>
      <c r="D270">
        <v>939</v>
      </c>
      <c r="E270" s="2">
        <v>44</v>
      </c>
      <c r="F270" t="str">
        <f t="shared" si="8"/>
        <v>Guy WALTERS10000m</v>
      </c>
      <c r="G270" s="2">
        <f t="shared" si="9"/>
        <v>44</v>
      </c>
    </row>
    <row r="271" spans="1:7" x14ac:dyDescent="0.2">
      <c r="A271" t="s">
        <v>778</v>
      </c>
      <c r="B271" t="s">
        <v>30</v>
      </c>
      <c r="C271" s="6">
        <v>35757</v>
      </c>
      <c r="D271">
        <v>935</v>
      </c>
      <c r="E271" s="2">
        <v>47</v>
      </c>
      <c r="F271" t="str">
        <f t="shared" si="8"/>
        <v>Alastair CHRISTY10000m</v>
      </c>
      <c r="G271" s="2">
        <f t="shared" si="9"/>
        <v>47</v>
      </c>
    </row>
    <row r="272" spans="1:7" x14ac:dyDescent="0.2">
      <c r="A272" t="s">
        <v>768</v>
      </c>
      <c r="B272" t="s">
        <v>30</v>
      </c>
      <c r="C272" s="6">
        <v>34767</v>
      </c>
      <c r="D272">
        <v>933</v>
      </c>
      <c r="E272" s="2">
        <v>48</v>
      </c>
      <c r="F272" t="str">
        <f t="shared" si="8"/>
        <v>Adrian POTTER10000m</v>
      </c>
      <c r="G272" s="2">
        <f t="shared" si="9"/>
        <v>48</v>
      </c>
    </row>
    <row r="273" spans="1:7" x14ac:dyDescent="0.2">
      <c r="A273" t="s">
        <v>770</v>
      </c>
      <c r="B273" t="s">
        <v>30</v>
      </c>
      <c r="C273" s="6">
        <v>36044</v>
      </c>
      <c r="D273">
        <v>924</v>
      </c>
      <c r="E273" s="2">
        <v>51</v>
      </c>
      <c r="F273" t="str">
        <f t="shared" si="8"/>
        <v>Tim VINCENT10000m</v>
      </c>
      <c r="G273" s="2">
        <f t="shared" si="9"/>
        <v>51</v>
      </c>
    </row>
    <row r="274" spans="1:7" x14ac:dyDescent="0.2">
      <c r="A274" t="s">
        <v>952</v>
      </c>
      <c r="B274" t="s">
        <v>30</v>
      </c>
      <c r="C274" s="7">
        <v>44581</v>
      </c>
      <c r="D274">
        <v>924</v>
      </c>
      <c r="E274" s="2">
        <v>52</v>
      </c>
      <c r="F274" t="str">
        <f t="shared" si="8"/>
        <v>Seth O'DONNELL10000m</v>
      </c>
      <c r="G274" s="2">
        <f t="shared" si="9"/>
        <v>52</v>
      </c>
    </row>
    <row r="275" spans="1:7" x14ac:dyDescent="0.2">
      <c r="A275" t="s">
        <v>1211</v>
      </c>
      <c r="B275" t="s">
        <v>30</v>
      </c>
      <c r="C275" s="6">
        <v>37154</v>
      </c>
      <c r="D275">
        <v>914</v>
      </c>
      <c r="E275" s="2">
        <v>56</v>
      </c>
      <c r="F275" t="str">
        <f t="shared" si="8"/>
        <v>Benjamin BEISCHER10000m</v>
      </c>
      <c r="G275" s="2">
        <f t="shared" si="9"/>
        <v>56</v>
      </c>
    </row>
    <row r="276" spans="1:7" x14ac:dyDescent="0.2">
      <c r="A276" t="s">
        <v>1212</v>
      </c>
      <c r="B276" t="s">
        <v>30</v>
      </c>
      <c r="C276" s="6">
        <v>33599</v>
      </c>
      <c r="D276">
        <v>912</v>
      </c>
      <c r="E276" s="2">
        <v>57</v>
      </c>
      <c r="F276" t="str">
        <f t="shared" si="8"/>
        <v>Nick BAGGOTT10000m</v>
      </c>
      <c r="G276" s="2">
        <f t="shared" si="9"/>
        <v>57</v>
      </c>
    </row>
    <row r="277" spans="1:7" x14ac:dyDescent="0.2">
      <c r="A277" t="s">
        <v>1209</v>
      </c>
      <c r="B277" t="s">
        <v>30</v>
      </c>
      <c r="D277">
        <v>910</v>
      </c>
      <c r="E277" s="2">
        <v>58</v>
      </c>
      <c r="F277" t="str">
        <f t="shared" si="8"/>
        <v>Nathan STOATE10000m</v>
      </c>
      <c r="G277" s="2">
        <f t="shared" si="9"/>
        <v>58</v>
      </c>
    </row>
    <row r="278" spans="1:7" x14ac:dyDescent="0.2">
      <c r="A278" t="s">
        <v>1213</v>
      </c>
      <c r="B278" t="s">
        <v>30</v>
      </c>
      <c r="C278" s="6">
        <v>36463</v>
      </c>
      <c r="D278">
        <v>889</v>
      </c>
      <c r="E278" s="2">
        <v>64</v>
      </c>
      <c r="F278" t="str">
        <f t="shared" si="8"/>
        <v>Jesse DUNSMORE10000m</v>
      </c>
      <c r="G278" s="2">
        <f t="shared" si="9"/>
        <v>64</v>
      </c>
    </row>
    <row r="279" spans="1:7" x14ac:dyDescent="0.2">
      <c r="A279" t="s">
        <v>1214</v>
      </c>
      <c r="B279" t="s">
        <v>30</v>
      </c>
      <c r="D279">
        <v>879</v>
      </c>
      <c r="E279" s="2">
        <v>67</v>
      </c>
      <c r="F279" t="str">
        <f t="shared" si="8"/>
        <v>Matthew SCHAUMBERG10000m</v>
      </c>
      <c r="G279" s="2">
        <f t="shared" si="9"/>
        <v>67</v>
      </c>
    </row>
    <row r="280" spans="1:7" x14ac:dyDescent="0.2">
      <c r="A280" t="s">
        <v>795</v>
      </c>
      <c r="B280" t="s">
        <v>31</v>
      </c>
      <c r="C280" s="6">
        <v>34262</v>
      </c>
      <c r="D280">
        <v>1077</v>
      </c>
      <c r="E280" s="2">
        <v>1</v>
      </c>
      <c r="F280" t="str">
        <f t="shared" si="8"/>
        <v>Nicholas HOUGH110mh</v>
      </c>
      <c r="G280" s="2">
        <f t="shared" si="9"/>
        <v>1</v>
      </c>
    </row>
    <row r="281" spans="1:7" x14ac:dyDescent="0.2">
      <c r="A281" t="s">
        <v>797</v>
      </c>
      <c r="B281" t="s">
        <v>31</v>
      </c>
      <c r="C281" s="6">
        <v>35754</v>
      </c>
      <c r="D281">
        <v>1048</v>
      </c>
      <c r="E281" s="2">
        <v>3</v>
      </c>
      <c r="F281" t="str">
        <f t="shared" si="8"/>
        <v>Jacob MCCORRY110mh</v>
      </c>
      <c r="G281" s="2">
        <f t="shared" si="9"/>
        <v>3</v>
      </c>
    </row>
    <row r="282" spans="1:7" x14ac:dyDescent="0.2">
      <c r="A282" t="s">
        <v>953</v>
      </c>
      <c r="B282" t="s">
        <v>31</v>
      </c>
      <c r="C282" s="6">
        <v>36957</v>
      </c>
      <c r="D282">
        <v>1025</v>
      </c>
      <c r="E282" s="2">
        <v>6</v>
      </c>
      <c r="F282" t="str">
        <f t="shared" si="8"/>
        <v>Sam HURWOOD110mh</v>
      </c>
      <c r="G282" s="2">
        <f t="shared" si="9"/>
        <v>6</v>
      </c>
    </row>
    <row r="283" spans="1:7" x14ac:dyDescent="0.2">
      <c r="A283" t="s">
        <v>802</v>
      </c>
      <c r="B283" t="s">
        <v>31</v>
      </c>
      <c r="C283" s="6">
        <v>35651</v>
      </c>
      <c r="D283">
        <v>960</v>
      </c>
      <c r="E283" s="2">
        <v>13</v>
      </c>
      <c r="F283" t="str">
        <f t="shared" si="8"/>
        <v>Alec DIAMOND110mh</v>
      </c>
      <c r="G283" s="2">
        <f t="shared" si="9"/>
        <v>13</v>
      </c>
    </row>
    <row r="284" spans="1:7" x14ac:dyDescent="0.2">
      <c r="A284" t="s">
        <v>1215</v>
      </c>
      <c r="B284" t="s">
        <v>31</v>
      </c>
      <c r="C284" s="6">
        <v>36285</v>
      </c>
      <c r="D284">
        <v>933</v>
      </c>
      <c r="E284" s="2">
        <v>19</v>
      </c>
      <c r="F284" t="str">
        <f t="shared" si="8"/>
        <v>Dean PASTRELLO110mh</v>
      </c>
      <c r="G284" s="2">
        <f t="shared" si="9"/>
        <v>19</v>
      </c>
    </row>
    <row r="285" spans="1:7" x14ac:dyDescent="0.2">
      <c r="A285" t="s">
        <v>649</v>
      </c>
      <c r="B285" t="s">
        <v>33</v>
      </c>
      <c r="C285" s="6">
        <v>35845</v>
      </c>
      <c r="D285">
        <v>1089</v>
      </c>
      <c r="E285" s="2">
        <v>2</v>
      </c>
      <c r="F285" t="str">
        <f t="shared" si="8"/>
        <v>Conor FRY400mh</v>
      </c>
      <c r="G285" s="2">
        <f t="shared" si="9"/>
        <v>2</v>
      </c>
    </row>
    <row r="286" spans="1:7" x14ac:dyDescent="0.2">
      <c r="A286" t="s">
        <v>654</v>
      </c>
      <c r="B286" t="s">
        <v>33</v>
      </c>
      <c r="C286" s="6">
        <v>37029</v>
      </c>
      <c r="D286">
        <v>1071</v>
      </c>
      <c r="E286" s="2">
        <v>5</v>
      </c>
      <c r="F286" t="str">
        <f t="shared" si="8"/>
        <v>Mark FOKAS400mh</v>
      </c>
      <c r="G286" s="2">
        <f t="shared" si="9"/>
        <v>5</v>
      </c>
    </row>
    <row r="287" spans="1:7" x14ac:dyDescent="0.2">
      <c r="A287" t="s">
        <v>653</v>
      </c>
      <c r="B287" t="s">
        <v>33</v>
      </c>
      <c r="C287" s="6">
        <v>36226</v>
      </c>
      <c r="D287">
        <v>1053</v>
      </c>
      <c r="E287" s="2">
        <v>7</v>
      </c>
      <c r="F287" t="str">
        <f t="shared" si="8"/>
        <v>Harvey MURRANT400mh</v>
      </c>
      <c r="G287" s="2">
        <f t="shared" si="9"/>
        <v>7</v>
      </c>
    </row>
    <row r="288" spans="1:7" x14ac:dyDescent="0.2">
      <c r="A288" t="s">
        <v>805</v>
      </c>
      <c r="B288" t="s">
        <v>33</v>
      </c>
      <c r="C288" s="6">
        <v>34494</v>
      </c>
      <c r="D288">
        <v>1037</v>
      </c>
      <c r="E288" s="2">
        <v>9</v>
      </c>
      <c r="F288" t="str">
        <f t="shared" si="8"/>
        <v>Luke MAJOR400mh</v>
      </c>
      <c r="G288" s="2">
        <f t="shared" si="9"/>
        <v>9</v>
      </c>
    </row>
    <row r="289" spans="1:7" x14ac:dyDescent="0.2">
      <c r="A289" t="s">
        <v>804</v>
      </c>
      <c r="B289" t="s">
        <v>33</v>
      </c>
      <c r="C289" s="6">
        <v>35856</v>
      </c>
      <c r="D289">
        <v>1015</v>
      </c>
      <c r="E289" s="2">
        <v>18</v>
      </c>
      <c r="F289" t="str">
        <f t="shared" si="8"/>
        <v>Angus PROUDFOOT400mh</v>
      </c>
      <c r="G289" s="2">
        <f t="shared" si="9"/>
        <v>18</v>
      </c>
    </row>
    <row r="290" spans="1:7" x14ac:dyDescent="0.2">
      <c r="A290" t="s">
        <v>664</v>
      </c>
      <c r="B290" t="s">
        <v>33</v>
      </c>
      <c r="C290" s="6">
        <v>36333</v>
      </c>
      <c r="D290">
        <v>1010</v>
      </c>
      <c r="E290" s="2">
        <v>22</v>
      </c>
      <c r="F290" t="str">
        <f t="shared" si="8"/>
        <v>Michael TSOTSOS400mh</v>
      </c>
      <c r="G290" s="2">
        <f t="shared" si="9"/>
        <v>22</v>
      </c>
    </row>
    <row r="291" spans="1:7" x14ac:dyDescent="0.2">
      <c r="A291" t="s">
        <v>953</v>
      </c>
      <c r="B291" t="s">
        <v>33</v>
      </c>
      <c r="C291" s="6">
        <v>36957</v>
      </c>
      <c r="D291">
        <v>983</v>
      </c>
      <c r="E291" s="2">
        <v>32</v>
      </c>
      <c r="F291" t="str">
        <f t="shared" si="8"/>
        <v>Sam HURWOOD400mh</v>
      </c>
      <c r="G291" s="2">
        <f t="shared" si="9"/>
        <v>32</v>
      </c>
    </row>
    <row r="292" spans="1:7" x14ac:dyDescent="0.2">
      <c r="A292" t="s">
        <v>1182</v>
      </c>
      <c r="B292" t="s">
        <v>33</v>
      </c>
      <c r="C292" s="6">
        <v>35496</v>
      </c>
      <c r="D292">
        <v>977</v>
      </c>
      <c r="E292" s="2">
        <v>33</v>
      </c>
      <c r="F292" t="str">
        <f t="shared" si="8"/>
        <v>Matthew CROWE400mh</v>
      </c>
      <c r="G292" s="2">
        <f t="shared" si="9"/>
        <v>33</v>
      </c>
    </row>
    <row r="293" spans="1:7" x14ac:dyDescent="0.2">
      <c r="A293" t="s">
        <v>1216</v>
      </c>
      <c r="B293" t="s">
        <v>33</v>
      </c>
      <c r="C293" s="7">
        <v>44671</v>
      </c>
      <c r="D293">
        <v>967</v>
      </c>
      <c r="E293" s="2">
        <v>36</v>
      </c>
      <c r="F293" t="str">
        <f t="shared" si="8"/>
        <v>Hugo HANAK400mh</v>
      </c>
      <c r="G293" s="2">
        <f t="shared" si="9"/>
        <v>36</v>
      </c>
    </row>
    <row r="294" spans="1:7" x14ac:dyDescent="0.2">
      <c r="A294" t="s">
        <v>1217</v>
      </c>
      <c r="B294" t="s">
        <v>33</v>
      </c>
      <c r="C294" s="6">
        <v>37252</v>
      </c>
      <c r="D294">
        <v>959</v>
      </c>
      <c r="E294" s="2">
        <v>40</v>
      </c>
      <c r="F294" t="str">
        <f t="shared" si="8"/>
        <v>Jack MCFADDEN400mh</v>
      </c>
      <c r="G294" s="2">
        <f t="shared" si="9"/>
        <v>40</v>
      </c>
    </row>
    <row r="295" spans="1:7" x14ac:dyDescent="0.2">
      <c r="A295" t="s">
        <v>808</v>
      </c>
      <c r="B295" t="s">
        <v>33</v>
      </c>
      <c r="C295" s="6">
        <v>37957</v>
      </c>
      <c r="D295">
        <v>949</v>
      </c>
      <c r="E295" s="2">
        <v>43</v>
      </c>
      <c r="F295" t="str">
        <f t="shared" si="8"/>
        <v>Kyle BENNETT400mh</v>
      </c>
      <c r="G295" s="2">
        <f t="shared" si="9"/>
        <v>43</v>
      </c>
    </row>
    <row r="296" spans="1:7" x14ac:dyDescent="0.2">
      <c r="A296" t="s">
        <v>1218</v>
      </c>
      <c r="B296" t="s">
        <v>33</v>
      </c>
      <c r="D296">
        <v>922</v>
      </c>
      <c r="E296" s="2">
        <v>58</v>
      </c>
      <c r="F296" t="str">
        <f t="shared" si="8"/>
        <v>Jarrod SANSOM400mh</v>
      </c>
      <c r="G296" s="2">
        <f t="shared" si="9"/>
        <v>58</v>
      </c>
    </row>
    <row r="297" spans="1:7" x14ac:dyDescent="0.2">
      <c r="A297" t="s">
        <v>1219</v>
      </c>
      <c r="B297" t="s">
        <v>33</v>
      </c>
      <c r="C297" s="6">
        <v>36459</v>
      </c>
      <c r="D297">
        <v>914</v>
      </c>
      <c r="E297" s="2">
        <v>60</v>
      </c>
      <c r="F297" t="str">
        <f t="shared" si="8"/>
        <v>Blake DOBAY400mh</v>
      </c>
      <c r="G297" s="2">
        <f t="shared" si="9"/>
        <v>60</v>
      </c>
    </row>
    <row r="298" spans="1:7" x14ac:dyDescent="0.2">
      <c r="A298" t="s">
        <v>1220</v>
      </c>
      <c r="B298" t="s">
        <v>33</v>
      </c>
      <c r="C298" s="6">
        <v>37514</v>
      </c>
      <c r="D298">
        <v>899</v>
      </c>
      <c r="E298" s="2">
        <v>67</v>
      </c>
      <c r="F298" t="str">
        <f t="shared" si="8"/>
        <v>Lyndon KENWORTHY-GROEN400mh</v>
      </c>
      <c r="G298" s="2">
        <f t="shared" si="9"/>
        <v>67</v>
      </c>
    </row>
    <row r="299" spans="1:7" x14ac:dyDescent="0.2">
      <c r="A299" t="s">
        <v>665</v>
      </c>
      <c r="B299" t="s">
        <v>33</v>
      </c>
      <c r="C299" s="6">
        <v>37782</v>
      </c>
      <c r="D299">
        <v>897</v>
      </c>
      <c r="E299" s="2">
        <v>69</v>
      </c>
      <c r="F299" t="str">
        <f t="shared" si="8"/>
        <v>Dominic PANOZZO400mh</v>
      </c>
      <c r="G299" s="2">
        <f t="shared" si="9"/>
        <v>69</v>
      </c>
    </row>
    <row r="300" spans="1:7" x14ac:dyDescent="0.2">
      <c r="A300" t="s">
        <v>1221</v>
      </c>
      <c r="B300" t="s">
        <v>33</v>
      </c>
      <c r="D300">
        <v>896</v>
      </c>
      <c r="E300" s="2">
        <v>71</v>
      </c>
      <c r="F300" t="str">
        <f t="shared" si="8"/>
        <v>Thomas BYRNE400mh</v>
      </c>
      <c r="G300" s="2">
        <f t="shared" si="9"/>
        <v>71</v>
      </c>
    </row>
    <row r="301" spans="1:7" x14ac:dyDescent="0.2">
      <c r="A301" t="s">
        <v>809</v>
      </c>
      <c r="B301" t="s">
        <v>37</v>
      </c>
      <c r="C301" s="6">
        <v>35258</v>
      </c>
      <c r="D301">
        <v>1149</v>
      </c>
      <c r="E301" s="2">
        <v>1</v>
      </c>
      <c r="F301" t="str">
        <f t="shared" si="8"/>
        <v>Christopher MITREVSKIlong-jump</v>
      </c>
      <c r="G301" s="2">
        <f t="shared" si="9"/>
        <v>1</v>
      </c>
    </row>
    <row r="302" spans="1:7" x14ac:dyDescent="0.2">
      <c r="A302" t="s">
        <v>604</v>
      </c>
      <c r="B302" t="s">
        <v>37</v>
      </c>
      <c r="C302" s="6">
        <v>37033</v>
      </c>
      <c r="D302">
        <v>1088</v>
      </c>
      <c r="E302" s="2">
        <v>5</v>
      </c>
      <c r="F302" t="str">
        <f t="shared" si="8"/>
        <v>Sam TAYLORlong-jump</v>
      </c>
      <c r="G302" s="2">
        <f t="shared" si="9"/>
        <v>5</v>
      </c>
    </row>
    <row r="303" spans="1:7" x14ac:dyDescent="0.2">
      <c r="A303" t="s">
        <v>812</v>
      </c>
      <c r="B303" t="s">
        <v>37</v>
      </c>
      <c r="C303" s="6">
        <v>36529</v>
      </c>
      <c r="D303">
        <v>1079</v>
      </c>
      <c r="E303" s="2">
        <v>6</v>
      </c>
      <c r="F303" t="str">
        <f t="shared" si="8"/>
        <v>Zane BRANCOlong-jump</v>
      </c>
      <c r="G303" s="2">
        <f t="shared" si="9"/>
        <v>6</v>
      </c>
    </row>
    <row r="304" spans="1:7" x14ac:dyDescent="0.2">
      <c r="A304" t="s">
        <v>802</v>
      </c>
      <c r="B304" t="s">
        <v>37</v>
      </c>
      <c r="C304" s="6">
        <v>35651</v>
      </c>
      <c r="D304">
        <v>1075</v>
      </c>
      <c r="E304" s="2">
        <v>8</v>
      </c>
      <c r="F304" t="str">
        <f t="shared" si="8"/>
        <v>Alec DIAMONDlong-jump</v>
      </c>
      <c r="G304" s="2">
        <f t="shared" si="9"/>
        <v>8</v>
      </c>
    </row>
    <row r="305" spans="1:7" x14ac:dyDescent="0.2">
      <c r="A305" t="s">
        <v>817</v>
      </c>
      <c r="B305" t="s">
        <v>37</v>
      </c>
      <c r="C305" s="6">
        <v>37470</v>
      </c>
      <c r="D305">
        <v>1060</v>
      </c>
      <c r="E305" s="2">
        <v>10</v>
      </c>
      <c r="F305" t="str">
        <f t="shared" si="8"/>
        <v>Amiru CHANDRASENAlong-jump</v>
      </c>
      <c r="G305" s="2">
        <f t="shared" si="9"/>
        <v>10</v>
      </c>
    </row>
    <row r="306" spans="1:7" x14ac:dyDescent="0.2">
      <c r="A306" t="s">
        <v>822</v>
      </c>
      <c r="B306" t="s">
        <v>37</v>
      </c>
      <c r="C306" s="6">
        <v>37777</v>
      </c>
      <c r="D306">
        <v>1053</v>
      </c>
      <c r="E306" s="2">
        <v>11</v>
      </c>
      <c r="F306" t="str">
        <f t="shared" si="8"/>
        <v>Aiden HINSONlong-jump</v>
      </c>
      <c r="G306" s="2">
        <f t="shared" si="9"/>
        <v>11</v>
      </c>
    </row>
    <row r="307" spans="1:7" x14ac:dyDescent="0.2">
      <c r="A307" t="s">
        <v>819</v>
      </c>
      <c r="B307" t="s">
        <v>37</v>
      </c>
      <c r="C307" s="6">
        <v>37460</v>
      </c>
      <c r="D307">
        <v>1047</v>
      </c>
      <c r="E307" s="2">
        <v>14</v>
      </c>
      <c r="F307" t="str">
        <f t="shared" si="8"/>
        <v>Liam FAIRWEATHERlong-jump</v>
      </c>
      <c r="G307" s="2">
        <f t="shared" si="9"/>
        <v>14</v>
      </c>
    </row>
    <row r="308" spans="1:7" x14ac:dyDescent="0.2">
      <c r="A308" t="s">
        <v>1222</v>
      </c>
      <c r="B308" t="s">
        <v>37</v>
      </c>
      <c r="C308" s="6">
        <v>35237</v>
      </c>
      <c r="D308">
        <v>1042</v>
      </c>
      <c r="E308" s="2">
        <v>15</v>
      </c>
      <c r="F308" t="str">
        <f t="shared" si="8"/>
        <v>Liam ADCOCKlong-jump</v>
      </c>
      <c r="G308" s="2">
        <f t="shared" si="9"/>
        <v>15</v>
      </c>
    </row>
    <row r="309" spans="1:7" x14ac:dyDescent="0.2">
      <c r="A309" t="s">
        <v>820</v>
      </c>
      <c r="B309" t="s">
        <v>37</v>
      </c>
      <c r="D309">
        <v>1025</v>
      </c>
      <c r="E309" s="2">
        <v>20</v>
      </c>
      <c r="F309" t="str">
        <f t="shared" si="8"/>
        <v>Blake SHAWlong-jump</v>
      </c>
      <c r="G309" s="2">
        <f t="shared" si="9"/>
        <v>20</v>
      </c>
    </row>
    <row r="310" spans="1:7" x14ac:dyDescent="0.2">
      <c r="A310" t="s">
        <v>1223</v>
      </c>
      <c r="B310" t="s">
        <v>37</v>
      </c>
      <c r="C310" s="6">
        <v>36636</v>
      </c>
      <c r="D310">
        <v>1004</v>
      </c>
      <c r="E310" s="2">
        <v>22</v>
      </c>
      <c r="F310" t="str">
        <f t="shared" si="8"/>
        <v>Tristan SCHEIRSlong-jump</v>
      </c>
      <c r="G310" s="2">
        <f t="shared" si="9"/>
        <v>22</v>
      </c>
    </row>
    <row r="311" spans="1:7" x14ac:dyDescent="0.2">
      <c r="A311" t="s">
        <v>823</v>
      </c>
      <c r="B311" t="s">
        <v>37</v>
      </c>
      <c r="C311" s="6">
        <v>35786</v>
      </c>
      <c r="D311">
        <v>982</v>
      </c>
      <c r="E311" s="2">
        <v>26</v>
      </c>
      <c r="F311" t="str">
        <f t="shared" si="8"/>
        <v>Mackenzie LIDDELOWlong-jump</v>
      </c>
      <c r="G311" s="2">
        <f t="shared" si="9"/>
        <v>26</v>
      </c>
    </row>
    <row r="312" spans="1:7" x14ac:dyDescent="0.2">
      <c r="A312" t="s">
        <v>1224</v>
      </c>
      <c r="B312" t="s">
        <v>37</v>
      </c>
      <c r="C312" s="6">
        <v>36798</v>
      </c>
      <c r="D312">
        <v>978</v>
      </c>
      <c r="E312" s="2">
        <v>27</v>
      </c>
      <c r="F312" t="str">
        <f t="shared" si="8"/>
        <v>Thomas PITTSlong-jump</v>
      </c>
      <c r="G312" s="2">
        <f t="shared" si="9"/>
        <v>27</v>
      </c>
    </row>
    <row r="313" spans="1:7" x14ac:dyDescent="0.2">
      <c r="A313" t="s">
        <v>1225</v>
      </c>
      <c r="B313" t="s">
        <v>37</v>
      </c>
      <c r="C313" s="6">
        <v>36544</v>
      </c>
      <c r="D313">
        <v>976</v>
      </c>
      <c r="E313" s="2">
        <v>29</v>
      </c>
      <c r="F313" t="str">
        <f t="shared" si="8"/>
        <v>Ryan HATCHlong-jump</v>
      </c>
      <c r="G313" s="2">
        <f t="shared" si="9"/>
        <v>29</v>
      </c>
    </row>
    <row r="314" spans="1:7" x14ac:dyDescent="0.2">
      <c r="A314" t="s">
        <v>815</v>
      </c>
      <c r="B314" t="s">
        <v>37</v>
      </c>
      <c r="C314" s="6">
        <v>36459</v>
      </c>
      <c r="D314">
        <v>971</v>
      </c>
      <c r="E314" s="2">
        <v>30</v>
      </c>
      <c r="F314" t="str">
        <f t="shared" si="8"/>
        <v>William FREYERlong-jump</v>
      </c>
      <c r="G314" s="2">
        <f t="shared" si="9"/>
        <v>30</v>
      </c>
    </row>
    <row r="315" spans="1:7" x14ac:dyDescent="0.2">
      <c r="A315" t="s">
        <v>828</v>
      </c>
      <c r="B315" t="s">
        <v>37</v>
      </c>
      <c r="C315" s="6">
        <v>34731</v>
      </c>
      <c r="D315">
        <v>969</v>
      </c>
      <c r="E315" s="2">
        <v>32</v>
      </c>
      <c r="F315" t="str">
        <f t="shared" si="8"/>
        <v>Nicholas VAN GELDERlong-jump</v>
      </c>
      <c r="G315" s="2">
        <f t="shared" si="9"/>
        <v>32</v>
      </c>
    </row>
    <row r="316" spans="1:7" x14ac:dyDescent="0.2">
      <c r="A316" t="s">
        <v>824</v>
      </c>
      <c r="B316" t="s">
        <v>37</v>
      </c>
      <c r="C316" s="7">
        <v>44640</v>
      </c>
      <c r="D316">
        <v>969</v>
      </c>
      <c r="E316" s="2">
        <v>32</v>
      </c>
      <c r="F316" t="str">
        <f t="shared" si="8"/>
        <v>Jacob HRISTIANOPOULOSlong-jump</v>
      </c>
      <c r="G316" s="2">
        <f t="shared" si="9"/>
        <v>32</v>
      </c>
    </row>
    <row r="317" spans="1:7" x14ac:dyDescent="0.2">
      <c r="A317" t="s">
        <v>825</v>
      </c>
      <c r="B317" t="s">
        <v>37</v>
      </c>
      <c r="C317" s="6">
        <v>36116</v>
      </c>
      <c r="D317">
        <v>977</v>
      </c>
      <c r="E317" s="2">
        <v>34</v>
      </c>
      <c r="F317" t="str">
        <f t="shared" si="8"/>
        <v>Benan OZTORUNlong-jump</v>
      </c>
      <c r="G317" s="2">
        <f t="shared" si="9"/>
        <v>34</v>
      </c>
    </row>
    <row r="318" spans="1:7" x14ac:dyDescent="0.2">
      <c r="A318" t="s">
        <v>813</v>
      </c>
      <c r="B318" t="s">
        <v>37</v>
      </c>
      <c r="C318" s="6">
        <v>35479</v>
      </c>
      <c r="D318">
        <v>961</v>
      </c>
      <c r="E318" s="2">
        <v>36</v>
      </c>
      <c r="F318" t="str">
        <f t="shared" si="8"/>
        <v>Jalen RUCKERlong-jump</v>
      </c>
      <c r="G318" s="2">
        <f t="shared" si="9"/>
        <v>36</v>
      </c>
    </row>
    <row r="319" spans="1:7" x14ac:dyDescent="0.2">
      <c r="A319" t="s">
        <v>1226</v>
      </c>
      <c r="B319" t="s">
        <v>37</v>
      </c>
      <c r="C319" s="6">
        <v>34342</v>
      </c>
      <c r="D319">
        <v>958</v>
      </c>
      <c r="E319" s="2">
        <v>37</v>
      </c>
      <c r="F319" t="str">
        <f t="shared" si="8"/>
        <v>Angus GOULDlong-jump</v>
      </c>
      <c r="G319" s="2">
        <f t="shared" si="9"/>
        <v>37</v>
      </c>
    </row>
    <row r="320" spans="1:7" x14ac:dyDescent="0.2">
      <c r="A320" t="s">
        <v>1227</v>
      </c>
      <c r="B320" t="s">
        <v>37</v>
      </c>
      <c r="C320" s="6">
        <v>37666</v>
      </c>
      <c r="D320">
        <v>958</v>
      </c>
      <c r="E320" s="2">
        <v>37</v>
      </c>
      <c r="F320" t="str">
        <f t="shared" si="8"/>
        <v>Ethan PETCOSlong-jump</v>
      </c>
      <c r="G320" s="2">
        <f t="shared" si="9"/>
        <v>37</v>
      </c>
    </row>
    <row r="321" spans="1:7" x14ac:dyDescent="0.2">
      <c r="A321" t="s">
        <v>821</v>
      </c>
      <c r="B321" t="s">
        <v>37</v>
      </c>
      <c r="C321" s="6">
        <v>35786</v>
      </c>
      <c r="D321">
        <v>950</v>
      </c>
      <c r="E321" s="2">
        <v>42</v>
      </c>
      <c r="F321" t="str">
        <f t="shared" si="8"/>
        <v>Oli CALLAHANlong-jump</v>
      </c>
      <c r="G321" s="2">
        <f t="shared" si="9"/>
        <v>42</v>
      </c>
    </row>
    <row r="322" spans="1:7" x14ac:dyDescent="0.2">
      <c r="A322" t="s">
        <v>1215</v>
      </c>
      <c r="B322" t="s">
        <v>37</v>
      </c>
      <c r="C322" s="6">
        <v>36285</v>
      </c>
      <c r="D322">
        <v>950</v>
      </c>
      <c r="E322" s="2">
        <v>42</v>
      </c>
      <c r="F322" t="str">
        <f t="shared" si="8"/>
        <v>Dean PASTRELLOlong-jump</v>
      </c>
      <c r="G322" s="2">
        <f t="shared" si="9"/>
        <v>42</v>
      </c>
    </row>
    <row r="323" spans="1:7" x14ac:dyDescent="0.2">
      <c r="A323" t="s">
        <v>829</v>
      </c>
      <c r="B323" t="s">
        <v>37</v>
      </c>
      <c r="C323" s="6">
        <v>37117</v>
      </c>
      <c r="D323">
        <v>946</v>
      </c>
      <c r="E323" s="2">
        <v>44</v>
      </c>
      <c r="F323" t="str">
        <f t="shared" ref="F323:F386" si="10">A323&amp;B323</f>
        <v>Liam MULLENlong-jump</v>
      </c>
      <c r="G323" s="2">
        <f t="shared" si="9"/>
        <v>44</v>
      </c>
    </row>
    <row r="324" spans="1:7" x14ac:dyDescent="0.2">
      <c r="A324" t="s">
        <v>842</v>
      </c>
      <c r="B324" t="s">
        <v>37</v>
      </c>
      <c r="C324" s="6">
        <v>37216</v>
      </c>
      <c r="D324">
        <v>939</v>
      </c>
      <c r="E324" s="2">
        <v>45</v>
      </c>
      <c r="F324" t="str">
        <f t="shared" si="10"/>
        <v>Oscar MIERSlong-jump</v>
      </c>
      <c r="G324" s="2">
        <f t="shared" ref="G324:G387" si="11">E324</f>
        <v>45</v>
      </c>
    </row>
    <row r="325" spans="1:7" x14ac:dyDescent="0.2">
      <c r="A325" t="s">
        <v>830</v>
      </c>
      <c r="B325" t="s">
        <v>37</v>
      </c>
      <c r="C325" s="6">
        <v>34106</v>
      </c>
      <c r="D325">
        <v>926</v>
      </c>
      <c r="E325" s="2">
        <v>47</v>
      </c>
      <c r="F325" t="str">
        <f t="shared" si="10"/>
        <v>Brandon CLARKlong-jump</v>
      </c>
      <c r="G325" s="2">
        <f t="shared" si="11"/>
        <v>47</v>
      </c>
    </row>
    <row r="326" spans="1:7" x14ac:dyDescent="0.2">
      <c r="A326" t="s">
        <v>833</v>
      </c>
      <c r="B326" t="s">
        <v>38</v>
      </c>
      <c r="C326" s="6">
        <v>35585</v>
      </c>
      <c r="D326">
        <v>1084</v>
      </c>
      <c r="E326" s="2">
        <v>1</v>
      </c>
      <c r="F326" t="str">
        <f t="shared" si="10"/>
        <v>Julian KONLEtriple-jump</v>
      </c>
      <c r="G326" s="2">
        <f t="shared" si="11"/>
        <v>1</v>
      </c>
    </row>
    <row r="327" spans="1:7" x14ac:dyDescent="0.2">
      <c r="A327" t="s">
        <v>832</v>
      </c>
      <c r="B327" t="s">
        <v>38</v>
      </c>
      <c r="C327" s="6">
        <v>35543</v>
      </c>
      <c r="D327">
        <v>1070</v>
      </c>
      <c r="E327" s="2">
        <v>4</v>
      </c>
      <c r="F327" t="str">
        <f t="shared" si="10"/>
        <v>Ayo OREtriple-jump</v>
      </c>
      <c r="G327" s="2">
        <f t="shared" si="11"/>
        <v>4</v>
      </c>
    </row>
    <row r="328" spans="1:7" x14ac:dyDescent="0.2">
      <c r="A328" t="s">
        <v>834</v>
      </c>
      <c r="B328" t="s">
        <v>38</v>
      </c>
      <c r="C328" s="6">
        <v>35623</v>
      </c>
      <c r="D328">
        <v>1044</v>
      </c>
      <c r="E328" s="2">
        <v>6</v>
      </c>
      <c r="F328" t="str">
        <f t="shared" si="10"/>
        <v>Shemaiah JAMEStriple-jump</v>
      </c>
      <c r="G328" s="2">
        <f t="shared" si="11"/>
        <v>6</v>
      </c>
    </row>
    <row r="329" spans="1:7" x14ac:dyDescent="0.2">
      <c r="A329" t="s">
        <v>835</v>
      </c>
      <c r="B329" t="s">
        <v>38</v>
      </c>
      <c r="C329" s="6">
        <v>37186</v>
      </c>
      <c r="D329">
        <v>1030</v>
      </c>
      <c r="E329" s="2">
        <v>7</v>
      </c>
      <c r="F329" t="str">
        <f t="shared" si="10"/>
        <v>Connor MURPHYtriple-jump</v>
      </c>
      <c r="G329" s="2">
        <f t="shared" si="11"/>
        <v>7</v>
      </c>
    </row>
    <row r="330" spans="1:7" x14ac:dyDescent="0.2">
      <c r="A330" t="s">
        <v>836</v>
      </c>
      <c r="B330" t="s">
        <v>38</v>
      </c>
      <c r="C330" s="6">
        <v>35457</v>
      </c>
      <c r="D330">
        <v>1005</v>
      </c>
      <c r="E330" s="2">
        <v>11</v>
      </c>
      <c r="F330" t="str">
        <f t="shared" si="10"/>
        <v>Emmanuel FAKIYEtriple-jump</v>
      </c>
      <c r="G330" s="2">
        <f t="shared" si="11"/>
        <v>11</v>
      </c>
    </row>
    <row r="331" spans="1:7" x14ac:dyDescent="0.2">
      <c r="A331" t="s">
        <v>822</v>
      </c>
      <c r="B331" t="s">
        <v>38</v>
      </c>
      <c r="C331" s="6">
        <v>37777</v>
      </c>
      <c r="D331">
        <v>1002</v>
      </c>
      <c r="E331" s="2">
        <v>12</v>
      </c>
      <c r="F331" t="str">
        <f t="shared" si="10"/>
        <v>Aiden HINSONtriple-jump</v>
      </c>
      <c r="G331" s="2">
        <f t="shared" si="11"/>
        <v>12</v>
      </c>
    </row>
    <row r="332" spans="1:7" x14ac:dyDescent="0.2">
      <c r="A332" t="s">
        <v>1228</v>
      </c>
      <c r="B332" t="s">
        <v>38</v>
      </c>
      <c r="C332" s="6">
        <v>36032</v>
      </c>
      <c r="D332">
        <v>999</v>
      </c>
      <c r="E332" s="2">
        <v>13</v>
      </c>
      <c r="F332" t="str">
        <f t="shared" si="10"/>
        <v>Oluwapemi AKIN OJELABItriple-jump</v>
      </c>
      <c r="G332" s="2">
        <f t="shared" si="11"/>
        <v>13</v>
      </c>
    </row>
    <row r="333" spans="1:7" x14ac:dyDescent="0.2">
      <c r="A333" t="s">
        <v>1223</v>
      </c>
      <c r="B333" t="s">
        <v>38</v>
      </c>
      <c r="C333" s="6">
        <v>36636</v>
      </c>
      <c r="D333">
        <v>928</v>
      </c>
      <c r="E333" s="2">
        <v>23</v>
      </c>
      <c r="F333" t="str">
        <f t="shared" si="10"/>
        <v>Tristan SCHEIRStriple-jump</v>
      </c>
      <c r="G333" s="2">
        <f t="shared" si="11"/>
        <v>23</v>
      </c>
    </row>
    <row r="334" spans="1:7" x14ac:dyDescent="0.2">
      <c r="A334" t="s">
        <v>1229</v>
      </c>
      <c r="B334" t="s">
        <v>38</v>
      </c>
      <c r="C334" s="7">
        <v>44671</v>
      </c>
      <c r="D334">
        <v>922</v>
      </c>
      <c r="E334" s="2">
        <v>24</v>
      </c>
      <c r="F334" t="str">
        <f t="shared" si="10"/>
        <v>Kipchumba LANGATtriple-jump</v>
      </c>
      <c r="G334" s="2">
        <f t="shared" si="11"/>
        <v>24</v>
      </c>
    </row>
    <row r="335" spans="1:7" x14ac:dyDescent="0.2">
      <c r="A335" t="s">
        <v>1230</v>
      </c>
      <c r="B335" t="s">
        <v>38</v>
      </c>
      <c r="C335" s="7">
        <v>44640</v>
      </c>
      <c r="D335">
        <v>913</v>
      </c>
      <c r="E335" s="2">
        <v>25</v>
      </c>
      <c r="F335" t="str">
        <f t="shared" si="10"/>
        <v>Finn MURPHYtriple-jump</v>
      </c>
      <c r="G335" s="2">
        <f t="shared" si="11"/>
        <v>25</v>
      </c>
    </row>
    <row r="336" spans="1:7" x14ac:dyDescent="0.2">
      <c r="A336" t="s">
        <v>839</v>
      </c>
      <c r="B336" t="s">
        <v>38</v>
      </c>
      <c r="C336" s="7">
        <v>44612</v>
      </c>
      <c r="D336">
        <v>912</v>
      </c>
      <c r="E336" s="2">
        <v>26</v>
      </c>
      <c r="F336" t="str">
        <f t="shared" si="10"/>
        <v>Ryan MARSHALLtriple-jump</v>
      </c>
      <c r="G336" s="2">
        <f t="shared" si="11"/>
        <v>26</v>
      </c>
    </row>
    <row r="337" spans="1:7" x14ac:dyDescent="0.2">
      <c r="A337" t="s">
        <v>1224</v>
      </c>
      <c r="B337" t="s">
        <v>38</v>
      </c>
      <c r="C337" s="6">
        <v>36798</v>
      </c>
      <c r="D337">
        <v>898</v>
      </c>
      <c r="E337" s="2">
        <v>28</v>
      </c>
      <c r="F337" t="str">
        <f t="shared" si="10"/>
        <v>Thomas PITTStriple-jump</v>
      </c>
      <c r="G337" s="2">
        <f t="shared" si="11"/>
        <v>28</v>
      </c>
    </row>
    <row r="338" spans="1:7" x14ac:dyDescent="0.2">
      <c r="A338" t="s">
        <v>1231</v>
      </c>
      <c r="B338" t="s">
        <v>38</v>
      </c>
      <c r="C338" s="7">
        <v>44640</v>
      </c>
      <c r="D338">
        <v>891</v>
      </c>
      <c r="E338" s="2">
        <v>30</v>
      </c>
      <c r="F338" t="str">
        <f t="shared" si="10"/>
        <v>Joshua HWABAtriple-jump</v>
      </c>
      <c r="G338" s="2">
        <f t="shared" si="11"/>
        <v>30</v>
      </c>
    </row>
    <row r="339" spans="1:7" x14ac:dyDescent="0.2">
      <c r="A339" t="s">
        <v>830</v>
      </c>
      <c r="B339" t="s">
        <v>38</v>
      </c>
      <c r="C339" s="6">
        <v>34106</v>
      </c>
      <c r="D339">
        <v>884</v>
      </c>
      <c r="E339" s="2">
        <v>32</v>
      </c>
      <c r="F339" t="str">
        <f t="shared" si="10"/>
        <v>Brandon CLARKtriple-jump</v>
      </c>
      <c r="G339" s="2">
        <f t="shared" si="11"/>
        <v>32</v>
      </c>
    </row>
    <row r="340" spans="1:7" x14ac:dyDescent="0.2">
      <c r="A340" t="s">
        <v>823</v>
      </c>
      <c r="B340" t="s">
        <v>38</v>
      </c>
      <c r="C340" s="6">
        <v>35786</v>
      </c>
      <c r="D340">
        <v>882</v>
      </c>
      <c r="E340" s="2">
        <v>33</v>
      </c>
      <c r="F340" t="str">
        <f t="shared" si="10"/>
        <v>Mackenzie LIDDELOWtriple-jump</v>
      </c>
      <c r="G340" s="2">
        <f t="shared" si="11"/>
        <v>33</v>
      </c>
    </row>
    <row r="341" spans="1:7" x14ac:dyDescent="0.2">
      <c r="A341" t="s">
        <v>838</v>
      </c>
      <c r="B341" t="s">
        <v>38</v>
      </c>
      <c r="C341" s="6">
        <v>36901</v>
      </c>
      <c r="D341">
        <v>881</v>
      </c>
      <c r="E341" s="2">
        <v>35</v>
      </c>
      <c r="F341" t="str">
        <f t="shared" si="10"/>
        <v>Angus WOODtriple-jump</v>
      </c>
      <c r="G341" s="2">
        <f t="shared" si="11"/>
        <v>35</v>
      </c>
    </row>
    <row r="342" spans="1:7" x14ac:dyDescent="0.2">
      <c r="A342" t="s">
        <v>1232</v>
      </c>
      <c r="B342" t="s">
        <v>38</v>
      </c>
      <c r="C342" s="6">
        <v>35155</v>
      </c>
      <c r="D342">
        <v>870</v>
      </c>
      <c r="E342" s="2">
        <v>36</v>
      </c>
      <c r="F342" t="str">
        <f t="shared" si="10"/>
        <v>Cameron PAPPAStriple-jump</v>
      </c>
      <c r="G342" s="2">
        <f t="shared" si="11"/>
        <v>36</v>
      </c>
    </row>
    <row r="343" spans="1:7" x14ac:dyDescent="0.2">
      <c r="A343" t="s">
        <v>1233</v>
      </c>
      <c r="B343" t="s">
        <v>38</v>
      </c>
      <c r="C343" s="7">
        <v>44701</v>
      </c>
      <c r="D343">
        <v>864</v>
      </c>
      <c r="E343" s="2">
        <v>38</v>
      </c>
      <c r="F343" t="str">
        <f t="shared" si="10"/>
        <v>Devesh SRI DEENATHAYALANtriple-jump</v>
      </c>
      <c r="G343" s="2">
        <f t="shared" si="11"/>
        <v>38</v>
      </c>
    </row>
    <row r="344" spans="1:7" x14ac:dyDescent="0.2">
      <c r="A344" t="s">
        <v>1234</v>
      </c>
      <c r="B344" t="s">
        <v>38</v>
      </c>
      <c r="C344" s="7">
        <v>44701</v>
      </c>
      <c r="D344">
        <v>849</v>
      </c>
      <c r="E344" s="2">
        <v>42</v>
      </c>
      <c r="F344" t="str">
        <f t="shared" si="10"/>
        <v>Nathan TAVERNERtriple-jump</v>
      </c>
      <c r="G344" s="2">
        <f t="shared" si="11"/>
        <v>42</v>
      </c>
    </row>
    <row r="345" spans="1:7" x14ac:dyDescent="0.2">
      <c r="A345" t="s">
        <v>841</v>
      </c>
      <c r="B345" t="s">
        <v>35</v>
      </c>
      <c r="C345" s="6">
        <v>35096</v>
      </c>
      <c r="D345">
        <v>1152</v>
      </c>
      <c r="E345" s="2">
        <v>2</v>
      </c>
      <c r="F345" t="str">
        <f t="shared" si="10"/>
        <v>Joel BADENhigh-jump</v>
      </c>
      <c r="G345" s="2">
        <f t="shared" si="11"/>
        <v>2</v>
      </c>
    </row>
    <row r="346" spans="1:7" x14ac:dyDescent="0.2">
      <c r="A346" t="s">
        <v>843</v>
      </c>
      <c r="B346" t="s">
        <v>35</v>
      </c>
      <c r="C346" s="6">
        <v>36664</v>
      </c>
      <c r="D346">
        <v>1099</v>
      </c>
      <c r="E346" s="2">
        <v>3</v>
      </c>
      <c r="F346" t="str">
        <f t="shared" si="10"/>
        <v>Yual REATHhigh-jump</v>
      </c>
      <c r="G346" s="2">
        <f t="shared" si="11"/>
        <v>3</v>
      </c>
    </row>
    <row r="347" spans="1:7" x14ac:dyDescent="0.2">
      <c r="A347" t="s">
        <v>842</v>
      </c>
      <c r="B347" t="s">
        <v>35</v>
      </c>
      <c r="C347" s="6">
        <v>37216</v>
      </c>
      <c r="D347">
        <v>1046</v>
      </c>
      <c r="E347" s="2">
        <v>4</v>
      </c>
      <c r="F347" t="str">
        <f t="shared" si="10"/>
        <v>Oscar MIERShigh-jump</v>
      </c>
      <c r="G347" s="2">
        <f t="shared" si="11"/>
        <v>4</v>
      </c>
    </row>
    <row r="348" spans="1:7" x14ac:dyDescent="0.2">
      <c r="A348" t="s">
        <v>1235</v>
      </c>
      <c r="B348" t="s">
        <v>35</v>
      </c>
      <c r="C348" s="6">
        <v>37383</v>
      </c>
      <c r="D348">
        <v>1019</v>
      </c>
      <c r="E348" s="2">
        <v>6</v>
      </c>
      <c r="F348" t="str">
        <f t="shared" si="10"/>
        <v>Michael CHRISTIEhigh-jump</v>
      </c>
      <c r="G348" s="2">
        <f t="shared" si="11"/>
        <v>6</v>
      </c>
    </row>
    <row r="349" spans="1:7" x14ac:dyDescent="0.2">
      <c r="A349" t="s">
        <v>850</v>
      </c>
      <c r="B349" t="s">
        <v>35</v>
      </c>
      <c r="C349" s="6">
        <v>38035</v>
      </c>
      <c r="D349">
        <v>1002</v>
      </c>
      <c r="E349" s="2">
        <v>9</v>
      </c>
      <c r="F349" t="str">
        <f t="shared" si="10"/>
        <v>Darcy HOLMEShigh-jump</v>
      </c>
      <c r="G349" s="2">
        <f t="shared" si="11"/>
        <v>9</v>
      </c>
    </row>
    <row r="350" spans="1:7" x14ac:dyDescent="0.2">
      <c r="A350" t="s">
        <v>846</v>
      </c>
      <c r="B350" t="s">
        <v>35</v>
      </c>
      <c r="C350" s="6">
        <v>36930</v>
      </c>
      <c r="D350">
        <v>1002</v>
      </c>
      <c r="E350" s="2">
        <v>9</v>
      </c>
      <c r="F350" t="str">
        <f t="shared" si="10"/>
        <v>Angus CLARKhigh-jump</v>
      </c>
      <c r="G350" s="2">
        <f t="shared" si="11"/>
        <v>9</v>
      </c>
    </row>
    <row r="351" spans="1:7" x14ac:dyDescent="0.2">
      <c r="A351" t="s">
        <v>851</v>
      </c>
      <c r="B351" t="s">
        <v>35</v>
      </c>
      <c r="C351" s="6">
        <v>38388</v>
      </c>
      <c r="D351">
        <v>1002</v>
      </c>
      <c r="E351" s="2">
        <v>9</v>
      </c>
      <c r="F351" t="str">
        <f t="shared" si="10"/>
        <v>Lachlan O'KEEFEhigh-jump</v>
      </c>
      <c r="G351" s="2">
        <f t="shared" si="11"/>
        <v>9</v>
      </c>
    </row>
    <row r="352" spans="1:7" x14ac:dyDescent="0.2">
      <c r="A352" t="s">
        <v>849</v>
      </c>
      <c r="B352" t="s">
        <v>35</v>
      </c>
      <c r="C352" s="6">
        <v>38317</v>
      </c>
      <c r="D352">
        <v>984</v>
      </c>
      <c r="E352" s="2">
        <v>13</v>
      </c>
      <c r="F352" t="str">
        <f t="shared" si="10"/>
        <v>Alex PERINhigh-jump</v>
      </c>
      <c r="G352" s="2">
        <f t="shared" si="11"/>
        <v>13</v>
      </c>
    </row>
    <row r="353" spans="1:7" x14ac:dyDescent="0.2">
      <c r="A353" t="s">
        <v>847</v>
      </c>
      <c r="B353" t="s">
        <v>35</v>
      </c>
      <c r="C353" s="6">
        <v>37047</v>
      </c>
      <c r="D353">
        <v>967</v>
      </c>
      <c r="E353" s="2">
        <v>19</v>
      </c>
      <c r="F353" t="str">
        <f t="shared" si="10"/>
        <v>Nicholas KOLLIAShigh-jump</v>
      </c>
      <c r="G353" s="2">
        <f t="shared" si="11"/>
        <v>19</v>
      </c>
    </row>
    <row r="354" spans="1:7" x14ac:dyDescent="0.2">
      <c r="A354" t="s">
        <v>845</v>
      </c>
      <c r="B354" t="s">
        <v>35</v>
      </c>
      <c r="C354" s="6">
        <v>35415</v>
      </c>
      <c r="D354">
        <v>967</v>
      </c>
      <c r="E354" s="2">
        <v>19</v>
      </c>
      <c r="F354" t="str">
        <f t="shared" si="10"/>
        <v>Matthew TILLEYhigh-jump</v>
      </c>
      <c r="G354" s="2">
        <f t="shared" si="11"/>
        <v>19</v>
      </c>
    </row>
    <row r="355" spans="1:7" x14ac:dyDescent="0.2">
      <c r="A355" t="s">
        <v>891</v>
      </c>
      <c r="B355" t="s">
        <v>35</v>
      </c>
      <c r="C355" s="6">
        <v>35543</v>
      </c>
      <c r="D355">
        <v>932</v>
      </c>
      <c r="E355" s="2">
        <v>28</v>
      </c>
      <c r="F355" t="str">
        <f t="shared" si="10"/>
        <v>Christian PAYNTERhigh-jump</v>
      </c>
      <c r="G355" s="2">
        <f t="shared" si="11"/>
        <v>28</v>
      </c>
    </row>
    <row r="356" spans="1:7" x14ac:dyDescent="0.2">
      <c r="A356" t="s">
        <v>1236</v>
      </c>
      <c r="B356" t="s">
        <v>35</v>
      </c>
      <c r="C356" s="7">
        <v>44640</v>
      </c>
      <c r="D356">
        <v>923</v>
      </c>
      <c r="E356" s="2">
        <v>30</v>
      </c>
      <c r="F356" t="str">
        <f t="shared" si="10"/>
        <v>Zane PATERSONhigh-jump</v>
      </c>
      <c r="G356" s="2">
        <f t="shared" si="11"/>
        <v>30</v>
      </c>
    </row>
    <row r="357" spans="1:7" x14ac:dyDescent="0.2">
      <c r="A357" t="s">
        <v>1237</v>
      </c>
      <c r="B357" t="s">
        <v>35</v>
      </c>
      <c r="C357" s="6">
        <v>38075</v>
      </c>
      <c r="D357">
        <v>923</v>
      </c>
      <c r="E357" s="2">
        <v>30</v>
      </c>
      <c r="F357" t="str">
        <f t="shared" si="10"/>
        <v>Jackson MCMENAMINhigh-jump</v>
      </c>
      <c r="G357" s="2">
        <f t="shared" si="11"/>
        <v>30</v>
      </c>
    </row>
    <row r="358" spans="1:7" x14ac:dyDescent="0.2">
      <c r="A358" t="s">
        <v>1238</v>
      </c>
      <c r="B358" t="s">
        <v>35</v>
      </c>
      <c r="C358" s="6">
        <v>37236</v>
      </c>
      <c r="D358">
        <v>914</v>
      </c>
      <c r="E358" s="2">
        <v>35</v>
      </c>
      <c r="F358" t="str">
        <f t="shared" si="10"/>
        <v>Liam TULLYhigh-jump</v>
      </c>
      <c r="G358" s="2">
        <f t="shared" si="11"/>
        <v>35</v>
      </c>
    </row>
    <row r="359" spans="1:7" x14ac:dyDescent="0.2">
      <c r="A359" t="s">
        <v>853</v>
      </c>
      <c r="B359" t="s">
        <v>36</v>
      </c>
      <c r="C359" s="6">
        <v>35545</v>
      </c>
      <c r="D359">
        <v>1143</v>
      </c>
      <c r="E359" s="2">
        <v>1</v>
      </c>
      <c r="F359" t="str">
        <f t="shared" si="10"/>
        <v>Kurtis MARSCHALLpole-vault</v>
      </c>
      <c r="G359" s="2">
        <f t="shared" si="11"/>
        <v>1</v>
      </c>
    </row>
    <row r="360" spans="1:7" x14ac:dyDescent="0.2">
      <c r="A360" t="s">
        <v>854</v>
      </c>
      <c r="B360" t="s">
        <v>36</v>
      </c>
      <c r="C360" s="6">
        <v>35506</v>
      </c>
      <c r="D360">
        <v>1102</v>
      </c>
      <c r="E360" s="2">
        <v>2</v>
      </c>
      <c r="F360" t="str">
        <f t="shared" si="10"/>
        <v>Angus ARMSTRONGpole-vault</v>
      </c>
      <c r="G360" s="2">
        <f t="shared" si="11"/>
        <v>2</v>
      </c>
    </row>
    <row r="361" spans="1:7" x14ac:dyDescent="0.2">
      <c r="A361" t="s">
        <v>857</v>
      </c>
      <c r="B361" t="s">
        <v>36</v>
      </c>
      <c r="C361" s="6">
        <v>36832</v>
      </c>
      <c r="D361">
        <v>1061</v>
      </c>
      <c r="E361" s="2">
        <v>3</v>
      </c>
      <c r="F361" t="str">
        <f t="shared" si="10"/>
        <v>Dalton DI MEDIOpole-vault</v>
      </c>
      <c r="G361" s="2">
        <f t="shared" si="11"/>
        <v>3</v>
      </c>
    </row>
    <row r="362" spans="1:7" x14ac:dyDescent="0.2">
      <c r="A362" t="s">
        <v>861</v>
      </c>
      <c r="B362" t="s">
        <v>36</v>
      </c>
      <c r="C362" s="6">
        <v>37868</v>
      </c>
      <c r="D362">
        <v>1007</v>
      </c>
      <c r="E362" s="2">
        <v>7</v>
      </c>
      <c r="F362" t="str">
        <f t="shared" si="10"/>
        <v>Liam GEORGILOPOULOSpole-vault</v>
      </c>
      <c r="G362" s="2">
        <f t="shared" si="11"/>
        <v>7</v>
      </c>
    </row>
    <row r="363" spans="1:7" x14ac:dyDescent="0.2">
      <c r="A363" t="s">
        <v>858</v>
      </c>
      <c r="B363" t="s">
        <v>36</v>
      </c>
      <c r="C363" s="6">
        <v>35677</v>
      </c>
      <c r="D363">
        <v>1007</v>
      </c>
      <c r="E363" s="2">
        <v>7</v>
      </c>
      <c r="F363" t="str">
        <f t="shared" si="10"/>
        <v>Triston VINCENTpole-vault</v>
      </c>
      <c r="G363" s="2">
        <f t="shared" si="11"/>
        <v>7</v>
      </c>
    </row>
    <row r="364" spans="1:7" x14ac:dyDescent="0.2">
      <c r="A364" t="s">
        <v>859</v>
      </c>
      <c r="B364" t="s">
        <v>36</v>
      </c>
      <c r="C364" s="6">
        <v>35644</v>
      </c>
      <c r="D364">
        <v>1007</v>
      </c>
      <c r="E364" s="2">
        <v>7</v>
      </c>
      <c r="F364" t="str">
        <f t="shared" si="10"/>
        <v>Liam HARRISpole-vault</v>
      </c>
      <c r="G364" s="2">
        <f t="shared" si="11"/>
        <v>7</v>
      </c>
    </row>
    <row r="365" spans="1:7" x14ac:dyDescent="0.2">
      <c r="A365" t="s">
        <v>1239</v>
      </c>
      <c r="B365" t="s">
        <v>36</v>
      </c>
      <c r="C365" s="6">
        <v>36085</v>
      </c>
      <c r="D365">
        <v>980</v>
      </c>
      <c r="E365" s="2">
        <v>14</v>
      </c>
      <c r="F365" t="str">
        <f t="shared" si="10"/>
        <v>Jordan KILDAREpole-vault</v>
      </c>
      <c r="G365" s="2">
        <f t="shared" si="11"/>
        <v>14</v>
      </c>
    </row>
    <row r="366" spans="1:7" x14ac:dyDescent="0.2">
      <c r="A366" t="s">
        <v>862</v>
      </c>
      <c r="B366" t="s">
        <v>36</v>
      </c>
      <c r="C366" s="6">
        <v>31514</v>
      </c>
      <c r="D366">
        <v>967</v>
      </c>
      <c r="E366" s="2">
        <v>17</v>
      </c>
      <c r="F366" t="str">
        <f t="shared" si="10"/>
        <v>Joel POCKLINGTONpole-vault</v>
      </c>
      <c r="G366" s="2">
        <f t="shared" si="11"/>
        <v>17</v>
      </c>
    </row>
    <row r="367" spans="1:7" x14ac:dyDescent="0.2">
      <c r="A367" t="s">
        <v>863</v>
      </c>
      <c r="B367" t="s">
        <v>36</v>
      </c>
      <c r="C367" s="6">
        <v>37653</v>
      </c>
      <c r="D367">
        <v>967</v>
      </c>
      <c r="E367" s="2">
        <v>17</v>
      </c>
      <c r="F367" t="str">
        <f t="shared" si="10"/>
        <v>James WOODSpole-vault</v>
      </c>
      <c r="G367" s="2">
        <f t="shared" si="11"/>
        <v>17</v>
      </c>
    </row>
    <row r="368" spans="1:7" x14ac:dyDescent="0.2">
      <c r="A368" t="s">
        <v>802</v>
      </c>
      <c r="B368" t="s">
        <v>36</v>
      </c>
      <c r="C368" s="6">
        <v>35651</v>
      </c>
      <c r="D368">
        <v>940</v>
      </c>
      <c r="E368" s="2">
        <v>24</v>
      </c>
      <c r="F368" t="str">
        <f t="shared" si="10"/>
        <v>Alec DIAMONDpole-vault</v>
      </c>
      <c r="G368" s="2">
        <f t="shared" si="11"/>
        <v>24</v>
      </c>
    </row>
    <row r="369" spans="1:7" x14ac:dyDescent="0.2">
      <c r="A369" t="s">
        <v>855</v>
      </c>
      <c r="B369" t="s">
        <v>36</v>
      </c>
      <c r="C369" s="6">
        <v>37179</v>
      </c>
      <c r="D369">
        <v>940</v>
      </c>
      <c r="E369" s="2">
        <v>24</v>
      </c>
      <c r="F369" t="str">
        <f t="shared" si="10"/>
        <v>Jack DOWNEYpole-vault</v>
      </c>
      <c r="G369" s="2">
        <f t="shared" si="11"/>
        <v>24</v>
      </c>
    </row>
    <row r="370" spans="1:7" x14ac:dyDescent="0.2">
      <c r="A370" t="s">
        <v>864</v>
      </c>
      <c r="B370" t="s">
        <v>36</v>
      </c>
      <c r="C370" s="6">
        <v>35810</v>
      </c>
      <c r="D370">
        <v>940</v>
      </c>
      <c r="E370" s="2">
        <v>24</v>
      </c>
      <c r="F370" t="str">
        <f t="shared" si="10"/>
        <v>Matt HOSIEpole-vault</v>
      </c>
      <c r="G370" s="2">
        <f t="shared" si="11"/>
        <v>24</v>
      </c>
    </row>
    <row r="371" spans="1:7" x14ac:dyDescent="0.2">
      <c r="A371" t="s">
        <v>860</v>
      </c>
      <c r="B371" t="s">
        <v>36</v>
      </c>
      <c r="C371" s="6">
        <v>37757</v>
      </c>
      <c r="D371">
        <v>926</v>
      </c>
      <c r="E371" s="2">
        <v>30</v>
      </c>
      <c r="F371" t="str">
        <f t="shared" si="10"/>
        <v>Wilson CRAMpole-vault</v>
      </c>
      <c r="G371" s="2">
        <f t="shared" si="11"/>
        <v>30</v>
      </c>
    </row>
    <row r="372" spans="1:7" x14ac:dyDescent="0.2">
      <c r="A372" t="s">
        <v>1240</v>
      </c>
      <c r="B372" t="s">
        <v>36</v>
      </c>
      <c r="C372" s="6">
        <v>38061</v>
      </c>
      <c r="D372">
        <v>886</v>
      </c>
      <c r="E372" s="2">
        <v>38</v>
      </c>
      <c r="F372" t="str">
        <f t="shared" si="10"/>
        <v>Andre DI MEDIOpole-vault</v>
      </c>
      <c r="G372" s="2">
        <f t="shared" si="11"/>
        <v>38</v>
      </c>
    </row>
    <row r="373" spans="1:7" x14ac:dyDescent="0.2">
      <c r="A373" t="s">
        <v>1241</v>
      </c>
      <c r="B373" t="s">
        <v>36</v>
      </c>
      <c r="C373">
        <v>1999</v>
      </c>
      <c r="D373">
        <v>886</v>
      </c>
      <c r="E373" s="2">
        <v>38</v>
      </c>
      <c r="F373" t="str">
        <f t="shared" si="10"/>
        <v>Samuel MCDONALDpole-vault</v>
      </c>
      <c r="G373" s="2">
        <f t="shared" si="11"/>
        <v>38</v>
      </c>
    </row>
    <row r="374" spans="1:7" x14ac:dyDescent="0.2">
      <c r="A374" t="s">
        <v>1242</v>
      </c>
      <c r="B374" t="s">
        <v>36</v>
      </c>
      <c r="D374">
        <v>886</v>
      </c>
      <c r="E374" s="2">
        <v>38</v>
      </c>
      <c r="F374" t="str">
        <f t="shared" si="10"/>
        <v>Tom COGHLANpole-vault</v>
      </c>
      <c r="G374" s="2">
        <f t="shared" si="11"/>
        <v>38</v>
      </c>
    </row>
    <row r="375" spans="1:7" x14ac:dyDescent="0.2">
      <c r="A375" t="s">
        <v>1243</v>
      </c>
      <c r="B375" t="s">
        <v>36</v>
      </c>
      <c r="C375" s="6">
        <v>36899</v>
      </c>
      <c r="D375">
        <v>886</v>
      </c>
      <c r="E375" s="2">
        <v>38</v>
      </c>
      <c r="F375" t="str">
        <f t="shared" si="10"/>
        <v>Ben JAMESpole-vault</v>
      </c>
      <c r="G375" s="2">
        <f t="shared" si="11"/>
        <v>38</v>
      </c>
    </row>
    <row r="376" spans="1:7" x14ac:dyDescent="0.2">
      <c r="A376" t="s">
        <v>1244</v>
      </c>
      <c r="B376" t="s">
        <v>36</v>
      </c>
      <c r="C376" s="7">
        <v>44701</v>
      </c>
      <c r="D376">
        <v>859</v>
      </c>
      <c r="E376" s="2">
        <v>42</v>
      </c>
      <c r="F376" t="str">
        <f t="shared" si="10"/>
        <v>Jack WHITESIDEpole-vault</v>
      </c>
      <c r="G376" s="2">
        <f t="shared" si="11"/>
        <v>42</v>
      </c>
    </row>
    <row r="377" spans="1:7" x14ac:dyDescent="0.2">
      <c r="A377" t="s">
        <v>1245</v>
      </c>
      <c r="B377" t="s">
        <v>36</v>
      </c>
      <c r="C377" s="6">
        <v>37441</v>
      </c>
      <c r="D377">
        <v>859</v>
      </c>
      <c r="E377" s="2">
        <v>42</v>
      </c>
      <c r="F377" t="str">
        <f t="shared" si="10"/>
        <v>Ethan PRINCENA-WHITEpole-vault</v>
      </c>
      <c r="G377" s="2">
        <f t="shared" si="11"/>
        <v>42</v>
      </c>
    </row>
    <row r="378" spans="1:7" x14ac:dyDescent="0.2">
      <c r="A378" t="s">
        <v>1246</v>
      </c>
      <c r="B378" t="s">
        <v>36</v>
      </c>
      <c r="D378">
        <v>859</v>
      </c>
      <c r="E378" s="2">
        <v>42</v>
      </c>
      <c r="F378" t="str">
        <f t="shared" si="10"/>
        <v>Jade GUGLIELMINOpole-vault</v>
      </c>
      <c r="G378" s="2">
        <f t="shared" si="11"/>
        <v>42</v>
      </c>
    </row>
    <row r="379" spans="1:7" x14ac:dyDescent="0.2">
      <c r="A379" t="s">
        <v>868</v>
      </c>
      <c r="B379" t="s">
        <v>40</v>
      </c>
      <c r="C379" s="6">
        <v>37069</v>
      </c>
      <c r="D379">
        <v>995</v>
      </c>
      <c r="E379" s="2">
        <v>7</v>
      </c>
      <c r="F379" t="str">
        <f t="shared" si="10"/>
        <v>Declan CARMANdiscus-throw</v>
      </c>
      <c r="G379" s="2">
        <f t="shared" si="11"/>
        <v>7</v>
      </c>
    </row>
    <row r="380" spans="1:7" x14ac:dyDescent="0.2">
      <c r="A380" t="s">
        <v>867</v>
      </c>
      <c r="B380" t="s">
        <v>40</v>
      </c>
      <c r="C380" s="6">
        <v>35780</v>
      </c>
      <c r="D380">
        <v>984</v>
      </c>
      <c r="E380" s="2">
        <v>8</v>
      </c>
      <c r="F380" t="str">
        <f t="shared" si="10"/>
        <v>Lachlan PAGEdiscus-throw</v>
      </c>
      <c r="G380" s="2">
        <f t="shared" si="11"/>
        <v>8</v>
      </c>
    </row>
    <row r="381" spans="1:7" x14ac:dyDescent="0.2">
      <c r="A381" t="s">
        <v>869</v>
      </c>
      <c r="B381" t="s">
        <v>40</v>
      </c>
      <c r="C381" s="6">
        <v>35930</v>
      </c>
      <c r="D381">
        <v>916</v>
      </c>
      <c r="E381" s="2">
        <v>14</v>
      </c>
      <c r="F381" t="str">
        <f t="shared" si="10"/>
        <v>Nicholas DYSONdiscus-throw</v>
      </c>
      <c r="G381" s="2">
        <f t="shared" si="11"/>
        <v>14</v>
      </c>
    </row>
    <row r="382" spans="1:7" x14ac:dyDescent="0.2">
      <c r="A382" t="s">
        <v>1247</v>
      </c>
      <c r="B382" t="s">
        <v>40</v>
      </c>
      <c r="C382" s="6">
        <v>37680</v>
      </c>
      <c r="D382">
        <v>876</v>
      </c>
      <c r="E382" s="2">
        <v>22</v>
      </c>
      <c r="F382" t="str">
        <f t="shared" si="10"/>
        <v>Etienne ROUSSEAUdiscus-throw</v>
      </c>
      <c r="G382" s="2">
        <f t="shared" si="11"/>
        <v>22</v>
      </c>
    </row>
    <row r="383" spans="1:7" x14ac:dyDescent="0.2">
      <c r="A383" t="s">
        <v>1248</v>
      </c>
      <c r="B383" t="s">
        <v>40</v>
      </c>
      <c r="C383" s="6">
        <v>38095</v>
      </c>
      <c r="D383">
        <v>858</v>
      </c>
      <c r="E383" s="2">
        <v>27</v>
      </c>
      <c r="F383" t="str">
        <f t="shared" si="10"/>
        <v>Darcy MILLERdiscus-throw</v>
      </c>
      <c r="G383" s="2">
        <f t="shared" si="11"/>
        <v>27</v>
      </c>
    </row>
    <row r="384" spans="1:7" x14ac:dyDescent="0.2">
      <c r="A384" t="s">
        <v>872</v>
      </c>
      <c r="B384" t="s">
        <v>39</v>
      </c>
      <c r="C384" s="6">
        <v>36266</v>
      </c>
      <c r="D384">
        <v>983</v>
      </c>
      <c r="E384" s="2">
        <v>9</v>
      </c>
      <c r="F384" t="str">
        <f t="shared" si="10"/>
        <v>Aiden HARVEYshot-put</v>
      </c>
      <c r="G384" s="2">
        <f t="shared" si="11"/>
        <v>9</v>
      </c>
    </row>
    <row r="385" spans="1:7" x14ac:dyDescent="0.2">
      <c r="A385" t="s">
        <v>874</v>
      </c>
      <c r="B385" t="s">
        <v>39</v>
      </c>
      <c r="C385" s="6">
        <v>35403</v>
      </c>
      <c r="D385">
        <v>917</v>
      </c>
      <c r="E385" s="2">
        <v>18</v>
      </c>
      <c r="F385" t="str">
        <f t="shared" si="10"/>
        <v>Daniel GREENshot-put</v>
      </c>
      <c r="G385" s="2">
        <f t="shared" si="11"/>
        <v>18</v>
      </c>
    </row>
    <row r="386" spans="1:7" x14ac:dyDescent="0.2">
      <c r="A386" t="s">
        <v>1249</v>
      </c>
      <c r="B386" t="s">
        <v>39</v>
      </c>
      <c r="C386" s="6">
        <v>33252</v>
      </c>
      <c r="D386">
        <v>909</v>
      </c>
      <c r="E386" s="2">
        <v>21</v>
      </c>
      <c r="F386" t="str">
        <f t="shared" si="10"/>
        <v>Courtney HEINZEshot-put</v>
      </c>
      <c r="G386" s="2">
        <f t="shared" si="11"/>
        <v>21</v>
      </c>
    </row>
    <row r="387" spans="1:7" x14ac:dyDescent="0.2">
      <c r="A387" t="s">
        <v>875</v>
      </c>
      <c r="B387" t="s">
        <v>39</v>
      </c>
      <c r="C387" s="6">
        <v>32443</v>
      </c>
      <c r="D387">
        <v>877</v>
      </c>
      <c r="E387" s="2">
        <v>27</v>
      </c>
      <c r="F387" t="str">
        <f t="shared" ref="F387:F436" si="12">A387&amp;B387</f>
        <v>Shane CARSTAIRSshot-put</v>
      </c>
      <c r="G387" s="2">
        <f t="shared" si="11"/>
        <v>27</v>
      </c>
    </row>
    <row r="388" spans="1:7" x14ac:dyDescent="0.2">
      <c r="A388" t="s">
        <v>1247</v>
      </c>
      <c r="B388" t="s">
        <v>39</v>
      </c>
      <c r="C388" s="6">
        <v>37680</v>
      </c>
      <c r="D388">
        <v>860</v>
      </c>
      <c r="E388" s="2">
        <v>30</v>
      </c>
      <c r="F388" t="str">
        <f t="shared" si="12"/>
        <v>Etienne ROUSSEAUshot-put</v>
      </c>
      <c r="G388" s="2">
        <f t="shared" ref="G388:G436" si="13">E388</f>
        <v>30</v>
      </c>
    </row>
    <row r="389" spans="1:7" x14ac:dyDescent="0.2">
      <c r="A389" t="s">
        <v>891</v>
      </c>
      <c r="B389" t="s">
        <v>39</v>
      </c>
      <c r="C389" s="6">
        <v>35543</v>
      </c>
      <c r="D389">
        <v>854</v>
      </c>
      <c r="E389" s="2">
        <v>33</v>
      </c>
      <c r="F389" t="str">
        <f t="shared" si="12"/>
        <v>Christian PAYNTERshot-put</v>
      </c>
      <c r="G389" s="2">
        <f t="shared" si="13"/>
        <v>33</v>
      </c>
    </row>
    <row r="390" spans="1:7" x14ac:dyDescent="0.2">
      <c r="A390" t="s">
        <v>876</v>
      </c>
      <c r="B390" t="s">
        <v>39</v>
      </c>
      <c r="C390" s="6">
        <v>32225</v>
      </c>
      <c r="D390">
        <v>850</v>
      </c>
      <c r="E390" s="2">
        <v>37</v>
      </c>
      <c r="F390" t="str">
        <f t="shared" si="12"/>
        <v>Todd HODGETTSshot-put</v>
      </c>
      <c r="G390" s="2">
        <f t="shared" si="13"/>
        <v>37</v>
      </c>
    </row>
    <row r="391" spans="1:7" x14ac:dyDescent="0.2">
      <c r="A391" t="s">
        <v>1250</v>
      </c>
      <c r="B391" t="s">
        <v>39</v>
      </c>
      <c r="C391" s="6">
        <v>36910</v>
      </c>
      <c r="D391">
        <v>841</v>
      </c>
      <c r="E391" s="2">
        <v>41</v>
      </c>
      <c r="F391" t="str">
        <f t="shared" si="12"/>
        <v>Fox OBSTshot-put</v>
      </c>
      <c r="G391" s="2">
        <f t="shared" si="13"/>
        <v>41</v>
      </c>
    </row>
    <row r="392" spans="1:7" x14ac:dyDescent="0.2">
      <c r="A392" t="s">
        <v>1251</v>
      </c>
      <c r="B392" t="s">
        <v>39</v>
      </c>
      <c r="C392" s="7">
        <v>44701</v>
      </c>
      <c r="D392">
        <v>839</v>
      </c>
      <c r="E392" s="2">
        <v>43</v>
      </c>
      <c r="F392" t="str">
        <f t="shared" si="12"/>
        <v>Robert MARCHESI-SCOTTshot-put</v>
      </c>
      <c r="G392" s="2">
        <f t="shared" si="13"/>
        <v>43</v>
      </c>
    </row>
    <row r="393" spans="1:7" x14ac:dyDescent="0.2">
      <c r="A393" t="s">
        <v>1252</v>
      </c>
      <c r="B393" t="s">
        <v>39</v>
      </c>
      <c r="C393" s="6">
        <v>37932</v>
      </c>
      <c r="D393">
        <v>838</v>
      </c>
      <c r="E393" s="2">
        <v>44</v>
      </c>
      <c r="F393" t="str">
        <f t="shared" si="12"/>
        <v>Jason PARMAXIDISshot-put</v>
      </c>
      <c r="G393" s="2">
        <f t="shared" si="13"/>
        <v>44</v>
      </c>
    </row>
    <row r="394" spans="1:7" x14ac:dyDescent="0.2">
      <c r="A394" t="s">
        <v>878</v>
      </c>
      <c r="B394" t="s">
        <v>42</v>
      </c>
      <c r="C394" s="6">
        <v>35807</v>
      </c>
      <c r="D394">
        <v>1017</v>
      </c>
      <c r="E394" s="2">
        <v>2</v>
      </c>
      <c r="F394" t="str">
        <f t="shared" si="12"/>
        <v>Ned WEATHERLYhammer-throw</v>
      </c>
      <c r="G394" s="2">
        <f t="shared" si="13"/>
        <v>2</v>
      </c>
    </row>
    <row r="395" spans="1:7" x14ac:dyDescent="0.2">
      <c r="A395" t="s">
        <v>881</v>
      </c>
      <c r="B395" t="s">
        <v>42</v>
      </c>
      <c r="C395" s="6">
        <v>35359</v>
      </c>
      <c r="D395">
        <v>977</v>
      </c>
      <c r="E395" s="2">
        <v>4</v>
      </c>
      <c r="F395" t="str">
        <f t="shared" si="12"/>
        <v>William BROWNhammer-throw</v>
      </c>
      <c r="G395" s="2">
        <f t="shared" si="13"/>
        <v>4</v>
      </c>
    </row>
    <row r="396" spans="1:7" x14ac:dyDescent="0.2">
      <c r="A396" t="s">
        <v>880</v>
      </c>
      <c r="B396" t="s">
        <v>42</v>
      </c>
      <c r="C396" s="6">
        <v>35781</v>
      </c>
      <c r="D396">
        <v>962</v>
      </c>
      <c r="E396" s="2">
        <v>6</v>
      </c>
      <c r="F396" t="str">
        <f t="shared" si="12"/>
        <v>Timothy HEYEShammer-throw</v>
      </c>
      <c r="G396" s="2">
        <f t="shared" si="13"/>
        <v>6</v>
      </c>
    </row>
    <row r="397" spans="1:7" x14ac:dyDescent="0.2">
      <c r="A397" t="s">
        <v>877</v>
      </c>
      <c r="B397" t="s">
        <v>42</v>
      </c>
      <c r="C397" s="6">
        <v>35228</v>
      </c>
      <c r="D397">
        <v>961</v>
      </c>
      <c r="E397" s="2">
        <v>7</v>
      </c>
      <c r="F397" t="str">
        <f t="shared" si="12"/>
        <v>Costa KOUSPARIShammer-throw</v>
      </c>
      <c r="G397" s="2">
        <f t="shared" si="13"/>
        <v>7</v>
      </c>
    </row>
    <row r="398" spans="1:7" x14ac:dyDescent="0.2">
      <c r="A398" t="s">
        <v>882</v>
      </c>
      <c r="B398" t="s">
        <v>42</v>
      </c>
      <c r="C398" s="6">
        <v>33736</v>
      </c>
      <c r="D398">
        <v>846</v>
      </c>
      <c r="E398" s="2">
        <v>18</v>
      </c>
      <c r="F398" t="str">
        <f t="shared" si="12"/>
        <v>Huw PEACOCKhammer-throw</v>
      </c>
      <c r="G398" s="2">
        <f t="shared" si="13"/>
        <v>18</v>
      </c>
    </row>
    <row r="399" spans="1:7" x14ac:dyDescent="0.2">
      <c r="A399" t="s">
        <v>884</v>
      </c>
      <c r="B399" t="s">
        <v>41</v>
      </c>
      <c r="C399" s="6">
        <v>36201</v>
      </c>
      <c r="D399">
        <v>1096</v>
      </c>
      <c r="E399" s="2">
        <v>2</v>
      </c>
      <c r="F399" t="str">
        <f t="shared" si="12"/>
        <v>Cameron MCENTYREjavelin-throw</v>
      </c>
      <c r="G399" s="2">
        <f t="shared" si="13"/>
        <v>2</v>
      </c>
    </row>
    <row r="400" spans="1:7" x14ac:dyDescent="0.2">
      <c r="A400" t="s">
        <v>888</v>
      </c>
      <c r="B400" t="s">
        <v>41</v>
      </c>
      <c r="C400" s="6">
        <v>33161</v>
      </c>
      <c r="D400">
        <v>1061</v>
      </c>
      <c r="E400" s="2">
        <v>6</v>
      </c>
      <c r="F400" t="str">
        <f t="shared" si="12"/>
        <v>Hamish PEACOCKjavelin-throw</v>
      </c>
      <c r="G400" s="2">
        <f t="shared" si="13"/>
        <v>6</v>
      </c>
    </row>
    <row r="401" spans="1:7" x14ac:dyDescent="0.2">
      <c r="A401" t="s">
        <v>885</v>
      </c>
      <c r="B401" t="s">
        <v>41</v>
      </c>
      <c r="C401" s="6">
        <v>34387</v>
      </c>
      <c r="D401">
        <v>1049</v>
      </c>
      <c r="E401" s="2">
        <v>8</v>
      </c>
      <c r="F401" t="str">
        <f t="shared" si="12"/>
        <v>Cruz HOGANjavelin-throw</v>
      </c>
      <c r="G401" s="2">
        <f t="shared" si="13"/>
        <v>8</v>
      </c>
    </row>
    <row r="402" spans="1:7" x14ac:dyDescent="0.2">
      <c r="A402" t="s">
        <v>883</v>
      </c>
      <c r="B402" t="s">
        <v>41</v>
      </c>
      <c r="C402" s="6">
        <v>35168</v>
      </c>
      <c r="D402">
        <v>1011</v>
      </c>
      <c r="E402" s="2">
        <v>11</v>
      </c>
      <c r="F402" t="str">
        <f t="shared" si="12"/>
        <v>Liam O'BRIENjavelin-throw</v>
      </c>
      <c r="G402" s="2">
        <f t="shared" si="13"/>
        <v>11</v>
      </c>
    </row>
    <row r="403" spans="1:7" x14ac:dyDescent="0.2">
      <c r="A403" t="s">
        <v>1253</v>
      </c>
      <c r="B403" t="s">
        <v>41</v>
      </c>
      <c r="C403" s="6">
        <v>37126</v>
      </c>
      <c r="D403">
        <v>992</v>
      </c>
      <c r="E403" s="2">
        <v>14</v>
      </c>
      <c r="F403" t="str">
        <f t="shared" si="12"/>
        <v>Howard MCDONALDjavelin-throw</v>
      </c>
      <c r="G403" s="2">
        <f t="shared" si="13"/>
        <v>14</v>
      </c>
    </row>
    <row r="404" spans="1:7" x14ac:dyDescent="0.2">
      <c r="A404" t="s">
        <v>1254</v>
      </c>
      <c r="B404" t="s">
        <v>41</v>
      </c>
      <c r="C404" s="6">
        <v>36822</v>
      </c>
      <c r="D404">
        <v>981</v>
      </c>
      <c r="E404" s="2">
        <v>16</v>
      </c>
      <c r="F404" t="str">
        <f t="shared" si="12"/>
        <v>Neil JANSEjavelin-throw</v>
      </c>
      <c r="G404" s="2">
        <f t="shared" si="13"/>
        <v>16</v>
      </c>
    </row>
    <row r="405" spans="1:7" x14ac:dyDescent="0.2">
      <c r="A405" t="s">
        <v>1255</v>
      </c>
      <c r="B405" t="s">
        <v>41</v>
      </c>
      <c r="C405" s="6">
        <v>35041</v>
      </c>
      <c r="D405">
        <v>957</v>
      </c>
      <c r="E405" s="2">
        <v>20</v>
      </c>
      <c r="F405" t="str">
        <f t="shared" si="12"/>
        <v>Saxon WARDjavelin-throw</v>
      </c>
      <c r="G405" s="2">
        <f t="shared" si="13"/>
        <v>20</v>
      </c>
    </row>
    <row r="406" spans="1:7" x14ac:dyDescent="0.2">
      <c r="A406" t="s">
        <v>1256</v>
      </c>
      <c r="B406" t="s">
        <v>41</v>
      </c>
      <c r="C406" s="6">
        <v>34491</v>
      </c>
      <c r="D406">
        <v>953</v>
      </c>
      <c r="E406" s="2">
        <v>21</v>
      </c>
      <c r="F406" t="str">
        <f t="shared" si="12"/>
        <v>William WHITEjavelin-throw</v>
      </c>
      <c r="G406" s="2">
        <f t="shared" si="13"/>
        <v>21</v>
      </c>
    </row>
    <row r="407" spans="1:7" x14ac:dyDescent="0.2">
      <c r="A407" t="s">
        <v>887</v>
      </c>
      <c r="B407" t="s">
        <v>41</v>
      </c>
      <c r="C407" s="6">
        <v>34725</v>
      </c>
      <c r="D407">
        <v>946</v>
      </c>
      <c r="E407" s="2">
        <v>22</v>
      </c>
      <c r="F407" t="str">
        <f t="shared" si="12"/>
        <v>Michael CRITICOSjavelin-throw</v>
      </c>
      <c r="G407" s="2">
        <f t="shared" si="13"/>
        <v>22</v>
      </c>
    </row>
    <row r="408" spans="1:7" x14ac:dyDescent="0.2">
      <c r="A408" t="s">
        <v>1257</v>
      </c>
      <c r="B408" t="s">
        <v>41</v>
      </c>
      <c r="C408" s="6">
        <v>36890</v>
      </c>
      <c r="D408">
        <v>934</v>
      </c>
      <c r="E408" s="2">
        <v>25</v>
      </c>
      <c r="F408" t="str">
        <f t="shared" si="12"/>
        <v>Oscar SULLIVANjavelin-throw</v>
      </c>
      <c r="G408" s="2">
        <f t="shared" si="13"/>
        <v>25</v>
      </c>
    </row>
    <row r="409" spans="1:7" x14ac:dyDescent="0.2">
      <c r="A409" t="s">
        <v>889</v>
      </c>
      <c r="B409" t="s">
        <v>41</v>
      </c>
      <c r="C409" s="6">
        <v>37456</v>
      </c>
      <c r="D409">
        <v>908</v>
      </c>
      <c r="E409" s="2">
        <v>32</v>
      </c>
      <c r="F409" t="str">
        <f t="shared" si="12"/>
        <v>Oliver BLACKBURNjavelin-throw</v>
      </c>
      <c r="G409" s="2">
        <f t="shared" si="13"/>
        <v>32</v>
      </c>
    </row>
    <row r="410" spans="1:7" x14ac:dyDescent="0.2">
      <c r="A410" t="s">
        <v>1258</v>
      </c>
      <c r="B410" t="s">
        <v>41</v>
      </c>
      <c r="C410" s="6">
        <v>35200</v>
      </c>
      <c r="D410">
        <v>895</v>
      </c>
      <c r="E410" s="2">
        <v>35</v>
      </c>
      <c r="F410" t="str">
        <f t="shared" si="12"/>
        <v>Rhys STEINjavelin-throw</v>
      </c>
      <c r="G410" s="2">
        <f t="shared" si="13"/>
        <v>35</v>
      </c>
    </row>
    <row r="411" spans="1:7" x14ac:dyDescent="0.2">
      <c r="A411" t="s">
        <v>890</v>
      </c>
      <c r="B411" t="s">
        <v>41</v>
      </c>
      <c r="C411" s="7">
        <v>44612</v>
      </c>
      <c r="D411">
        <v>885</v>
      </c>
      <c r="E411" s="2">
        <v>42</v>
      </c>
      <c r="F411" t="str">
        <f t="shared" si="12"/>
        <v>Thomas HILDITCHjavelin-throw</v>
      </c>
      <c r="G411" s="2">
        <f t="shared" si="13"/>
        <v>42</v>
      </c>
    </row>
    <row r="412" spans="1:7" x14ac:dyDescent="0.2">
      <c r="A412" t="s">
        <v>891</v>
      </c>
      <c r="B412" t="s">
        <v>41</v>
      </c>
      <c r="C412" s="6">
        <v>35543</v>
      </c>
      <c r="D412">
        <v>880</v>
      </c>
      <c r="E412" s="2">
        <v>44</v>
      </c>
      <c r="F412" t="str">
        <f t="shared" si="12"/>
        <v>Christian PAYNTERjavelin-throw</v>
      </c>
      <c r="G412" s="2">
        <f t="shared" si="13"/>
        <v>44</v>
      </c>
    </row>
    <row r="413" spans="1:7" x14ac:dyDescent="0.2">
      <c r="A413" t="s">
        <v>1259</v>
      </c>
      <c r="B413" t="s">
        <v>41</v>
      </c>
      <c r="C413">
        <v>1999</v>
      </c>
      <c r="D413">
        <v>848</v>
      </c>
      <c r="E413" s="2">
        <v>55</v>
      </c>
      <c r="F413" t="str">
        <f t="shared" si="12"/>
        <v>Janno VAN DER LINDEjavelin-throw</v>
      </c>
      <c r="G413" s="2">
        <f t="shared" si="13"/>
        <v>55</v>
      </c>
    </row>
    <row r="414" spans="1:7" x14ac:dyDescent="0.2">
      <c r="A414" t="s">
        <v>1008</v>
      </c>
      <c r="B414" t="s">
        <v>41</v>
      </c>
      <c r="C414" s="6">
        <v>36850</v>
      </c>
      <c r="D414">
        <v>847</v>
      </c>
      <c r="E414" s="2">
        <v>56</v>
      </c>
      <c r="F414" t="str">
        <f t="shared" si="12"/>
        <v>Jonathan BELLjavelin-throw</v>
      </c>
      <c r="G414" s="2">
        <f t="shared" si="13"/>
        <v>56</v>
      </c>
    </row>
    <row r="415" spans="1:7" x14ac:dyDescent="0.2">
      <c r="A415" t="s">
        <v>1260</v>
      </c>
      <c r="B415" t="s">
        <v>41</v>
      </c>
      <c r="C415" s="6">
        <v>36236</v>
      </c>
      <c r="D415">
        <v>843</v>
      </c>
      <c r="E415" s="2">
        <v>58</v>
      </c>
      <c r="F415" t="str">
        <f t="shared" si="12"/>
        <v>Jesse SCHELFHOUTjavelin-throw</v>
      </c>
      <c r="G415" s="2">
        <f t="shared" si="13"/>
        <v>58</v>
      </c>
    </row>
    <row r="416" spans="1:7" x14ac:dyDescent="0.2">
      <c r="A416" t="s">
        <v>1261</v>
      </c>
      <c r="B416" t="s">
        <v>41</v>
      </c>
      <c r="C416" s="6">
        <v>38351</v>
      </c>
      <c r="D416">
        <v>839</v>
      </c>
      <c r="E416" s="2">
        <v>60</v>
      </c>
      <c r="F416" t="str">
        <f t="shared" si="12"/>
        <v>Jack GREAVESjavelin-throw</v>
      </c>
      <c r="G416" s="2">
        <f t="shared" si="13"/>
        <v>60</v>
      </c>
    </row>
    <row r="417" spans="1:7" x14ac:dyDescent="0.2">
      <c r="A417" t="s">
        <v>1262</v>
      </c>
      <c r="B417" t="s">
        <v>41</v>
      </c>
      <c r="C417" s="6">
        <v>34532</v>
      </c>
      <c r="D417">
        <v>833</v>
      </c>
      <c r="E417" s="2">
        <v>63</v>
      </c>
      <c r="F417" t="str">
        <f t="shared" si="12"/>
        <v>Luke CANNjavelin-throw</v>
      </c>
      <c r="G417" s="2">
        <f t="shared" si="13"/>
        <v>63</v>
      </c>
    </row>
    <row r="418" spans="1:7" x14ac:dyDescent="0.2">
      <c r="A418" t="s">
        <v>1263</v>
      </c>
      <c r="B418" t="s">
        <v>41</v>
      </c>
      <c r="C418" s="7">
        <v>44671</v>
      </c>
      <c r="D418">
        <v>831</v>
      </c>
      <c r="E418" s="2">
        <v>64</v>
      </c>
      <c r="F418" t="str">
        <f t="shared" si="12"/>
        <v>Haddi EL SHORBAGYjavelin-throw</v>
      </c>
      <c r="G418" s="2">
        <f t="shared" si="13"/>
        <v>64</v>
      </c>
    </row>
    <row r="419" spans="1:7" x14ac:dyDescent="0.2">
      <c r="A419" t="s">
        <v>1264</v>
      </c>
      <c r="B419" t="s">
        <v>41</v>
      </c>
      <c r="C419" s="6">
        <v>34176</v>
      </c>
      <c r="D419">
        <v>822</v>
      </c>
      <c r="E419" s="2">
        <v>66</v>
      </c>
      <c r="F419" t="str">
        <f t="shared" si="12"/>
        <v>Morgan WARDjavelin-throw</v>
      </c>
      <c r="G419" s="2">
        <f t="shared" si="13"/>
        <v>66</v>
      </c>
    </row>
    <row r="420" spans="1:7" x14ac:dyDescent="0.2">
      <c r="A420" t="s">
        <v>897</v>
      </c>
      <c r="B420" t="s">
        <v>82</v>
      </c>
      <c r="C420" s="6">
        <v>36197</v>
      </c>
      <c r="D420">
        <v>1170</v>
      </c>
      <c r="E420" s="2">
        <v>1</v>
      </c>
      <c r="F420" t="str">
        <f t="shared" si="12"/>
        <v>Declan TINGAY20km-race-walking</v>
      </c>
      <c r="G420" s="2">
        <f t="shared" si="13"/>
        <v>1</v>
      </c>
    </row>
    <row r="421" spans="1:7" x14ac:dyDescent="0.2">
      <c r="A421" t="s">
        <v>898</v>
      </c>
      <c r="B421" t="s">
        <v>82</v>
      </c>
      <c r="C421" s="6">
        <v>36247</v>
      </c>
      <c r="D421">
        <v>1155</v>
      </c>
      <c r="E421" s="2">
        <v>2</v>
      </c>
      <c r="F421" t="str">
        <f t="shared" si="12"/>
        <v>Kyle SWAN20km-race-walking</v>
      </c>
      <c r="G421" s="2">
        <f t="shared" si="13"/>
        <v>2</v>
      </c>
    </row>
    <row r="422" spans="1:7" x14ac:dyDescent="0.2">
      <c r="A422" t="s">
        <v>896</v>
      </c>
      <c r="B422" t="s">
        <v>82</v>
      </c>
      <c r="C422" s="6">
        <v>33242</v>
      </c>
      <c r="D422">
        <v>1108</v>
      </c>
      <c r="E422" s="2">
        <v>3</v>
      </c>
      <c r="F422" t="str">
        <f t="shared" si="12"/>
        <v>Rhydian COWLEY20km-race-walking</v>
      </c>
      <c r="G422" s="2">
        <f t="shared" si="13"/>
        <v>3</v>
      </c>
    </row>
    <row r="423" spans="1:7" x14ac:dyDescent="0.2">
      <c r="A423" t="s">
        <v>1265</v>
      </c>
      <c r="B423" t="s">
        <v>82</v>
      </c>
      <c r="C423" s="6">
        <v>37578</v>
      </c>
      <c r="D423">
        <v>1085</v>
      </c>
      <c r="E423" s="2">
        <v>5</v>
      </c>
      <c r="F423" t="str">
        <f t="shared" si="12"/>
        <v>Will THOMPSON20km-race-walking</v>
      </c>
      <c r="G423" s="2">
        <f t="shared" si="13"/>
        <v>5</v>
      </c>
    </row>
    <row r="424" spans="1:7" x14ac:dyDescent="0.2">
      <c r="A424" t="s">
        <v>955</v>
      </c>
      <c r="B424" t="s">
        <v>82</v>
      </c>
      <c r="C424" s="6">
        <v>37078</v>
      </c>
      <c r="D424">
        <v>1064</v>
      </c>
      <c r="E424" s="2">
        <v>6</v>
      </c>
      <c r="F424" t="str">
        <f t="shared" si="12"/>
        <v>Mitchell BAKER20km-race-walking</v>
      </c>
      <c r="G424" s="2">
        <f t="shared" si="13"/>
        <v>6</v>
      </c>
    </row>
    <row r="425" spans="1:7" x14ac:dyDescent="0.2">
      <c r="A425" t="s">
        <v>954</v>
      </c>
      <c r="B425" t="s">
        <v>82</v>
      </c>
      <c r="C425" s="6">
        <v>35893</v>
      </c>
      <c r="D425">
        <v>1058</v>
      </c>
      <c r="E425" s="2">
        <v>7</v>
      </c>
      <c r="F425" t="str">
        <f t="shared" si="12"/>
        <v>Tyler JONES20km-race-walking</v>
      </c>
      <c r="G425" s="2">
        <f t="shared" si="13"/>
        <v>7</v>
      </c>
    </row>
    <row r="426" spans="1:7" x14ac:dyDescent="0.2">
      <c r="A426" t="s">
        <v>899</v>
      </c>
      <c r="B426" t="s">
        <v>82</v>
      </c>
      <c r="C426" s="6">
        <v>35235</v>
      </c>
      <c r="D426">
        <v>1025</v>
      </c>
      <c r="E426" s="2">
        <v>8</v>
      </c>
      <c r="F426" t="str">
        <f t="shared" si="12"/>
        <v>Carl GIBBONS20km-race-walking</v>
      </c>
      <c r="G426" s="2">
        <f t="shared" si="13"/>
        <v>8</v>
      </c>
    </row>
    <row r="427" spans="1:7" x14ac:dyDescent="0.2">
      <c r="A427" t="s">
        <v>900</v>
      </c>
      <c r="B427" t="s">
        <v>82</v>
      </c>
      <c r="C427">
        <v>2000</v>
      </c>
      <c r="D427">
        <v>1003</v>
      </c>
      <c r="E427" s="2">
        <v>9</v>
      </c>
      <c r="F427" t="str">
        <f t="shared" si="12"/>
        <v>Tim FRASER20km-race-walking</v>
      </c>
      <c r="G427" s="2">
        <f t="shared" si="13"/>
        <v>9</v>
      </c>
    </row>
    <row r="428" spans="1:7" x14ac:dyDescent="0.2">
      <c r="A428" t="s">
        <v>1266</v>
      </c>
      <c r="B428" t="s">
        <v>82</v>
      </c>
      <c r="C428" s="6">
        <v>36936</v>
      </c>
      <c r="D428">
        <v>974</v>
      </c>
      <c r="E428" s="2">
        <v>11</v>
      </c>
      <c r="F428" t="str">
        <f t="shared" si="12"/>
        <v>Tristan CAMILLERI20km-race-walking</v>
      </c>
      <c r="G428" s="2">
        <f t="shared" si="13"/>
        <v>11</v>
      </c>
    </row>
    <row r="429" spans="1:7" x14ac:dyDescent="0.2">
      <c r="A429" t="s">
        <v>1267</v>
      </c>
      <c r="B429" t="s">
        <v>82</v>
      </c>
      <c r="C429" s="6">
        <v>37456</v>
      </c>
      <c r="D429">
        <v>968</v>
      </c>
      <c r="E429" s="2">
        <v>12</v>
      </c>
      <c r="F429" t="str">
        <f t="shared" si="12"/>
        <v>Corey DICKSON20km-race-walking</v>
      </c>
      <c r="G429" s="2">
        <f t="shared" si="13"/>
        <v>12</v>
      </c>
    </row>
    <row r="430" spans="1:7" x14ac:dyDescent="0.2">
      <c r="A430" t="s">
        <v>1268</v>
      </c>
      <c r="B430" t="s">
        <v>82</v>
      </c>
      <c r="C430" s="6">
        <v>30952</v>
      </c>
      <c r="D430">
        <v>965</v>
      </c>
      <c r="E430" s="2">
        <v>13</v>
      </c>
      <c r="F430" t="str">
        <f t="shared" si="12"/>
        <v>Kim MOTTROM20km-race-walking</v>
      </c>
      <c r="G430" s="2">
        <f t="shared" si="13"/>
        <v>13</v>
      </c>
    </row>
    <row r="431" spans="1:7" x14ac:dyDescent="0.2">
      <c r="A431" t="s">
        <v>901</v>
      </c>
      <c r="B431" t="s">
        <v>82</v>
      </c>
      <c r="C431" s="6">
        <v>36816</v>
      </c>
      <c r="D431">
        <v>924</v>
      </c>
      <c r="E431" s="2">
        <v>14</v>
      </c>
      <c r="F431" t="str">
        <f t="shared" si="12"/>
        <v>Dylan RICHARDSON20km-race-walking</v>
      </c>
      <c r="G431" s="2">
        <f t="shared" si="13"/>
        <v>14</v>
      </c>
    </row>
    <row r="432" spans="1:7" x14ac:dyDescent="0.2">
      <c r="A432" t="s">
        <v>905</v>
      </c>
      <c r="B432" t="s">
        <v>83</v>
      </c>
      <c r="C432" s="6">
        <v>31587</v>
      </c>
      <c r="D432">
        <v>919</v>
      </c>
      <c r="E432" s="2">
        <v>45</v>
      </c>
      <c r="F432" t="str">
        <f t="shared" si="12"/>
        <v>Tom MIDDLETONmarathon</v>
      </c>
      <c r="G432" s="2">
        <f t="shared" si="13"/>
        <v>45</v>
      </c>
    </row>
    <row r="433" spans="1:7" x14ac:dyDescent="0.2">
      <c r="A433" t="s">
        <v>910</v>
      </c>
      <c r="B433" t="s">
        <v>83</v>
      </c>
      <c r="D433">
        <v>836</v>
      </c>
      <c r="E433" s="2">
        <v>68</v>
      </c>
      <c r="F433" t="str">
        <f t="shared" si="12"/>
        <v>Wayne SPIESmarathon</v>
      </c>
      <c r="G433" s="2">
        <f t="shared" si="13"/>
        <v>68</v>
      </c>
    </row>
    <row r="434" spans="1:7" x14ac:dyDescent="0.2">
      <c r="A434" t="s">
        <v>911</v>
      </c>
      <c r="B434" t="s">
        <v>83</v>
      </c>
      <c r="D434">
        <v>800</v>
      </c>
      <c r="E434" s="2">
        <v>82</v>
      </c>
      <c r="F434" t="str">
        <f t="shared" si="12"/>
        <v>Derrick LEAHYmarathon</v>
      </c>
      <c r="G434" s="2">
        <f t="shared" si="13"/>
        <v>82</v>
      </c>
    </row>
    <row r="435" spans="1:7" x14ac:dyDescent="0.2">
      <c r="A435" t="s">
        <v>908</v>
      </c>
      <c r="B435" t="s">
        <v>83</v>
      </c>
      <c r="C435" s="6">
        <v>32022</v>
      </c>
      <c r="D435">
        <v>790</v>
      </c>
      <c r="E435" s="2">
        <v>83</v>
      </c>
      <c r="F435" t="str">
        <f t="shared" si="12"/>
        <v>Lachlan OAKESmarathon</v>
      </c>
      <c r="G435" s="2">
        <f t="shared" si="13"/>
        <v>83</v>
      </c>
    </row>
    <row r="436" spans="1:7" x14ac:dyDescent="0.2">
      <c r="A436" t="s">
        <v>1269</v>
      </c>
      <c r="B436" t="s">
        <v>83</v>
      </c>
      <c r="D436">
        <v>784</v>
      </c>
      <c r="E436" s="2">
        <v>86</v>
      </c>
      <c r="F436" t="str">
        <f t="shared" si="12"/>
        <v>Will NEWTONmarathon</v>
      </c>
      <c r="G436" s="2">
        <f t="shared" si="13"/>
        <v>86</v>
      </c>
    </row>
  </sheetData>
  <sortState xmlns:xlrd2="http://schemas.microsoft.com/office/spreadsheetml/2017/richdata2" ref="A3:E65">
    <sortCondition ref="E3:E65"/>
  </sortState>
  <mergeCells count="1">
    <mergeCell ref="A1:G1"/>
  </mergeCells>
  <conditionalFormatting sqref="B2 F2:G2">
    <cfRule type="containsText" dxfId="1" priority="1" operator="containsText" text="marathon">
      <formula>NOT(ISERROR(SEARCH("marathon",B2)))</formula>
    </cfRule>
    <cfRule type="containsText" dxfId="0" priority="2" operator="containsText" text="race-walking">
      <formula>NOT(ISERROR(SEARCH("race-walking",B2)))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7274B-BA94-0045-83B7-0C87A42C93B1}">
  <dimension ref="A1:G196"/>
  <sheetViews>
    <sheetView topLeftCell="A172" workbookViewId="0">
      <selection activeCell="C190" sqref="C190"/>
    </sheetView>
  </sheetViews>
  <sheetFormatPr baseColWidth="10" defaultRowHeight="16" x14ac:dyDescent="0.2"/>
  <cols>
    <col min="1" max="1" width="24.33203125" bestFit="1" customWidth="1"/>
    <col min="2" max="2" width="17" bestFit="1" customWidth="1"/>
    <col min="3" max="3" width="10" bestFit="1" customWidth="1"/>
    <col min="4" max="4" width="5.1640625" bestFit="1" customWidth="1"/>
    <col min="5" max="5" width="4.1640625" style="2" bestFit="1" customWidth="1"/>
    <col min="7" max="7" width="10.83203125" style="2"/>
  </cols>
  <sheetData>
    <row r="1" spans="1:7" ht="21" x14ac:dyDescent="0.25">
      <c r="A1" s="87" t="s">
        <v>1135</v>
      </c>
      <c r="B1" s="87"/>
      <c r="C1" s="87"/>
      <c r="D1" s="87"/>
      <c r="E1" s="87"/>
      <c r="F1" s="87"/>
      <c r="G1" s="87"/>
    </row>
    <row r="2" spans="1:7" ht="35" customHeight="1" x14ac:dyDescent="0.2">
      <c r="A2" s="13" t="s">
        <v>3</v>
      </c>
      <c r="B2" s="13" t="s">
        <v>4</v>
      </c>
      <c r="C2" s="13" t="s">
        <v>0</v>
      </c>
      <c r="D2" s="16" t="s">
        <v>1136</v>
      </c>
      <c r="E2" s="16" t="s">
        <v>919</v>
      </c>
      <c r="F2" s="44" t="s">
        <v>920</v>
      </c>
      <c r="G2" s="88" t="s">
        <v>921</v>
      </c>
    </row>
    <row r="3" spans="1:7" x14ac:dyDescent="0.2">
      <c r="A3" t="s">
        <v>563</v>
      </c>
      <c r="B3" s="6" t="s">
        <v>2</v>
      </c>
      <c r="C3" s="6">
        <v>35795</v>
      </c>
      <c r="D3">
        <v>1203</v>
      </c>
      <c r="E3" s="2">
        <v>11</v>
      </c>
      <c r="F3" t="str">
        <f t="shared" ref="F3:F66" si="0">A3&amp;B3</f>
        <v>Rohan BROWNING100m</v>
      </c>
      <c r="G3" s="2">
        <f>E3</f>
        <v>11</v>
      </c>
    </row>
    <row r="4" spans="1:7" x14ac:dyDescent="0.2">
      <c r="A4" t="s">
        <v>564</v>
      </c>
      <c r="B4" s="6" t="s">
        <v>2</v>
      </c>
      <c r="C4" s="6">
        <v>35937</v>
      </c>
      <c r="D4">
        <v>1135</v>
      </c>
      <c r="E4" s="2">
        <v>62</v>
      </c>
      <c r="F4" t="str">
        <f t="shared" si="0"/>
        <v>Jack HALE100m</v>
      </c>
      <c r="G4" s="2">
        <f t="shared" ref="G4:G67" si="1">E4</f>
        <v>62</v>
      </c>
    </row>
    <row r="5" spans="1:7" x14ac:dyDescent="0.2">
      <c r="A5" t="s">
        <v>565</v>
      </c>
      <c r="B5" s="6" t="s">
        <v>2</v>
      </c>
      <c r="C5" s="6">
        <v>35187</v>
      </c>
      <c r="D5">
        <v>1128</v>
      </c>
      <c r="E5" s="2">
        <v>66</v>
      </c>
      <c r="F5" t="str">
        <f t="shared" si="0"/>
        <v>Jake PENNY100m</v>
      </c>
      <c r="G5" s="2">
        <f t="shared" si="1"/>
        <v>66</v>
      </c>
    </row>
    <row r="6" spans="1:7" x14ac:dyDescent="0.2">
      <c r="A6" t="s">
        <v>575</v>
      </c>
      <c r="B6" s="6" t="s">
        <v>25</v>
      </c>
      <c r="C6" s="6">
        <v>37908</v>
      </c>
      <c r="D6">
        <v>1121</v>
      </c>
      <c r="E6" s="2">
        <v>53</v>
      </c>
      <c r="F6" t="str">
        <f t="shared" si="0"/>
        <v>Aidan MURPHY200m</v>
      </c>
      <c r="G6" s="2">
        <f t="shared" si="1"/>
        <v>53</v>
      </c>
    </row>
    <row r="7" spans="1:7" x14ac:dyDescent="0.2">
      <c r="A7" t="s">
        <v>615</v>
      </c>
      <c r="B7" s="6" t="s">
        <v>25</v>
      </c>
      <c r="C7" s="6">
        <v>34998</v>
      </c>
      <c r="D7">
        <v>1109</v>
      </c>
      <c r="E7" s="2">
        <v>64</v>
      </c>
      <c r="F7" t="str">
        <f t="shared" si="0"/>
        <v>Connor DIFFEY200m</v>
      </c>
      <c r="G7" s="2">
        <f t="shared" si="1"/>
        <v>64</v>
      </c>
    </row>
    <row r="8" spans="1:7" x14ac:dyDescent="0.2">
      <c r="A8" t="s">
        <v>563</v>
      </c>
      <c r="B8" s="6" t="s">
        <v>25</v>
      </c>
      <c r="C8" s="6">
        <v>35795</v>
      </c>
      <c r="D8">
        <v>1102</v>
      </c>
      <c r="E8" s="2">
        <v>76</v>
      </c>
      <c r="F8" t="str">
        <f t="shared" si="0"/>
        <v>Rohan BROWNING200m</v>
      </c>
      <c r="G8" s="2">
        <f t="shared" si="1"/>
        <v>76</v>
      </c>
    </row>
    <row r="9" spans="1:7" x14ac:dyDescent="0.2">
      <c r="A9" t="s">
        <v>616</v>
      </c>
      <c r="B9" s="6" t="s">
        <v>25</v>
      </c>
      <c r="C9" s="6">
        <v>33641</v>
      </c>
      <c r="D9">
        <v>1091</v>
      </c>
      <c r="E9" s="2">
        <v>97</v>
      </c>
      <c r="F9" t="str">
        <f t="shared" si="0"/>
        <v>Alex BECK200m</v>
      </c>
      <c r="G9" s="2">
        <f t="shared" si="1"/>
        <v>97</v>
      </c>
    </row>
    <row r="10" spans="1:7" x14ac:dyDescent="0.2">
      <c r="A10" t="s">
        <v>642</v>
      </c>
      <c r="B10" s="6" t="s">
        <v>26</v>
      </c>
      <c r="C10" s="6">
        <v>34105</v>
      </c>
      <c r="D10">
        <v>1184</v>
      </c>
      <c r="E10" s="2">
        <v>9</v>
      </c>
      <c r="F10" t="str">
        <f t="shared" si="0"/>
        <v>Steven SOLOMON400m</v>
      </c>
      <c r="G10" s="2">
        <f t="shared" si="1"/>
        <v>9</v>
      </c>
    </row>
    <row r="11" spans="1:7" x14ac:dyDescent="0.2">
      <c r="A11" t="s">
        <v>616</v>
      </c>
      <c r="B11" s="6" t="s">
        <v>26</v>
      </c>
      <c r="C11" s="6">
        <v>33641</v>
      </c>
      <c r="D11">
        <v>1143</v>
      </c>
      <c r="E11" s="2">
        <v>27</v>
      </c>
      <c r="F11" t="str">
        <f t="shared" si="0"/>
        <v>Alex BECK400m</v>
      </c>
      <c r="G11" s="2">
        <f t="shared" si="1"/>
        <v>27</v>
      </c>
    </row>
    <row r="12" spans="1:7" x14ac:dyDescent="0.2">
      <c r="A12" t="s">
        <v>615</v>
      </c>
      <c r="B12" s="6" t="s">
        <v>26</v>
      </c>
      <c r="C12" s="6">
        <v>34998</v>
      </c>
      <c r="D12">
        <v>1093</v>
      </c>
      <c r="E12" s="2">
        <v>93</v>
      </c>
      <c r="F12" t="str">
        <f t="shared" si="0"/>
        <v>Connor DIFFEY400m</v>
      </c>
      <c r="G12" s="2">
        <f t="shared" si="1"/>
        <v>93</v>
      </c>
    </row>
    <row r="13" spans="1:7" x14ac:dyDescent="0.2">
      <c r="A13" t="s">
        <v>573</v>
      </c>
      <c r="B13" s="6" t="s">
        <v>26</v>
      </c>
      <c r="C13" s="6">
        <v>36598</v>
      </c>
      <c r="D13">
        <v>1092</v>
      </c>
      <c r="E13" s="2">
        <v>95</v>
      </c>
      <c r="F13" t="str">
        <f t="shared" si="0"/>
        <v>Ashley MOLONEY400m</v>
      </c>
      <c r="G13" s="2">
        <f t="shared" si="1"/>
        <v>95</v>
      </c>
    </row>
    <row r="14" spans="1:7" x14ac:dyDescent="0.2">
      <c r="A14" t="s">
        <v>575</v>
      </c>
      <c r="B14" s="6" t="s">
        <v>26</v>
      </c>
      <c r="C14" s="6">
        <v>37908</v>
      </c>
      <c r="D14">
        <v>1091</v>
      </c>
      <c r="E14" s="2">
        <v>98</v>
      </c>
      <c r="F14" t="str">
        <f t="shared" si="0"/>
        <v>Aidan MURPHY400m</v>
      </c>
      <c r="G14" s="2">
        <f t="shared" si="1"/>
        <v>98</v>
      </c>
    </row>
    <row r="15" spans="1:7" x14ac:dyDescent="0.2">
      <c r="A15" t="s">
        <v>666</v>
      </c>
      <c r="B15" s="6" t="s">
        <v>27</v>
      </c>
      <c r="C15" s="6">
        <v>34387</v>
      </c>
      <c r="D15">
        <v>1201</v>
      </c>
      <c r="E15" s="2">
        <v>12</v>
      </c>
      <c r="F15" t="str">
        <f t="shared" si="0"/>
        <v>Peter BOL800m</v>
      </c>
      <c r="G15" s="2">
        <f t="shared" si="1"/>
        <v>12</v>
      </c>
    </row>
    <row r="16" spans="1:7" x14ac:dyDescent="0.2">
      <c r="A16" t="s">
        <v>667</v>
      </c>
      <c r="B16" s="6" t="s">
        <v>27</v>
      </c>
      <c r="C16" s="6">
        <v>35266</v>
      </c>
      <c r="D16">
        <v>1193</v>
      </c>
      <c r="E16" s="2">
        <v>15</v>
      </c>
      <c r="F16" t="str">
        <f t="shared" si="0"/>
        <v>Charlie HUNTER800m</v>
      </c>
      <c r="G16" s="2">
        <f t="shared" si="1"/>
        <v>15</v>
      </c>
    </row>
    <row r="17" spans="1:7" x14ac:dyDescent="0.2">
      <c r="A17" t="s">
        <v>668</v>
      </c>
      <c r="B17" s="6" t="s">
        <v>27</v>
      </c>
      <c r="C17" s="6">
        <v>31727</v>
      </c>
      <c r="D17">
        <v>1178</v>
      </c>
      <c r="E17" s="2">
        <v>22</v>
      </c>
      <c r="F17" t="str">
        <f t="shared" si="0"/>
        <v>Jeffrey RISELEY800m</v>
      </c>
      <c r="G17" s="2">
        <f t="shared" si="1"/>
        <v>22</v>
      </c>
    </row>
    <row r="18" spans="1:7" x14ac:dyDescent="0.2">
      <c r="A18" t="s">
        <v>670</v>
      </c>
      <c r="B18" s="6" t="s">
        <v>27</v>
      </c>
      <c r="C18" s="6">
        <v>37180</v>
      </c>
      <c r="D18">
        <v>1122</v>
      </c>
      <c r="E18" s="2">
        <v>57</v>
      </c>
      <c r="F18" t="str">
        <f t="shared" si="0"/>
        <v>Jack LUNN800m</v>
      </c>
      <c r="G18" s="2">
        <f t="shared" si="1"/>
        <v>57</v>
      </c>
    </row>
    <row r="19" spans="1:7" x14ac:dyDescent="0.2">
      <c r="A19" t="s">
        <v>671</v>
      </c>
      <c r="B19" s="6" t="s">
        <v>27</v>
      </c>
      <c r="C19" s="6">
        <v>35944</v>
      </c>
      <c r="D19">
        <v>1113</v>
      </c>
      <c r="E19" s="2">
        <v>69</v>
      </c>
      <c r="F19" t="str">
        <f t="shared" si="0"/>
        <v>Jared MICALLEF800m</v>
      </c>
      <c r="G19" s="2">
        <f t="shared" si="1"/>
        <v>69</v>
      </c>
    </row>
    <row r="20" spans="1:7" x14ac:dyDescent="0.2">
      <c r="A20" t="s">
        <v>673</v>
      </c>
      <c r="B20" s="6" t="s">
        <v>27</v>
      </c>
      <c r="C20" s="6">
        <v>34891</v>
      </c>
      <c r="D20">
        <v>1113</v>
      </c>
      <c r="E20" s="2">
        <v>70</v>
      </c>
      <c r="F20" t="str">
        <f t="shared" si="0"/>
        <v>Sam BLAKE800m</v>
      </c>
      <c r="G20" s="2">
        <f t="shared" si="1"/>
        <v>70</v>
      </c>
    </row>
    <row r="21" spans="1:7" x14ac:dyDescent="0.2">
      <c r="A21" t="s">
        <v>674</v>
      </c>
      <c r="B21" s="6" t="s">
        <v>27</v>
      </c>
      <c r="C21" s="6">
        <v>38240</v>
      </c>
      <c r="D21">
        <v>1086</v>
      </c>
      <c r="E21" s="2">
        <v>95</v>
      </c>
      <c r="F21" t="str">
        <f t="shared" si="0"/>
        <v>Charlie JEFFRESON800m</v>
      </c>
      <c r="G21" s="2">
        <f t="shared" si="1"/>
        <v>95</v>
      </c>
    </row>
    <row r="22" spans="1:7" x14ac:dyDescent="0.2">
      <c r="A22" t="s">
        <v>672</v>
      </c>
      <c r="B22" s="6" t="s">
        <v>27</v>
      </c>
      <c r="C22" s="6">
        <v>36386</v>
      </c>
      <c r="D22">
        <v>1085</v>
      </c>
      <c r="E22" s="2">
        <v>98</v>
      </c>
      <c r="F22" t="str">
        <f t="shared" si="0"/>
        <v>Lachlan RAPER800m</v>
      </c>
      <c r="G22" s="2">
        <f t="shared" si="1"/>
        <v>98</v>
      </c>
    </row>
    <row r="23" spans="1:7" x14ac:dyDescent="0.2">
      <c r="A23" t="s">
        <v>715</v>
      </c>
      <c r="B23" s="6" t="s">
        <v>28</v>
      </c>
      <c r="C23" s="6">
        <v>34851</v>
      </c>
      <c r="D23">
        <v>1252</v>
      </c>
      <c r="E23" s="2">
        <v>3</v>
      </c>
      <c r="F23" t="str">
        <f t="shared" si="0"/>
        <v>Stewart MCSWEYN1500m</v>
      </c>
      <c r="G23" s="2">
        <f t="shared" si="1"/>
        <v>3</v>
      </c>
    </row>
    <row r="24" spans="1:7" x14ac:dyDescent="0.2">
      <c r="A24" t="s">
        <v>716</v>
      </c>
      <c r="B24" s="6" t="s">
        <v>28</v>
      </c>
      <c r="C24" s="6">
        <v>35459</v>
      </c>
      <c r="D24">
        <v>1207</v>
      </c>
      <c r="E24" s="2">
        <v>6</v>
      </c>
      <c r="F24" t="str">
        <f t="shared" si="0"/>
        <v>Oliver HOARE1500m</v>
      </c>
      <c r="G24" s="2">
        <f t="shared" si="1"/>
        <v>6</v>
      </c>
    </row>
    <row r="25" spans="1:7" x14ac:dyDescent="0.2">
      <c r="A25" t="s">
        <v>717</v>
      </c>
      <c r="B25" s="6" t="s">
        <v>28</v>
      </c>
      <c r="C25" s="6">
        <v>35860</v>
      </c>
      <c r="D25">
        <v>1199</v>
      </c>
      <c r="E25" s="2">
        <v>9</v>
      </c>
      <c r="F25" t="str">
        <f t="shared" si="0"/>
        <v>Jye EDWARDS1500m</v>
      </c>
      <c r="G25" s="2">
        <f t="shared" si="1"/>
        <v>9</v>
      </c>
    </row>
    <row r="26" spans="1:7" x14ac:dyDescent="0.2">
      <c r="A26" t="s">
        <v>718</v>
      </c>
      <c r="B26" s="6" t="s">
        <v>28</v>
      </c>
      <c r="C26" s="6">
        <v>35634</v>
      </c>
      <c r="D26">
        <v>1187</v>
      </c>
      <c r="E26" s="2">
        <v>17</v>
      </c>
      <c r="F26" t="str">
        <f t="shared" si="0"/>
        <v>Matthew RAMSDEN1500m</v>
      </c>
      <c r="G26" s="2">
        <f t="shared" si="1"/>
        <v>17</v>
      </c>
    </row>
    <row r="27" spans="1:7" x14ac:dyDescent="0.2">
      <c r="A27" t="s">
        <v>719</v>
      </c>
      <c r="B27" s="6" t="s">
        <v>28</v>
      </c>
      <c r="C27" s="6">
        <v>34002</v>
      </c>
      <c r="D27">
        <v>1155</v>
      </c>
      <c r="E27" s="2">
        <v>29</v>
      </c>
      <c r="F27" t="str">
        <f t="shared" si="0"/>
        <v>Rorey HUNTER1500m</v>
      </c>
      <c r="G27" s="2">
        <f t="shared" si="1"/>
        <v>29</v>
      </c>
    </row>
    <row r="28" spans="1:7" x14ac:dyDescent="0.2">
      <c r="A28" t="s">
        <v>720</v>
      </c>
      <c r="B28" s="6" t="s">
        <v>28</v>
      </c>
      <c r="C28" s="6">
        <v>32989</v>
      </c>
      <c r="D28">
        <v>1151</v>
      </c>
      <c r="E28" s="2">
        <v>31</v>
      </c>
      <c r="F28" t="str">
        <f t="shared" si="0"/>
        <v>Ryan GREGSON1500m</v>
      </c>
      <c r="G28" s="2">
        <f t="shared" si="1"/>
        <v>31</v>
      </c>
    </row>
    <row r="29" spans="1:7" x14ac:dyDescent="0.2">
      <c r="A29" t="s">
        <v>759</v>
      </c>
      <c r="B29" s="6" t="s">
        <v>28</v>
      </c>
      <c r="C29" s="6">
        <v>31691</v>
      </c>
      <c r="D29">
        <v>1142</v>
      </c>
      <c r="E29" s="2">
        <v>36</v>
      </c>
      <c r="F29" t="str">
        <f t="shared" si="0"/>
        <v>David MCNEILL1500m</v>
      </c>
      <c r="G29" s="2">
        <f t="shared" si="1"/>
        <v>36</v>
      </c>
    </row>
    <row r="30" spans="1:7" x14ac:dyDescent="0.2">
      <c r="A30" t="s">
        <v>667</v>
      </c>
      <c r="B30" s="6" t="s">
        <v>28</v>
      </c>
      <c r="C30" s="6">
        <v>35266</v>
      </c>
      <c r="D30">
        <v>1139</v>
      </c>
      <c r="E30" s="2">
        <v>38</v>
      </c>
      <c r="F30" t="str">
        <f t="shared" si="0"/>
        <v>Charlie HUNTER1500m</v>
      </c>
      <c r="G30" s="2">
        <f t="shared" si="1"/>
        <v>38</v>
      </c>
    </row>
    <row r="31" spans="1:7" x14ac:dyDescent="0.2">
      <c r="A31" t="s">
        <v>673</v>
      </c>
      <c r="B31" s="6" t="s">
        <v>28</v>
      </c>
      <c r="C31" s="6">
        <v>34891</v>
      </c>
      <c r="D31">
        <v>1127</v>
      </c>
      <c r="E31" s="2">
        <v>47</v>
      </c>
      <c r="F31" t="str">
        <f t="shared" si="0"/>
        <v>Sam BLAKE1500m</v>
      </c>
      <c r="G31" s="2">
        <f t="shared" si="1"/>
        <v>47</v>
      </c>
    </row>
    <row r="32" spans="1:7" x14ac:dyDescent="0.2">
      <c r="A32" t="s">
        <v>780</v>
      </c>
      <c r="B32" s="6" t="s">
        <v>28</v>
      </c>
      <c r="C32" s="6">
        <v>34588</v>
      </c>
      <c r="D32">
        <v>1125</v>
      </c>
      <c r="E32" s="2">
        <v>49</v>
      </c>
      <c r="F32" t="str">
        <f t="shared" si="0"/>
        <v>Patrick TIERNAN1500m</v>
      </c>
      <c r="G32" s="2">
        <f t="shared" si="1"/>
        <v>49</v>
      </c>
    </row>
    <row r="33" spans="1:7" x14ac:dyDescent="0.2">
      <c r="A33" t="s">
        <v>721</v>
      </c>
      <c r="B33" s="6" t="s">
        <v>28</v>
      </c>
      <c r="C33" s="6">
        <v>36359</v>
      </c>
      <c r="D33">
        <v>1121</v>
      </c>
      <c r="E33" s="2">
        <v>54</v>
      </c>
      <c r="F33" t="str">
        <f t="shared" si="0"/>
        <v>Callum DAVIES1500m</v>
      </c>
      <c r="G33" s="2">
        <f t="shared" si="1"/>
        <v>54</v>
      </c>
    </row>
    <row r="34" spans="1:7" x14ac:dyDescent="0.2">
      <c r="A34" t="s">
        <v>747</v>
      </c>
      <c r="B34" s="6" t="s">
        <v>28</v>
      </c>
      <c r="C34" s="6">
        <v>33550</v>
      </c>
      <c r="D34">
        <v>1119</v>
      </c>
      <c r="E34" s="2">
        <v>55</v>
      </c>
      <c r="F34" t="str">
        <f t="shared" si="0"/>
        <v>Ben BUCKINGHAM1500m</v>
      </c>
      <c r="G34" s="2">
        <f t="shared" si="1"/>
        <v>55</v>
      </c>
    </row>
    <row r="35" spans="1:7" x14ac:dyDescent="0.2">
      <c r="A35" t="s">
        <v>683</v>
      </c>
      <c r="B35" s="6" t="s">
        <v>28</v>
      </c>
      <c r="C35" s="6">
        <v>35528</v>
      </c>
      <c r="D35">
        <v>1118</v>
      </c>
      <c r="E35" s="2">
        <v>57</v>
      </c>
      <c r="F35" t="str">
        <f t="shared" si="0"/>
        <v>Jack ANSTEY1500m</v>
      </c>
      <c r="G35" s="2">
        <f t="shared" si="1"/>
        <v>57</v>
      </c>
    </row>
    <row r="36" spans="1:7" x14ac:dyDescent="0.2">
      <c r="A36" t="s">
        <v>1000</v>
      </c>
      <c r="B36" s="6" t="s">
        <v>28</v>
      </c>
      <c r="C36" s="6">
        <v>34300</v>
      </c>
      <c r="D36">
        <v>1117</v>
      </c>
      <c r="E36" s="2">
        <v>60</v>
      </c>
      <c r="F36" t="str">
        <f t="shared" si="0"/>
        <v>James HANSEN1500m</v>
      </c>
      <c r="G36" s="2">
        <f t="shared" si="1"/>
        <v>60</v>
      </c>
    </row>
    <row r="37" spans="1:7" x14ac:dyDescent="0.2">
      <c r="A37" t="s">
        <v>724</v>
      </c>
      <c r="B37" s="6" t="s">
        <v>28</v>
      </c>
      <c r="C37" s="6">
        <v>36004</v>
      </c>
      <c r="D37">
        <v>1114</v>
      </c>
      <c r="E37" s="2">
        <v>66</v>
      </c>
      <c r="F37" t="str">
        <f t="shared" si="0"/>
        <v>Jesse HUNT1500m</v>
      </c>
      <c r="G37" s="2">
        <f t="shared" si="1"/>
        <v>66</v>
      </c>
    </row>
    <row r="38" spans="1:7" x14ac:dyDescent="0.2">
      <c r="A38" t="s">
        <v>1200</v>
      </c>
      <c r="B38" s="6" t="s">
        <v>28</v>
      </c>
      <c r="C38" s="6">
        <v>33837</v>
      </c>
      <c r="D38">
        <v>1112</v>
      </c>
      <c r="E38" s="2">
        <v>67</v>
      </c>
      <c r="F38" t="str">
        <f t="shared" si="0"/>
        <v>Jordan WILLIAMSZ1500m</v>
      </c>
      <c r="G38" s="2">
        <f t="shared" si="1"/>
        <v>67</v>
      </c>
    </row>
    <row r="39" spans="1:7" x14ac:dyDescent="0.2">
      <c r="A39" t="s">
        <v>760</v>
      </c>
      <c r="B39" s="6" t="s">
        <v>28</v>
      </c>
      <c r="C39" s="6">
        <v>36253</v>
      </c>
      <c r="D39">
        <v>1108</v>
      </c>
      <c r="E39" s="2">
        <v>74</v>
      </c>
      <c r="F39" t="str">
        <f t="shared" si="0"/>
        <v>Zachary FACIONI1500m</v>
      </c>
      <c r="G39" s="2">
        <f t="shared" si="1"/>
        <v>74</v>
      </c>
    </row>
    <row r="40" spans="1:7" x14ac:dyDescent="0.2">
      <c r="A40" t="s">
        <v>723</v>
      </c>
      <c r="B40" s="6" t="s">
        <v>28</v>
      </c>
      <c r="C40" s="6">
        <v>37168</v>
      </c>
      <c r="D40">
        <v>1107</v>
      </c>
      <c r="E40" s="2">
        <v>76</v>
      </c>
      <c r="F40" t="str">
        <f t="shared" si="0"/>
        <v>Adam SPENCER1500m</v>
      </c>
      <c r="G40" s="2">
        <f t="shared" si="1"/>
        <v>76</v>
      </c>
    </row>
    <row r="41" spans="1:7" x14ac:dyDescent="0.2">
      <c r="A41" t="s">
        <v>1183</v>
      </c>
      <c r="B41" s="6" t="s">
        <v>28</v>
      </c>
      <c r="C41" s="6">
        <v>37660</v>
      </c>
      <c r="D41">
        <v>1096</v>
      </c>
      <c r="E41" s="2">
        <v>89</v>
      </c>
      <c r="F41" t="str">
        <f t="shared" si="0"/>
        <v>Tomas PALFREY1500m</v>
      </c>
      <c r="G41" s="2">
        <f t="shared" si="1"/>
        <v>89</v>
      </c>
    </row>
    <row r="42" spans="1:7" x14ac:dyDescent="0.2">
      <c r="A42" t="s">
        <v>722</v>
      </c>
      <c r="B42" s="6" t="s">
        <v>28</v>
      </c>
      <c r="C42" s="6">
        <v>36759</v>
      </c>
      <c r="D42">
        <v>1095</v>
      </c>
      <c r="E42" s="2">
        <v>92</v>
      </c>
      <c r="F42" t="str">
        <f t="shared" si="0"/>
        <v>Jackson SHARP1500m</v>
      </c>
      <c r="G42" s="2">
        <f t="shared" si="1"/>
        <v>92</v>
      </c>
    </row>
    <row r="43" spans="1:7" x14ac:dyDescent="0.2">
      <c r="A43" t="s">
        <v>1270</v>
      </c>
      <c r="B43" s="6" t="s">
        <v>28</v>
      </c>
      <c r="C43" s="6">
        <v>35308</v>
      </c>
      <c r="D43">
        <v>1094</v>
      </c>
      <c r="E43" s="2">
        <v>94</v>
      </c>
      <c r="F43" t="str">
        <f t="shared" si="0"/>
        <v>Cameron GRIFFITH1500m</v>
      </c>
      <c r="G43" s="2">
        <f t="shared" si="1"/>
        <v>94</v>
      </c>
    </row>
    <row r="44" spans="1:7" x14ac:dyDescent="0.2">
      <c r="A44" t="s">
        <v>750</v>
      </c>
      <c r="B44" s="6" t="s">
        <v>34</v>
      </c>
      <c r="C44" s="6">
        <v>36060</v>
      </c>
      <c r="D44">
        <v>1168</v>
      </c>
      <c r="E44" s="2">
        <v>8</v>
      </c>
      <c r="F44" t="str">
        <f t="shared" si="0"/>
        <v>Edward TRIPPAS3000msc</v>
      </c>
      <c r="G44" s="2">
        <f t="shared" si="1"/>
        <v>8</v>
      </c>
    </row>
    <row r="45" spans="1:7" x14ac:dyDescent="0.2">
      <c r="A45" t="s">
        <v>747</v>
      </c>
      <c r="B45" s="6" t="s">
        <v>34</v>
      </c>
      <c r="C45" s="6">
        <v>33550</v>
      </c>
      <c r="D45">
        <v>1162</v>
      </c>
      <c r="E45" s="2">
        <v>11</v>
      </c>
      <c r="F45" t="str">
        <f t="shared" si="0"/>
        <v>Ben BUCKINGHAM3000msc</v>
      </c>
      <c r="G45" s="2">
        <f t="shared" si="1"/>
        <v>11</v>
      </c>
    </row>
    <row r="46" spans="1:7" x14ac:dyDescent="0.2">
      <c r="A46" t="s">
        <v>748</v>
      </c>
      <c r="B46" s="6" t="s">
        <v>34</v>
      </c>
      <c r="C46" s="6">
        <v>34818</v>
      </c>
      <c r="D46">
        <v>1157</v>
      </c>
      <c r="E46" s="2">
        <v>14</v>
      </c>
      <c r="F46" t="str">
        <f t="shared" si="0"/>
        <v>Matthew CLARKE3000msc</v>
      </c>
      <c r="G46" s="2">
        <f t="shared" si="1"/>
        <v>14</v>
      </c>
    </row>
    <row r="47" spans="1:7" x14ac:dyDescent="0.2">
      <c r="A47" t="s">
        <v>749</v>
      </c>
      <c r="B47" s="6" t="s">
        <v>34</v>
      </c>
      <c r="C47" s="6">
        <v>33014</v>
      </c>
      <c r="D47">
        <v>1122</v>
      </c>
      <c r="E47" s="2">
        <v>28</v>
      </c>
      <c r="F47" t="str">
        <f t="shared" si="0"/>
        <v>James NIPPERESS3000msc</v>
      </c>
      <c r="G47" s="2">
        <f t="shared" si="1"/>
        <v>28</v>
      </c>
    </row>
    <row r="48" spans="1:7" x14ac:dyDescent="0.2">
      <c r="A48" t="s">
        <v>752</v>
      </c>
      <c r="B48" s="6" t="s">
        <v>34</v>
      </c>
      <c r="C48" s="6">
        <v>44612</v>
      </c>
      <c r="D48">
        <v>1113</v>
      </c>
      <c r="E48" s="2">
        <v>31</v>
      </c>
      <c r="F48" t="str">
        <f t="shared" si="0"/>
        <v>Ky ROBINSON3000msc</v>
      </c>
      <c r="G48" s="2">
        <f t="shared" si="1"/>
        <v>31</v>
      </c>
    </row>
    <row r="49" spans="1:7" x14ac:dyDescent="0.2">
      <c r="A49" t="s">
        <v>751</v>
      </c>
      <c r="B49" s="6" t="s">
        <v>34</v>
      </c>
      <c r="C49" s="6">
        <v>34654</v>
      </c>
      <c r="D49">
        <v>1064</v>
      </c>
      <c r="E49" s="2">
        <v>57</v>
      </c>
      <c r="F49" t="str">
        <f t="shared" si="0"/>
        <v>Max STEVENS3000msc</v>
      </c>
      <c r="G49" s="2">
        <f t="shared" si="1"/>
        <v>57</v>
      </c>
    </row>
    <row r="50" spans="1:7" x14ac:dyDescent="0.2">
      <c r="A50" t="s">
        <v>738</v>
      </c>
      <c r="B50" s="6" t="s">
        <v>34</v>
      </c>
      <c r="C50" s="6">
        <v>35426</v>
      </c>
      <c r="D50">
        <v>1038</v>
      </c>
      <c r="E50" s="2">
        <v>68</v>
      </c>
      <c r="F50" t="str">
        <f t="shared" si="0"/>
        <v>Joe BURGESS3000msc</v>
      </c>
      <c r="G50" s="2">
        <f t="shared" si="1"/>
        <v>68</v>
      </c>
    </row>
    <row r="51" spans="1:7" x14ac:dyDescent="0.2">
      <c r="A51" t="s">
        <v>753</v>
      </c>
      <c r="B51" s="6" t="s">
        <v>34</v>
      </c>
      <c r="C51" s="6">
        <v>31691</v>
      </c>
      <c r="D51">
        <v>1035</v>
      </c>
      <c r="E51" s="2">
        <v>75</v>
      </c>
      <c r="F51" t="str">
        <f t="shared" si="0"/>
        <v>Aidan HOBBS3000msc</v>
      </c>
      <c r="G51" s="2">
        <f t="shared" si="1"/>
        <v>75</v>
      </c>
    </row>
    <row r="52" spans="1:7" x14ac:dyDescent="0.2">
      <c r="A52" t="s">
        <v>1187</v>
      </c>
      <c r="B52" s="6" t="s">
        <v>34</v>
      </c>
      <c r="C52" s="6">
        <v>36237</v>
      </c>
      <c r="D52">
        <v>1022</v>
      </c>
      <c r="E52" s="2">
        <v>92</v>
      </c>
      <c r="F52" t="str">
        <f t="shared" si="0"/>
        <v>Luke GRAVES3000msc</v>
      </c>
      <c r="G52" s="2">
        <f t="shared" si="1"/>
        <v>92</v>
      </c>
    </row>
    <row r="53" spans="1:7" x14ac:dyDescent="0.2">
      <c r="A53" t="s">
        <v>1271</v>
      </c>
      <c r="B53" s="6" t="s">
        <v>34</v>
      </c>
      <c r="C53" s="6">
        <v>34062</v>
      </c>
      <c r="D53">
        <v>1017</v>
      </c>
      <c r="E53" s="2">
        <v>97</v>
      </c>
      <c r="F53" t="str">
        <f t="shared" si="0"/>
        <v>William AUSTIN-CRAY3000msc</v>
      </c>
      <c r="G53" s="2">
        <f t="shared" si="1"/>
        <v>97</v>
      </c>
    </row>
    <row r="54" spans="1:7" x14ac:dyDescent="0.2">
      <c r="A54" t="s">
        <v>715</v>
      </c>
      <c r="B54" s="6" t="s">
        <v>29</v>
      </c>
      <c r="C54" s="6">
        <v>34851</v>
      </c>
      <c r="D54">
        <v>1188</v>
      </c>
      <c r="E54" s="2">
        <v>9</v>
      </c>
      <c r="F54" t="str">
        <f t="shared" si="0"/>
        <v>Stewart MCSWEYN5000m</v>
      </c>
      <c r="G54" s="2">
        <f t="shared" si="1"/>
        <v>9</v>
      </c>
    </row>
    <row r="55" spans="1:7" x14ac:dyDescent="0.2">
      <c r="A55" t="s">
        <v>759</v>
      </c>
      <c r="B55" s="6" t="s">
        <v>29</v>
      </c>
      <c r="C55" s="6">
        <v>31691</v>
      </c>
      <c r="D55">
        <v>1163</v>
      </c>
      <c r="E55" s="2">
        <v>19</v>
      </c>
      <c r="F55" t="str">
        <f t="shared" si="0"/>
        <v>David MCNEILL5000m</v>
      </c>
      <c r="G55" s="2">
        <f t="shared" si="1"/>
        <v>19</v>
      </c>
    </row>
    <row r="56" spans="1:7" x14ac:dyDescent="0.2">
      <c r="A56" t="s">
        <v>758</v>
      </c>
      <c r="B56" s="6" t="s">
        <v>29</v>
      </c>
      <c r="C56" s="6">
        <v>35178</v>
      </c>
      <c r="D56">
        <v>1160</v>
      </c>
      <c r="E56" s="2">
        <v>21</v>
      </c>
      <c r="F56" t="str">
        <f t="shared" si="0"/>
        <v>Morgan MCDONALD5000m</v>
      </c>
      <c r="G56" s="2">
        <f t="shared" si="1"/>
        <v>21</v>
      </c>
    </row>
    <row r="57" spans="1:7" x14ac:dyDescent="0.2">
      <c r="A57" t="s">
        <v>718</v>
      </c>
      <c r="B57" s="6" t="s">
        <v>29</v>
      </c>
      <c r="C57" s="6">
        <v>35634</v>
      </c>
      <c r="D57">
        <v>1139</v>
      </c>
      <c r="E57" s="2">
        <v>29</v>
      </c>
      <c r="F57" t="str">
        <f t="shared" si="0"/>
        <v>Matthew RAMSDEN5000m</v>
      </c>
      <c r="G57" s="2">
        <f t="shared" si="1"/>
        <v>29</v>
      </c>
    </row>
    <row r="58" spans="1:7" x14ac:dyDescent="0.2">
      <c r="A58" t="s">
        <v>780</v>
      </c>
      <c r="B58" s="6" t="s">
        <v>29</v>
      </c>
      <c r="C58" s="6">
        <v>34588</v>
      </c>
      <c r="D58">
        <v>1136</v>
      </c>
      <c r="E58" s="2">
        <v>34</v>
      </c>
      <c r="F58" t="str">
        <f t="shared" si="0"/>
        <v>Patrick TIERNAN5000m</v>
      </c>
      <c r="G58" s="2">
        <f t="shared" si="1"/>
        <v>34</v>
      </c>
    </row>
    <row r="59" spans="1:7" x14ac:dyDescent="0.2">
      <c r="A59" t="s">
        <v>716</v>
      </c>
      <c r="B59" s="6" t="s">
        <v>29</v>
      </c>
      <c r="C59" s="6">
        <v>35459</v>
      </c>
      <c r="D59">
        <v>1130</v>
      </c>
      <c r="E59" s="2">
        <v>47</v>
      </c>
      <c r="F59" t="str">
        <f t="shared" si="0"/>
        <v>Oliver HOARE5000m</v>
      </c>
      <c r="G59" s="2">
        <f t="shared" si="1"/>
        <v>47</v>
      </c>
    </row>
    <row r="60" spans="1:7" x14ac:dyDescent="0.2">
      <c r="A60" t="s">
        <v>782</v>
      </c>
      <c r="B60" s="6" t="s">
        <v>29</v>
      </c>
      <c r="C60" s="6">
        <v>33366</v>
      </c>
      <c r="D60">
        <v>1124</v>
      </c>
      <c r="E60" s="2">
        <v>50</v>
      </c>
      <c r="F60" t="str">
        <f t="shared" si="0"/>
        <v>Brett ROBINSON5000m</v>
      </c>
      <c r="G60" s="2">
        <f t="shared" si="1"/>
        <v>50</v>
      </c>
    </row>
    <row r="61" spans="1:7" x14ac:dyDescent="0.2">
      <c r="A61" t="s">
        <v>760</v>
      </c>
      <c r="B61" s="6" t="s">
        <v>29</v>
      </c>
      <c r="C61" s="6">
        <v>36253</v>
      </c>
      <c r="D61">
        <v>1099</v>
      </c>
      <c r="E61" s="2">
        <v>83</v>
      </c>
      <c r="F61" t="str">
        <f t="shared" si="0"/>
        <v>Zachary FACIONI5000m</v>
      </c>
      <c r="G61" s="2">
        <f t="shared" si="1"/>
        <v>83</v>
      </c>
    </row>
    <row r="62" spans="1:7" x14ac:dyDescent="0.2">
      <c r="A62" t="s">
        <v>720</v>
      </c>
      <c r="B62" s="6" t="s">
        <v>29</v>
      </c>
      <c r="C62" s="6">
        <v>32989</v>
      </c>
      <c r="D62">
        <v>1090</v>
      </c>
      <c r="E62" s="2">
        <v>88</v>
      </c>
      <c r="F62" t="str">
        <f t="shared" si="0"/>
        <v>Ryan GREGSON5000m</v>
      </c>
      <c r="G62" s="2">
        <f t="shared" si="1"/>
        <v>88</v>
      </c>
    </row>
    <row r="63" spans="1:7" x14ac:dyDescent="0.2">
      <c r="A63" t="s">
        <v>781</v>
      </c>
      <c r="B63" s="6" t="s">
        <v>29</v>
      </c>
      <c r="C63" s="6">
        <v>35052</v>
      </c>
      <c r="D63">
        <v>1086</v>
      </c>
      <c r="E63" s="2">
        <v>93</v>
      </c>
      <c r="F63" t="str">
        <f t="shared" si="0"/>
        <v>Jack RAYNER5000m</v>
      </c>
      <c r="G63" s="2">
        <f t="shared" si="1"/>
        <v>93</v>
      </c>
    </row>
    <row r="64" spans="1:7" x14ac:dyDescent="0.2">
      <c r="A64" t="s">
        <v>758</v>
      </c>
      <c r="B64" t="s">
        <v>30</v>
      </c>
      <c r="C64" s="6">
        <v>35178</v>
      </c>
      <c r="D64">
        <v>1134</v>
      </c>
      <c r="E64" s="2">
        <v>62</v>
      </c>
      <c r="F64" t="str">
        <f t="shared" si="0"/>
        <v>Morgan MCDONALD10000m</v>
      </c>
      <c r="G64" s="2">
        <f t="shared" si="1"/>
        <v>62</v>
      </c>
    </row>
    <row r="65" spans="1:7" x14ac:dyDescent="0.2">
      <c r="A65" t="s">
        <v>782</v>
      </c>
      <c r="B65" s="6" t="s">
        <v>30</v>
      </c>
      <c r="C65" s="6">
        <v>33366</v>
      </c>
      <c r="D65">
        <v>1131</v>
      </c>
      <c r="E65" s="2">
        <v>65</v>
      </c>
      <c r="F65" t="str">
        <f t="shared" si="0"/>
        <v>Brett ROBINSON10000m</v>
      </c>
      <c r="G65" s="2">
        <f t="shared" si="1"/>
        <v>65</v>
      </c>
    </row>
    <row r="66" spans="1:7" x14ac:dyDescent="0.2">
      <c r="A66" t="s">
        <v>781</v>
      </c>
      <c r="B66" t="s">
        <v>30</v>
      </c>
      <c r="C66" s="6">
        <v>35052</v>
      </c>
      <c r="D66">
        <v>1111</v>
      </c>
      <c r="E66" s="2">
        <v>76</v>
      </c>
      <c r="F66" t="str">
        <f t="shared" si="0"/>
        <v>Jack RAYNER10000m</v>
      </c>
      <c r="G66" s="2">
        <f t="shared" si="1"/>
        <v>76</v>
      </c>
    </row>
    <row r="67" spans="1:7" x14ac:dyDescent="0.2">
      <c r="A67" t="s">
        <v>759</v>
      </c>
      <c r="B67" t="s">
        <v>30</v>
      </c>
      <c r="C67" s="6">
        <v>31691</v>
      </c>
      <c r="D67">
        <v>1106</v>
      </c>
      <c r="E67" s="2">
        <v>81</v>
      </c>
      <c r="F67" t="str">
        <f t="shared" ref="F67:F130" si="2">A67&amp;B67</f>
        <v>David MCNEILL10000m</v>
      </c>
      <c r="G67" s="2">
        <f t="shared" si="1"/>
        <v>81</v>
      </c>
    </row>
    <row r="68" spans="1:7" x14ac:dyDescent="0.2">
      <c r="A68" t="s">
        <v>1272</v>
      </c>
      <c r="B68" t="s">
        <v>30</v>
      </c>
      <c r="C68" s="6">
        <v>35727</v>
      </c>
      <c r="D68">
        <v>1095</v>
      </c>
      <c r="E68" s="2">
        <v>86</v>
      </c>
      <c r="F68" t="str">
        <f t="shared" si="2"/>
        <v>Edward GODDARD10000m</v>
      </c>
      <c r="G68" s="2">
        <f t="shared" ref="G68:G131" si="3">E68</f>
        <v>86</v>
      </c>
    </row>
    <row r="69" spans="1:7" x14ac:dyDescent="0.2">
      <c r="A69" t="s">
        <v>780</v>
      </c>
      <c r="B69" t="s">
        <v>30</v>
      </c>
      <c r="C69" s="6">
        <v>34588</v>
      </c>
      <c r="D69">
        <v>1078</v>
      </c>
      <c r="E69" s="2">
        <v>99</v>
      </c>
      <c r="F69" t="str">
        <f t="shared" si="2"/>
        <v>Patrick TIERNAN10000m</v>
      </c>
      <c r="G69" s="2">
        <f t="shared" si="3"/>
        <v>99</v>
      </c>
    </row>
    <row r="70" spans="1:7" x14ac:dyDescent="0.2">
      <c r="A70" t="s">
        <v>761</v>
      </c>
      <c r="B70" t="s">
        <v>30</v>
      </c>
      <c r="C70" s="6">
        <v>33338</v>
      </c>
      <c r="D70">
        <v>1078</v>
      </c>
      <c r="E70" s="2">
        <v>100</v>
      </c>
      <c r="F70" t="str">
        <f t="shared" si="2"/>
        <v>Andrew BUCHANAN10000m</v>
      </c>
      <c r="G70" s="2">
        <f t="shared" si="3"/>
        <v>100</v>
      </c>
    </row>
    <row r="71" spans="1:7" x14ac:dyDescent="0.2">
      <c r="A71" t="s">
        <v>795</v>
      </c>
      <c r="B71" t="s">
        <v>31</v>
      </c>
      <c r="C71" s="6">
        <v>34262</v>
      </c>
      <c r="D71">
        <v>1156</v>
      </c>
      <c r="E71" s="2">
        <v>16</v>
      </c>
      <c r="F71" t="str">
        <f t="shared" si="2"/>
        <v>Nicholas HOUGH110mh</v>
      </c>
      <c r="G71" s="2">
        <f t="shared" si="3"/>
        <v>16</v>
      </c>
    </row>
    <row r="72" spans="1:7" x14ac:dyDescent="0.2">
      <c r="A72" t="s">
        <v>796</v>
      </c>
      <c r="B72" t="s">
        <v>31</v>
      </c>
      <c r="C72" s="6">
        <v>35463</v>
      </c>
      <c r="D72">
        <v>1141</v>
      </c>
      <c r="E72" s="2">
        <v>22</v>
      </c>
      <c r="F72" t="str">
        <f t="shared" si="2"/>
        <v>Nicholas ANDREWS110mh</v>
      </c>
      <c r="G72" s="2">
        <f t="shared" si="3"/>
        <v>22</v>
      </c>
    </row>
    <row r="73" spans="1:7" x14ac:dyDescent="0.2">
      <c r="A73" t="s">
        <v>797</v>
      </c>
      <c r="B73" t="s">
        <v>31</v>
      </c>
      <c r="C73" s="6">
        <v>35754</v>
      </c>
      <c r="D73">
        <v>1092</v>
      </c>
      <c r="E73" s="2">
        <v>40</v>
      </c>
      <c r="F73" t="str">
        <f t="shared" si="2"/>
        <v>Jacob MCCORRY110mh</v>
      </c>
      <c r="G73" s="2">
        <f t="shared" si="3"/>
        <v>40</v>
      </c>
    </row>
    <row r="74" spans="1:7" x14ac:dyDescent="0.2">
      <c r="A74" t="s">
        <v>953</v>
      </c>
      <c r="B74" t="s">
        <v>31</v>
      </c>
      <c r="C74" s="6">
        <v>36957</v>
      </c>
      <c r="D74">
        <v>1057</v>
      </c>
      <c r="E74" s="2">
        <v>52</v>
      </c>
      <c r="F74" t="str">
        <f t="shared" si="2"/>
        <v>Sam HURWOOD110mh</v>
      </c>
      <c r="G74" s="2">
        <f t="shared" si="3"/>
        <v>52</v>
      </c>
    </row>
    <row r="75" spans="1:7" x14ac:dyDescent="0.2">
      <c r="A75" t="s">
        <v>573</v>
      </c>
      <c r="B75" t="s">
        <v>31</v>
      </c>
      <c r="C75" s="6">
        <v>36598</v>
      </c>
      <c r="D75">
        <v>1058</v>
      </c>
      <c r="E75" s="2">
        <v>57</v>
      </c>
      <c r="F75" t="str">
        <f t="shared" si="2"/>
        <v>Ashley MOLONEY110mh</v>
      </c>
      <c r="G75" s="2">
        <f t="shared" si="3"/>
        <v>57</v>
      </c>
    </row>
    <row r="76" spans="1:7" x14ac:dyDescent="0.2">
      <c r="A76" t="s">
        <v>799</v>
      </c>
      <c r="B76" t="s">
        <v>31</v>
      </c>
      <c r="C76" s="6">
        <v>34302</v>
      </c>
      <c r="D76">
        <v>1050</v>
      </c>
      <c r="E76" s="2">
        <v>59</v>
      </c>
      <c r="F76" t="str">
        <f t="shared" si="2"/>
        <v>Daniel GOLUBOVIC110mh</v>
      </c>
      <c r="G76" s="2">
        <f t="shared" si="3"/>
        <v>59</v>
      </c>
    </row>
    <row r="77" spans="1:7" x14ac:dyDescent="0.2">
      <c r="A77" t="s">
        <v>798</v>
      </c>
      <c r="B77" t="s">
        <v>31</v>
      </c>
      <c r="C77" s="6">
        <v>34712</v>
      </c>
      <c r="D77">
        <v>1036</v>
      </c>
      <c r="E77" s="2">
        <v>72</v>
      </c>
      <c r="F77" t="str">
        <f t="shared" si="2"/>
        <v>Cedric DUBLER110mh</v>
      </c>
      <c r="G77" s="2">
        <f t="shared" si="3"/>
        <v>72</v>
      </c>
    </row>
    <row r="78" spans="1:7" x14ac:dyDescent="0.2">
      <c r="A78" t="s">
        <v>1273</v>
      </c>
      <c r="B78" t="s">
        <v>31</v>
      </c>
      <c r="C78" s="6">
        <v>36559</v>
      </c>
      <c r="D78">
        <v>992</v>
      </c>
      <c r="E78" s="2">
        <v>96</v>
      </c>
      <c r="F78" t="str">
        <f t="shared" si="2"/>
        <v>Adriaan PELSER110mh</v>
      </c>
      <c r="G78" s="2">
        <f t="shared" si="3"/>
        <v>96</v>
      </c>
    </row>
    <row r="79" spans="1:7" x14ac:dyDescent="0.2">
      <c r="A79" t="s">
        <v>1274</v>
      </c>
      <c r="B79" t="s">
        <v>31</v>
      </c>
      <c r="C79" s="6">
        <v>37483</v>
      </c>
      <c r="D79">
        <v>992</v>
      </c>
      <c r="E79" s="2">
        <v>96</v>
      </c>
      <c r="F79" t="str">
        <f t="shared" si="2"/>
        <v>Colby EDDOWES110mh</v>
      </c>
      <c r="G79" s="2">
        <f t="shared" si="3"/>
        <v>96</v>
      </c>
    </row>
    <row r="80" spans="1:7" x14ac:dyDescent="0.2">
      <c r="A80" t="s">
        <v>803</v>
      </c>
      <c r="B80" t="s">
        <v>33</v>
      </c>
      <c r="C80" s="6">
        <v>35471</v>
      </c>
      <c r="D80">
        <v>1155</v>
      </c>
      <c r="E80" s="2">
        <v>13</v>
      </c>
      <c r="F80" t="str">
        <f t="shared" si="2"/>
        <v>Chris DOUGLAS400mh</v>
      </c>
      <c r="G80" s="2">
        <f t="shared" si="3"/>
        <v>13</v>
      </c>
    </row>
    <row r="81" spans="1:7" x14ac:dyDescent="0.2">
      <c r="A81" t="s">
        <v>804</v>
      </c>
      <c r="B81" t="s">
        <v>33</v>
      </c>
      <c r="C81" s="6">
        <v>35856</v>
      </c>
      <c r="D81">
        <v>1071</v>
      </c>
      <c r="E81" s="2">
        <v>56</v>
      </c>
      <c r="F81" t="str">
        <f t="shared" si="2"/>
        <v>Angus PROUDFOOT400mh</v>
      </c>
      <c r="G81" s="2">
        <f t="shared" si="3"/>
        <v>56</v>
      </c>
    </row>
    <row r="82" spans="1:7" x14ac:dyDescent="0.2">
      <c r="A82" t="s">
        <v>649</v>
      </c>
      <c r="B82" t="s">
        <v>33</v>
      </c>
      <c r="C82" s="6">
        <v>35845</v>
      </c>
      <c r="D82">
        <v>1071</v>
      </c>
      <c r="E82" s="2">
        <v>58</v>
      </c>
      <c r="F82" t="str">
        <f t="shared" si="2"/>
        <v>Conor FRY400mh</v>
      </c>
      <c r="G82" s="2">
        <f t="shared" si="3"/>
        <v>58</v>
      </c>
    </row>
    <row r="83" spans="1:7" x14ac:dyDescent="0.2">
      <c r="A83" t="s">
        <v>1275</v>
      </c>
      <c r="B83" t="s">
        <v>33</v>
      </c>
      <c r="C83" s="6">
        <v>36963</v>
      </c>
      <c r="D83">
        <v>1063</v>
      </c>
      <c r="E83" s="2">
        <v>62</v>
      </c>
      <c r="F83" t="str">
        <f t="shared" si="2"/>
        <v>Fraser SYMONS400mh</v>
      </c>
      <c r="G83" s="2">
        <f t="shared" si="3"/>
        <v>62</v>
      </c>
    </row>
    <row r="84" spans="1:7" x14ac:dyDescent="0.2">
      <c r="A84" t="s">
        <v>654</v>
      </c>
      <c r="B84" t="s">
        <v>33</v>
      </c>
      <c r="C84" s="6">
        <v>37029</v>
      </c>
      <c r="D84">
        <v>1055</v>
      </c>
      <c r="E84" s="2">
        <v>73</v>
      </c>
      <c r="F84" t="str">
        <f t="shared" si="2"/>
        <v>Mark FOKAS400mh</v>
      </c>
      <c r="G84" s="2">
        <f t="shared" si="3"/>
        <v>73</v>
      </c>
    </row>
    <row r="85" spans="1:7" x14ac:dyDescent="0.2">
      <c r="A85" t="s">
        <v>805</v>
      </c>
      <c r="B85" t="s">
        <v>33</v>
      </c>
      <c r="C85" s="6">
        <v>34494</v>
      </c>
      <c r="D85">
        <v>1032</v>
      </c>
      <c r="E85" s="2">
        <v>93</v>
      </c>
      <c r="F85" t="str">
        <f t="shared" si="2"/>
        <v>Luke MAJOR400mh</v>
      </c>
      <c r="G85" s="2">
        <f t="shared" si="3"/>
        <v>93</v>
      </c>
    </row>
    <row r="86" spans="1:7" x14ac:dyDescent="0.2">
      <c r="A86" t="s">
        <v>653</v>
      </c>
      <c r="B86" t="s">
        <v>33</v>
      </c>
      <c r="C86" s="6">
        <v>36226</v>
      </c>
      <c r="D86">
        <v>1029</v>
      </c>
      <c r="E86" s="2">
        <v>96</v>
      </c>
      <c r="F86" t="str">
        <f t="shared" si="2"/>
        <v>Harvey MURRANT400mh</v>
      </c>
      <c r="G86" s="2">
        <f t="shared" si="3"/>
        <v>96</v>
      </c>
    </row>
    <row r="87" spans="1:7" x14ac:dyDescent="0.2">
      <c r="A87" t="s">
        <v>806</v>
      </c>
      <c r="B87" t="s">
        <v>33</v>
      </c>
      <c r="C87" s="6">
        <v>35241</v>
      </c>
      <c r="D87">
        <v>1027</v>
      </c>
      <c r="E87" s="2">
        <v>99</v>
      </c>
      <c r="F87" t="str">
        <f t="shared" si="2"/>
        <v>Bryce COLLINS400mh</v>
      </c>
      <c r="G87" s="2">
        <f t="shared" si="3"/>
        <v>99</v>
      </c>
    </row>
    <row r="88" spans="1:7" x14ac:dyDescent="0.2">
      <c r="A88" t="s">
        <v>809</v>
      </c>
      <c r="B88" t="s">
        <v>37</v>
      </c>
      <c r="C88" s="6">
        <v>35258</v>
      </c>
      <c r="D88">
        <v>1146</v>
      </c>
      <c r="E88" s="2">
        <v>12</v>
      </c>
      <c r="F88" t="str">
        <f t="shared" si="2"/>
        <v>Christopher MITREVSKIlong-jump</v>
      </c>
      <c r="G88" s="2">
        <f t="shared" si="3"/>
        <v>12</v>
      </c>
    </row>
    <row r="89" spans="1:7" x14ac:dyDescent="0.2">
      <c r="A89" t="s">
        <v>1276</v>
      </c>
      <c r="B89" t="s">
        <v>37</v>
      </c>
      <c r="C89" s="6">
        <v>35885</v>
      </c>
      <c r="D89">
        <v>1143</v>
      </c>
      <c r="E89" s="2">
        <v>18</v>
      </c>
      <c r="F89" t="str">
        <f t="shared" si="2"/>
        <v>Darcy ROPERlong-jump</v>
      </c>
      <c r="G89" s="2">
        <f t="shared" si="3"/>
        <v>18</v>
      </c>
    </row>
    <row r="90" spans="1:7" x14ac:dyDescent="0.2">
      <c r="A90" t="s">
        <v>810</v>
      </c>
      <c r="B90" t="s">
        <v>37</v>
      </c>
      <c r="C90" s="6">
        <v>32977</v>
      </c>
      <c r="D90">
        <v>1131</v>
      </c>
      <c r="E90" s="2">
        <v>23</v>
      </c>
      <c r="F90" t="str">
        <f t="shared" si="2"/>
        <v>Henry FRAYNElong-jump</v>
      </c>
      <c r="G90" s="2">
        <f t="shared" si="3"/>
        <v>23</v>
      </c>
    </row>
    <row r="91" spans="1:7" x14ac:dyDescent="0.2">
      <c r="A91" t="s">
        <v>811</v>
      </c>
      <c r="B91" t="s">
        <v>37</v>
      </c>
      <c r="C91" s="6">
        <v>36963</v>
      </c>
      <c r="D91">
        <v>1129</v>
      </c>
      <c r="E91" s="2">
        <v>27</v>
      </c>
      <c r="F91" t="str">
        <f t="shared" si="2"/>
        <v>Joshua COWLEYlong-jump</v>
      </c>
      <c r="G91" s="2">
        <f t="shared" si="3"/>
        <v>27</v>
      </c>
    </row>
    <row r="92" spans="1:7" x14ac:dyDescent="0.2">
      <c r="A92" t="s">
        <v>812</v>
      </c>
      <c r="B92" t="s">
        <v>37</v>
      </c>
      <c r="C92" s="6">
        <v>36529</v>
      </c>
      <c r="D92">
        <v>1103</v>
      </c>
      <c r="E92" s="2">
        <v>40</v>
      </c>
      <c r="F92" t="str">
        <f t="shared" si="2"/>
        <v>Zane BRANCOlong-jump</v>
      </c>
      <c r="G92" s="2">
        <f t="shared" si="3"/>
        <v>40</v>
      </c>
    </row>
    <row r="93" spans="1:7" x14ac:dyDescent="0.2">
      <c r="A93" t="s">
        <v>813</v>
      </c>
      <c r="B93" t="s">
        <v>37</v>
      </c>
      <c r="C93" s="6">
        <v>35479</v>
      </c>
      <c r="D93">
        <v>1101</v>
      </c>
      <c r="E93" s="2">
        <v>42</v>
      </c>
      <c r="F93" t="str">
        <f t="shared" si="2"/>
        <v>Jalen RUCKERlong-jump</v>
      </c>
      <c r="G93" s="2">
        <f t="shared" si="3"/>
        <v>42</v>
      </c>
    </row>
    <row r="94" spans="1:7" x14ac:dyDescent="0.2">
      <c r="A94" t="s">
        <v>802</v>
      </c>
      <c r="B94" t="s">
        <v>37</v>
      </c>
      <c r="C94" s="6">
        <v>35651</v>
      </c>
      <c r="D94">
        <v>1081</v>
      </c>
      <c r="E94" s="2">
        <v>60</v>
      </c>
      <c r="F94" t="str">
        <f t="shared" si="2"/>
        <v>Alec DIAMONDlong-jump</v>
      </c>
      <c r="G94" s="2">
        <f t="shared" si="3"/>
        <v>60</v>
      </c>
    </row>
    <row r="95" spans="1:7" x14ac:dyDescent="0.2">
      <c r="A95" t="s">
        <v>573</v>
      </c>
      <c r="B95" t="s">
        <v>37</v>
      </c>
      <c r="C95" s="6">
        <v>36598</v>
      </c>
      <c r="D95">
        <v>1077</v>
      </c>
      <c r="E95" s="2">
        <v>64</v>
      </c>
      <c r="F95" t="str">
        <f t="shared" si="2"/>
        <v>Ashley MOLONEYlong-jump</v>
      </c>
      <c r="G95" s="2">
        <f t="shared" si="3"/>
        <v>64</v>
      </c>
    </row>
    <row r="96" spans="1:7" x14ac:dyDescent="0.2">
      <c r="A96" t="s">
        <v>816</v>
      </c>
      <c r="B96" t="s">
        <v>37</v>
      </c>
      <c r="C96" s="6">
        <v>36468</v>
      </c>
      <c r="D96">
        <v>1075</v>
      </c>
      <c r="E96" s="2">
        <v>67</v>
      </c>
      <c r="F96" t="str">
        <f t="shared" si="2"/>
        <v>Zachary NUNISlong-jump</v>
      </c>
      <c r="G96" s="2">
        <f t="shared" si="3"/>
        <v>67</v>
      </c>
    </row>
    <row r="97" spans="1:7" x14ac:dyDescent="0.2">
      <c r="A97" t="s">
        <v>814</v>
      </c>
      <c r="B97" t="s">
        <v>37</v>
      </c>
      <c r="C97" s="6">
        <v>33911</v>
      </c>
      <c r="D97">
        <v>1071</v>
      </c>
      <c r="E97" s="2">
        <v>70</v>
      </c>
      <c r="F97" t="str">
        <f t="shared" si="2"/>
        <v>Jeremy ANDREWSlong-jump</v>
      </c>
      <c r="G97" s="2">
        <f t="shared" si="3"/>
        <v>70</v>
      </c>
    </row>
    <row r="98" spans="1:7" x14ac:dyDescent="0.2">
      <c r="A98" t="s">
        <v>815</v>
      </c>
      <c r="B98" t="s">
        <v>37</v>
      </c>
      <c r="C98" s="6">
        <v>36459</v>
      </c>
      <c r="D98">
        <v>1065</v>
      </c>
      <c r="E98" s="2">
        <v>75</v>
      </c>
      <c r="F98" t="str">
        <f t="shared" si="2"/>
        <v>William FREYERlong-jump</v>
      </c>
      <c r="G98" s="2">
        <f t="shared" si="3"/>
        <v>75</v>
      </c>
    </row>
    <row r="99" spans="1:7" x14ac:dyDescent="0.2">
      <c r="A99" t="s">
        <v>1277</v>
      </c>
      <c r="B99" t="s">
        <v>37</v>
      </c>
      <c r="C99" s="6">
        <v>35164</v>
      </c>
      <c r="D99">
        <v>1051</v>
      </c>
      <c r="E99" s="2">
        <v>86</v>
      </c>
      <c r="F99" t="str">
        <f t="shared" si="2"/>
        <v>Henry SMITHlong-jump</v>
      </c>
      <c r="G99" s="2">
        <f t="shared" si="3"/>
        <v>86</v>
      </c>
    </row>
    <row r="100" spans="1:7" x14ac:dyDescent="0.2">
      <c r="A100" t="s">
        <v>798</v>
      </c>
      <c r="B100" t="s">
        <v>37</v>
      </c>
      <c r="C100" s="6">
        <v>34712</v>
      </c>
      <c r="D100">
        <v>1049</v>
      </c>
      <c r="E100" s="2">
        <v>87</v>
      </c>
      <c r="F100" t="str">
        <f t="shared" si="2"/>
        <v>Cedric DUBLERlong-jump</v>
      </c>
      <c r="G100" s="2">
        <f t="shared" si="3"/>
        <v>87</v>
      </c>
    </row>
    <row r="101" spans="1:7" x14ac:dyDescent="0.2">
      <c r="A101" t="s">
        <v>818</v>
      </c>
      <c r="B101" t="s">
        <v>37</v>
      </c>
      <c r="C101" s="6">
        <v>37317</v>
      </c>
      <c r="D101">
        <v>1042</v>
      </c>
      <c r="E101" s="2">
        <v>93</v>
      </c>
      <c r="F101" t="str">
        <f t="shared" si="2"/>
        <v>Dylan JAMESlong-jump</v>
      </c>
      <c r="G101" s="2">
        <f t="shared" si="3"/>
        <v>93</v>
      </c>
    </row>
    <row r="102" spans="1:7" x14ac:dyDescent="0.2">
      <c r="A102" t="s">
        <v>819</v>
      </c>
      <c r="B102" t="s">
        <v>37</v>
      </c>
      <c r="C102" s="6">
        <v>37460</v>
      </c>
      <c r="D102">
        <v>1042</v>
      </c>
      <c r="E102" s="2">
        <v>93</v>
      </c>
      <c r="F102" t="str">
        <f t="shared" si="2"/>
        <v>Liam FAIRWEATHERlong-jump</v>
      </c>
      <c r="G102" s="2">
        <f t="shared" si="3"/>
        <v>93</v>
      </c>
    </row>
    <row r="103" spans="1:7" x14ac:dyDescent="0.2">
      <c r="A103" t="s">
        <v>833</v>
      </c>
      <c r="B103" t="s">
        <v>38</v>
      </c>
      <c r="C103" s="6">
        <v>35585</v>
      </c>
      <c r="D103">
        <v>1103</v>
      </c>
      <c r="E103" s="2">
        <v>14</v>
      </c>
      <c r="F103" t="str">
        <f t="shared" si="2"/>
        <v>Julian KONLEtriple-jump</v>
      </c>
      <c r="G103" s="2">
        <f t="shared" si="3"/>
        <v>14</v>
      </c>
    </row>
    <row r="104" spans="1:7" x14ac:dyDescent="0.2">
      <c r="A104" t="s">
        <v>834</v>
      </c>
      <c r="B104" t="s">
        <v>38</v>
      </c>
      <c r="C104" s="6">
        <v>35623</v>
      </c>
      <c r="D104">
        <v>1088</v>
      </c>
      <c r="E104" s="2">
        <v>24</v>
      </c>
      <c r="F104" t="str">
        <f t="shared" si="2"/>
        <v>Shemaiah JAMEStriple-jump</v>
      </c>
      <c r="G104" s="2">
        <f t="shared" si="3"/>
        <v>24</v>
      </c>
    </row>
    <row r="105" spans="1:7" x14ac:dyDescent="0.2">
      <c r="A105" t="s">
        <v>835</v>
      </c>
      <c r="B105" t="s">
        <v>38</v>
      </c>
      <c r="C105" s="6">
        <v>37186</v>
      </c>
      <c r="D105">
        <v>1083</v>
      </c>
      <c r="E105" s="2">
        <v>25</v>
      </c>
      <c r="F105" t="str">
        <f t="shared" si="2"/>
        <v>Connor MURPHYtriple-jump</v>
      </c>
      <c r="G105" s="2">
        <f t="shared" si="3"/>
        <v>25</v>
      </c>
    </row>
    <row r="106" spans="1:7" x14ac:dyDescent="0.2">
      <c r="A106" t="s">
        <v>832</v>
      </c>
      <c r="B106" t="s">
        <v>38</v>
      </c>
      <c r="C106" s="6">
        <v>35543</v>
      </c>
      <c r="D106">
        <v>1076</v>
      </c>
      <c r="E106" s="2">
        <v>29</v>
      </c>
      <c r="F106" t="str">
        <f t="shared" si="2"/>
        <v>Ayo OREtriple-jump</v>
      </c>
      <c r="G106" s="2">
        <f t="shared" si="3"/>
        <v>29</v>
      </c>
    </row>
    <row r="107" spans="1:7" x14ac:dyDescent="0.2">
      <c r="A107" t="s">
        <v>822</v>
      </c>
      <c r="B107" t="s">
        <v>38</v>
      </c>
      <c r="C107" s="6">
        <v>37777</v>
      </c>
      <c r="D107">
        <v>1044</v>
      </c>
      <c r="E107" s="2">
        <v>56</v>
      </c>
      <c r="F107" t="str">
        <f t="shared" si="2"/>
        <v>Aiden HINSONtriple-jump</v>
      </c>
      <c r="G107" s="2">
        <f t="shared" si="3"/>
        <v>56</v>
      </c>
    </row>
    <row r="108" spans="1:7" x14ac:dyDescent="0.2">
      <c r="A108" t="s">
        <v>836</v>
      </c>
      <c r="B108" t="s">
        <v>38</v>
      </c>
      <c r="C108" s="6">
        <v>35457</v>
      </c>
      <c r="D108">
        <v>1041</v>
      </c>
      <c r="E108" s="2">
        <v>57</v>
      </c>
      <c r="F108" t="str">
        <f t="shared" si="2"/>
        <v>Emmanuel FAKIYEtriple-jump</v>
      </c>
      <c r="G108" s="2">
        <f t="shared" si="3"/>
        <v>57</v>
      </c>
    </row>
    <row r="109" spans="1:7" x14ac:dyDescent="0.2">
      <c r="A109" t="s">
        <v>818</v>
      </c>
      <c r="B109" t="s">
        <v>38</v>
      </c>
      <c r="C109" s="6">
        <v>37317</v>
      </c>
      <c r="D109">
        <v>1031</v>
      </c>
      <c r="E109" s="2">
        <v>69</v>
      </c>
      <c r="F109" t="str">
        <f t="shared" si="2"/>
        <v>Dylan JAMEStriple-jump</v>
      </c>
      <c r="G109" s="2">
        <f t="shared" si="3"/>
        <v>69</v>
      </c>
    </row>
    <row r="110" spans="1:7" x14ac:dyDescent="0.2">
      <c r="A110" t="s">
        <v>837</v>
      </c>
      <c r="B110" t="s">
        <v>38</v>
      </c>
      <c r="C110" s="6">
        <v>35917</v>
      </c>
      <c r="D110">
        <v>1019</v>
      </c>
      <c r="E110" s="2">
        <v>83</v>
      </c>
      <c r="F110" t="str">
        <f t="shared" si="2"/>
        <v>Grant SZALEKtriple-jump</v>
      </c>
      <c r="G110" s="2">
        <f t="shared" si="3"/>
        <v>83</v>
      </c>
    </row>
    <row r="111" spans="1:7" x14ac:dyDescent="0.2">
      <c r="A111" t="s">
        <v>840</v>
      </c>
      <c r="B111" t="s">
        <v>35</v>
      </c>
      <c r="C111" s="6">
        <v>34297</v>
      </c>
      <c r="D111">
        <v>1224</v>
      </c>
      <c r="E111" s="2">
        <v>1</v>
      </c>
      <c r="F111" t="str">
        <f t="shared" si="2"/>
        <v>Brandon STARChigh-jump</v>
      </c>
      <c r="G111" s="2">
        <f t="shared" si="3"/>
        <v>1</v>
      </c>
    </row>
    <row r="112" spans="1:7" x14ac:dyDescent="0.2">
      <c r="A112" t="s">
        <v>1278</v>
      </c>
      <c r="B112" t="s">
        <v>35</v>
      </c>
      <c r="C112" s="6">
        <v>35852</v>
      </c>
      <c r="D112">
        <v>1152</v>
      </c>
      <c r="E112" s="2">
        <v>9</v>
      </c>
      <c r="F112" t="str">
        <f t="shared" si="2"/>
        <v>Brenton FOSTERhigh-jump</v>
      </c>
      <c r="G112" s="2">
        <f t="shared" si="3"/>
        <v>9</v>
      </c>
    </row>
    <row r="113" spans="1:7" x14ac:dyDescent="0.2">
      <c r="A113" t="s">
        <v>842</v>
      </c>
      <c r="B113" t="s">
        <v>35</v>
      </c>
      <c r="C113" s="6">
        <v>37216</v>
      </c>
      <c r="D113">
        <v>1135</v>
      </c>
      <c r="E113" s="2">
        <v>12</v>
      </c>
      <c r="F113" t="str">
        <f t="shared" si="2"/>
        <v>Oscar MIERShigh-jump</v>
      </c>
      <c r="G113" s="2">
        <f t="shared" si="3"/>
        <v>12</v>
      </c>
    </row>
    <row r="114" spans="1:7" x14ac:dyDescent="0.2">
      <c r="A114" t="s">
        <v>843</v>
      </c>
      <c r="B114" t="s">
        <v>35</v>
      </c>
      <c r="C114" s="6">
        <v>36664</v>
      </c>
      <c r="D114">
        <v>1135</v>
      </c>
      <c r="E114" s="2">
        <v>12</v>
      </c>
      <c r="F114" t="str">
        <f t="shared" si="2"/>
        <v>Yual REATHhigh-jump</v>
      </c>
      <c r="G114" s="2">
        <f t="shared" si="3"/>
        <v>12</v>
      </c>
    </row>
    <row r="115" spans="1:7" x14ac:dyDescent="0.2">
      <c r="A115" t="s">
        <v>841</v>
      </c>
      <c r="B115" t="s">
        <v>35</v>
      </c>
      <c r="C115" s="6">
        <v>35096</v>
      </c>
      <c r="D115">
        <v>1126</v>
      </c>
      <c r="E115" s="2">
        <v>16</v>
      </c>
      <c r="F115" t="str">
        <f t="shared" si="2"/>
        <v>Joel BADENhigh-jump</v>
      </c>
      <c r="G115" s="2">
        <f t="shared" si="3"/>
        <v>16</v>
      </c>
    </row>
    <row r="116" spans="1:7" x14ac:dyDescent="0.2">
      <c r="A116" t="s">
        <v>844</v>
      </c>
      <c r="B116" t="s">
        <v>35</v>
      </c>
      <c r="C116" s="6">
        <v>36628</v>
      </c>
      <c r="D116">
        <v>1090</v>
      </c>
      <c r="E116" s="2">
        <v>27</v>
      </c>
      <c r="F116" t="str">
        <f t="shared" si="2"/>
        <v>Simioluwa THOMSEN-AJAYIhigh-jump</v>
      </c>
      <c r="G116" s="2">
        <f t="shared" si="3"/>
        <v>27</v>
      </c>
    </row>
    <row r="117" spans="1:7" x14ac:dyDescent="0.2">
      <c r="A117" t="s">
        <v>845</v>
      </c>
      <c r="B117" t="s">
        <v>35</v>
      </c>
      <c r="C117" s="6">
        <v>35415</v>
      </c>
      <c r="D117">
        <v>1028</v>
      </c>
      <c r="E117" s="2">
        <v>60</v>
      </c>
      <c r="F117" t="str">
        <f t="shared" si="2"/>
        <v>Matthew TILLEYhigh-jump</v>
      </c>
      <c r="G117" s="2">
        <f t="shared" si="3"/>
        <v>60</v>
      </c>
    </row>
    <row r="118" spans="1:7" x14ac:dyDescent="0.2">
      <c r="A118" t="s">
        <v>846</v>
      </c>
      <c r="B118" t="s">
        <v>35</v>
      </c>
      <c r="C118" s="6">
        <v>36930</v>
      </c>
      <c r="D118">
        <v>1019</v>
      </c>
      <c r="E118" s="2">
        <v>65</v>
      </c>
      <c r="F118" t="str">
        <f t="shared" si="2"/>
        <v>Angus CLARKhigh-jump</v>
      </c>
      <c r="G118" s="2">
        <f t="shared" si="3"/>
        <v>65</v>
      </c>
    </row>
    <row r="119" spans="1:7" x14ac:dyDescent="0.2">
      <c r="A119" t="s">
        <v>573</v>
      </c>
      <c r="B119" t="s">
        <v>35</v>
      </c>
      <c r="C119" s="6">
        <v>36598</v>
      </c>
      <c r="D119">
        <v>1011</v>
      </c>
      <c r="E119" s="2">
        <v>73</v>
      </c>
      <c r="F119" t="str">
        <f t="shared" si="2"/>
        <v>Ashley MOLONEYhigh-jump</v>
      </c>
      <c r="G119" s="2">
        <f t="shared" si="3"/>
        <v>73</v>
      </c>
    </row>
    <row r="120" spans="1:7" x14ac:dyDescent="0.2">
      <c r="A120" t="s">
        <v>848</v>
      </c>
      <c r="B120" t="s">
        <v>35</v>
      </c>
      <c r="C120" s="6">
        <v>36840</v>
      </c>
      <c r="D120">
        <v>1002</v>
      </c>
      <c r="E120" s="2">
        <v>79</v>
      </c>
      <c r="F120" t="str">
        <f t="shared" si="2"/>
        <v>Sean SZALEKhigh-jump</v>
      </c>
      <c r="G120" s="2">
        <f t="shared" si="3"/>
        <v>79</v>
      </c>
    </row>
    <row r="121" spans="1:7" x14ac:dyDescent="0.2">
      <c r="A121" t="s">
        <v>847</v>
      </c>
      <c r="B121" t="s">
        <v>35</v>
      </c>
      <c r="C121" s="6">
        <v>37047</v>
      </c>
      <c r="D121">
        <v>1002</v>
      </c>
      <c r="E121" s="2">
        <v>79</v>
      </c>
      <c r="F121" t="str">
        <f t="shared" si="2"/>
        <v>Nicholas KOLLIAShigh-jump</v>
      </c>
      <c r="G121" s="2">
        <f t="shared" si="3"/>
        <v>79</v>
      </c>
    </row>
    <row r="122" spans="1:7" x14ac:dyDescent="0.2">
      <c r="A122" t="s">
        <v>850</v>
      </c>
      <c r="B122" t="s">
        <v>35</v>
      </c>
      <c r="C122" s="6">
        <v>38035</v>
      </c>
      <c r="D122">
        <v>1002</v>
      </c>
      <c r="E122" s="2">
        <v>79</v>
      </c>
      <c r="F122" t="str">
        <f t="shared" si="2"/>
        <v>Darcy HOLMEShigh-jump</v>
      </c>
      <c r="G122" s="2">
        <f t="shared" si="3"/>
        <v>79</v>
      </c>
    </row>
    <row r="123" spans="1:7" x14ac:dyDescent="0.2">
      <c r="A123" t="s">
        <v>1279</v>
      </c>
      <c r="B123" t="s">
        <v>35</v>
      </c>
      <c r="C123" s="6">
        <v>37333</v>
      </c>
      <c r="D123">
        <v>1002</v>
      </c>
      <c r="E123" s="2">
        <v>79</v>
      </c>
      <c r="F123" t="str">
        <f t="shared" si="2"/>
        <v>Jonathan TITMARSHhigh-jump</v>
      </c>
      <c r="G123" s="2">
        <f t="shared" si="3"/>
        <v>79</v>
      </c>
    </row>
    <row r="124" spans="1:7" x14ac:dyDescent="0.2">
      <c r="A124" t="s">
        <v>798</v>
      </c>
      <c r="B124" t="s">
        <v>35</v>
      </c>
      <c r="C124" s="6">
        <v>34712</v>
      </c>
      <c r="D124">
        <v>993</v>
      </c>
      <c r="E124" s="2">
        <v>96</v>
      </c>
      <c r="F124" t="str">
        <f t="shared" si="2"/>
        <v>Cedric DUBLERhigh-jump</v>
      </c>
      <c r="G124" s="2">
        <f t="shared" si="3"/>
        <v>96</v>
      </c>
    </row>
    <row r="125" spans="1:7" x14ac:dyDescent="0.2">
      <c r="A125" t="s">
        <v>849</v>
      </c>
      <c r="B125" t="s">
        <v>35</v>
      </c>
      <c r="C125" s="6">
        <v>38317</v>
      </c>
      <c r="D125">
        <v>993</v>
      </c>
      <c r="E125" s="2">
        <v>96</v>
      </c>
      <c r="F125" t="str">
        <f t="shared" si="2"/>
        <v>Alex PERINhigh-jump</v>
      </c>
      <c r="G125" s="2">
        <f t="shared" si="3"/>
        <v>96</v>
      </c>
    </row>
    <row r="126" spans="1:7" x14ac:dyDescent="0.2">
      <c r="A126" t="s">
        <v>853</v>
      </c>
      <c r="B126" t="s">
        <v>36</v>
      </c>
      <c r="C126" s="6">
        <v>35545</v>
      </c>
      <c r="D126">
        <v>1217</v>
      </c>
      <c r="E126" s="2">
        <v>1</v>
      </c>
      <c r="F126" t="str">
        <f t="shared" si="2"/>
        <v>Kurtis MARSCHALLpole-vault</v>
      </c>
      <c r="G126" s="2">
        <f t="shared" si="3"/>
        <v>1</v>
      </c>
    </row>
    <row r="127" spans="1:7" x14ac:dyDescent="0.2">
      <c r="A127" t="s">
        <v>855</v>
      </c>
      <c r="B127" t="s">
        <v>36</v>
      </c>
      <c r="C127" s="6">
        <v>37179</v>
      </c>
      <c r="D127">
        <v>1116</v>
      </c>
      <c r="E127" s="2">
        <v>4</v>
      </c>
      <c r="F127" t="str">
        <f t="shared" si="2"/>
        <v>Jack DOWNEYpole-vault</v>
      </c>
      <c r="G127" s="2">
        <f t="shared" si="3"/>
        <v>4</v>
      </c>
    </row>
    <row r="128" spans="1:7" x14ac:dyDescent="0.2">
      <c r="A128" t="s">
        <v>854</v>
      </c>
      <c r="B128" t="s">
        <v>36</v>
      </c>
      <c r="C128" s="6">
        <v>35506</v>
      </c>
      <c r="D128">
        <v>1075</v>
      </c>
      <c r="E128" s="2">
        <v>7</v>
      </c>
      <c r="F128" t="str">
        <f t="shared" si="2"/>
        <v>Angus ARMSTRONGpole-vault</v>
      </c>
      <c r="G128" s="2">
        <f t="shared" si="3"/>
        <v>7</v>
      </c>
    </row>
    <row r="129" spans="1:7" x14ac:dyDescent="0.2">
      <c r="A129" t="s">
        <v>856</v>
      </c>
      <c r="B129" t="s">
        <v>36</v>
      </c>
      <c r="C129" s="6">
        <v>35843</v>
      </c>
      <c r="D129">
        <v>1061</v>
      </c>
      <c r="E129" s="2">
        <v>10</v>
      </c>
      <c r="F129" t="str">
        <f t="shared" si="2"/>
        <v>Lachlan BURNSpole-vault</v>
      </c>
      <c r="G129" s="2">
        <f t="shared" si="3"/>
        <v>10</v>
      </c>
    </row>
    <row r="130" spans="1:7" x14ac:dyDescent="0.2">
      <c r="A130" t="s">
        <v>860</v>
      </c>
      <c r="B130" t="s">
        <v>36</v>
      </c>
      <c r="C130" s="6">
        <v>37757</v>
      </c>
      <c r="D130">
        <v>1023</v>
      </c>
      <c r="E130" s="2">
        <v>24</v>
      </c>
      <c r="F130" t="str">
        <f t="shared" si="2"/>
        <v>Wilson CRAMpole-vault</v>
      </c>
      <c r="G130" s="2">
        <f t="shared" si="3"/>
        <v>24</v>
      </c>
    </row>
    <row r="131" spans="1:7" x14ac:dyDescent="0.2">
      <c r="A131" t="s">
        <v>859</v>
      </c>
      <c r="B131" t="s">
        <v>36</v>
      </c>
      <c r="C131" s="6">
        <v>35644</v>
      </c>
      <c r="D131">
        <v>1021</v>
      </c>
      <c r="E131" s="2">
        <v>25</v>
      </c>
      <c r="F131" t="str">
        <f t="shared" ref="F131:F194" si="4">A131&amp;B131</f>
        <v>Liam HARRISpole-vault</v>
      </c>
      <c r="G131" s="2">
        <f t="shared" si="3"/>
        <v>25</v>
      </c>
    </row>
    <row r="132" spans="1:7" x14ac:dyDescent="0.2">
      <c r="A132" t="s">
        <v>862</v>
      </c>
      <c r="B132" t="s">
        <v>36</v>
      </c>
      <c r="C132" s="6">
        <v>31514</v>
      </c>
      <c r="D132">
        <v>1021</v>
      </c>
      <c r="E132" s="2">
        <v>25</v>
      </c>
      <c r="F132" t="str">
        <f t="shared" si="4"/>
        <v>Joel POCKLINGTONpole-vault</v>
      </c>
      <c r="G132" s="2">
        <f t="shared" ref="G132:G195" si="5">E132</f>
        <v>25</v>
      </c>
    </row>
    <row r="133" spans="1:7" x14ac:dyDescent="0.2">
      <c r="A133" t="s">
        <v>857</v>
      </c>
      <c r="B133" t="s">
        <v>36</v>
      </c>
      <c r="C133" s="6">
        <v>36832</v>
      </c>
      <c r="D133">
        <v>1021</v>
      </c>
      <c r="E133" s="2">
        <v>25</v>
      </c>
      <c r="F133" t="str">
        <f t="shared" si="4"/>
        <v>Dalton DI MEDIOpole-vault</v>
      </c>
      <c r="G133" s="2">
        <f t="shared" si="5"/>
        <v>25</v>
      </c>
    </row>
    <row r="134" spans="1:7" x14ac:dyDescent="0.2">
      <c r="A134" t="s">
        <v>573</v>
      </c>
      <c r="B134" t="s">
        <v>36</v>
      </c>
      <c r="C134" s="6">
        <v>36598</v>
      </c>
      <c r="D134">
        <v>1007</v>
      </c>
      <c r="E134" s="2">
        <v>30</v>
      </c>
      <c r="F134" t="str">
        <f t="shared" si="4"/>
        <v>Ashley MOLONEYpole-vault</v>
      </c>
      <c r="G134" s="2">
        <f t="shared" si="5"/>
        <v>30</v>
      </c>
    </row>
    <row r="135" spans="1:7" x14ac:dyDescent="0.2">
      <c r="A135" t="s">
        <v>858</v>
      </c>
      <c r="B135" t="s">
        <v>36</v>
      </c>
      <c r="C135" s="6">
        <v>35677</v>
      </c>
      <c r="D135">
        <v>1002</v>
      </c>
      <c r="E135" s="2">
        <v>34</v>
      </c>
      <c r="F135" t="str">
        <f t="shared" si="4"/>
        <v>Triston VINCENTpole-vault</v>
      </c>
      <c r="G135" s="2">
        <f t="shared" si="5"/>
        <v>34</v>
      </c>
    </row>
    <row r="136" spans="1:7" x14ac:dyDescent="0.2">
      <c r="A136" t="s">
        <v>798</v>
      </c>
      <c r="B136" t="s">
        <v>36</v>
      </c>
      <c r="C136" s="6">
        <v>34712</v>
      </c>
      <c r="D136">
        <v>994</v>
      </c>
      <c r="E136" s="2">
        <v>37</v>
      </c>
      <c r="F136" t="str">
        <f t="shared" si="4"/>
        <v>Cedric DUBLERpole-vault</v>
      </c>
      <c r="G136" s="2">
        <f t="shared" si="5"/>
        <v>37</v>
      </c>
    </row>
    <row r="137" spans="1:7" x14ac:dyDescent="0.2">
      <c r="A137" t="s">
        <v>861</v>
      </c>
      <c r="B137" t="s">
        <v>36</v>
      </c>
      <c r="C137" s="6">
        <v>37868</v>
      </c>
      <c r="D137">
        <v>994</v>
      </c>
      <c r="E137" s="2">
        <v>37</v>
      </c>
      <c r="F137" t="str">
        <f t="shared" si="4"/>
        <v>Liam GEORGILOPOULOSpole-vault</v>
      </c>
      <c r="G137" s="2">
        <f t="shared" si="5"/>
        <v>37</v>
      </c>
    </row>
    <row r="138" spans="1:7" x14ac:dyDescent="0.2">
      <c r="A138" t="s">
        <v>799</v>
      </c>
      <c r="B138" t="s">
        <v>36</v>
      </c>
      <c r="C138" s="6">
        <v>34302</v>
      </c>
      <c r="D138">
        <v>967</v>
      </c>
      <c r="E138" s="2">
        <v>51</v>
      </c>
      <c r="F138" t="str">
        <f t="shared" si="4"/>
        <v>Daniel GOLUBOVICpole-vault</v>
      </c>
      <c r="G138" s="2">
        <f t="shared" si="5"/>
        <v>51</v>
      </c>
    </row>
    <row r="139" spans="1:7" x14ac:dyDescent="0.2">
      <c r="A139" t="s">
        <v>863</v>
      </c>
      <c r="B139" t="s">
        <v>36</v>
      </c>
      <c r="C139" s="6">
        <v>37653</v>
      </c>
      <c r="D139">
        <v>940</v>
      </c>
      <c r="E139" s="2">
        <v>62</v>
      </c>
      <c r="F139" t="str">
        <f t="shared" si="4"/>
        <v>James WOODSpole-vault</v>
      </c>
      <c r="G139" s="2">
        <f t="shared" si="5"/>
        <v>62</v>
      </c>
    </row>
    <row r="140" spans="1:7" x14ac:dyDescent="0.2">
      <c r="A140" t="s">
        <v>1239</v>
      </c>
      <c r="B140" t="s">
        <v>36</v>
      </c>
      <c r="C140" s="6">
        <v>36085</v>
      </c>
      <c r="D140">
        <v>940</v>
      </c>
      <c r="E140" s="2">
        <v>62</v>
      </c>
      <c r="F140" t="str">
        <f t="shared" si="4"/>
        <v>Jordan KILDAREpole-vault</v>
      </c>
      <c r="G140" s="2">
        <f t="shared" si="5"/>
        <v>62</v>
      </c>
    </row>
    <row r="141" spans="1:7" x14ac:dyDescent="0.2">
      <c r="A141" t="s">
        <v>895</v>
      </c>
      <c r="B141" t="s">
        <v>36</v>
      </c>
      <c r="C141" s="6">
        <v>33932</v>
      </c>
      <c r="D141">
        <v>940</v>
      </c>
      <c r="E141" s="2">
        <v>62</v>
      </c>
      <c r="F141" t="str">
        <f t="shared" si="4"/>
        <v>Martin CLARKpole-vault</v>
      </c>
      <c r="G141" s="2">
        <f t="shared" si="5"/>
        <v>62</v>
      </c>
    </row>
    <row r="142" spans="1:7" x14ac:dyDescent="0.2">
      <c r="A142" t="s">
        <v>802</v>
      </c>
      <c r="B142" t="s">
        <v>36</v>
      </c>
      <c r="C142" s="6">
        <v>35651</v>
      </c>
      <c r="D142">
        <v>940</v>
      </c>
      <c r="E142" s="2">
        <v>62</v>
      </c>
      <c r="F142" t="str">
        <f t="shared" si="4"/>
        <v>Alec DIAMONDpole-vault</v>
      </c>
      <c r="G142" s="2">
        <f t="shared" si="5"/>
        <v>62</v>
      </c>
    </row>
    <row r="143" spans="1:7" x14ac:dyDescent="0.2">
      <c r="A143" t="s">
        <v>1280</v>
      </c>
      <c r="B143" t="s">
        <v>36</v>
      </c>
      <c r="C143" s="6">
        <v>34427</v>
      </c>
      <c r="D143">
        <v>926</v>
      </c>
      <c r="E143" s="2">
        <v>76</v>
      </c>
      <c r="F143" t="str">
        <f t="shared" si="4"/>
        <v>Brodie CROSSpole-vault</v>
      </c>
      <c r="G143" s="2">
        <f t="shared" si="5"/>
        <v>76</v>
      </c>
    </row>
    <row r="144" spans="1:7" x14ac:dyDescent="0.2">
      <c r="A144" t="s">
        <v>893</v>
      </c>
      <c r="B144" t="s">
        <v>36</v>
      </c>
      <c r="C144" s="6">
        <v>36975</v>
      </c>
      <c r="D144">
        <v>913</v>
      </c>
      <c r="E144" s="2">
        <v>83</v>
      </c>
      <c r="F144" t="str">
        <f t="shared" si="4"/>
        <v>Sebastian REYNEKEpole-vault</v>
      </c>
      <c r="G144" s="2">
        <f t="shared" si="5"/>
        <v>83</v>
      </c>
    </row>
    <row r="145" spans="1:7" x14ac:dyDescent="0.2">
      <c r="A145" t="s">
        <v>1281</v>
      </c>
      <c r="B145" t="s">
        <v>36</v>
      </c>
      <c r="C145" s="6">
        <v>36932</v>
      </c>
      <c r="D145">
        <v>913</v>
      </c>
      <c r="E145" s="2">
        <v>83</v>
      </c>
      <c r="F145" t="str">
        <f t="shared" si="4"/>
        <v>Nickolai SIMMONSpole-vault</v>
      </c>
      <c r="G145" s="2">
        <f t="shared" si="5"/>
        <v>83</v>
      </c>
    </row>
    <row r="146" spans="1:7" x14ac:dyDescent="0.2">
      <c r="A146" t="s">
        <v>1240</v>
      </c>
      <c r="B146" t="s">
        <v>36</v>
      </c>
      <c r="C146" s="6">
        <v>38061</v>
      </c>
      <c r="D146">
        <v>913</v>
      </c>
      <c r="E146" s="2">
        <v>83</v>
      </c>
      <c r="F146" t="str">
        <f t="shared" si="4"/>
        <v>Andre DI MEDIOpole-vault</v>
      </c>
      <c r="G146" s="2">
        <f t="shared" si="5"/>
        <v>83</v>
      </c>
    </row>
    <row r="147" spans="1:7" x14ac:dyDescent="0.2">
      <c r="A147" t="s">
        <v>1245</v>
      </c>
      <c r="B147" t="s">
        <v>36</v>
      </c>
      <c r="C147" s="6">
        <v>37441</v>
      </c>
      <c r="D147">
        <v>913</v>
      </c>
      <c r="E147" s="2">
        <v>83</v>
      </c>
      <c r="F147" t="str">
        <f t="shared" si="4"/>
        <v>Ethan PRINCENA-WHITEpole-vault</v>
      </c>
      <c r="G147" s="2">
        <f t="shared" si="5"/>
        <v>83</v>
      </c>
    </row>
    <row r="148" spans="1:7" x14ac:dyDescent="0.2">
      <c r="A148" t="s">
        <v>1282</v>
      </c>
      <c r="B148" t="s">
        <v>36</v>
      </c>
      <c r="C148" s="6">
        <v>35629</v>
      </c>
      <c r="D148">
        <v>900</v>
      </c>
      <c r="E148" s="2">
        <v>91</v>
      </c>
      <c r="F148" t="str">
        <f t="shared" si="4"/>
        <v>Alexander CHANpole-vault</v>
      </c>
      <c r="G148" s="2">
        <f t="shared" si="5"/>
        <v>91</v>
      </c>
    </row>
    <row r="149" spans="1:7" x14ac:dyDescent="0.2">
      <c r="A149" t="s">
        <v>1283</v>
      </c>
      <c r="B149" t="s">
        <v>36</v>
      </c>
      <c r="C149" s="6">
        <v>32055</v>
      </c>
      <c r="D149">
        <v>900</v>
      </c>
      <c r="E149" s="2">
        <v>91</v>
      </c>
      <c r="F149" t="str">
        <f t="shared" si="4"/>
        <v>Anthony SYMONSpole-vault</v>
      </c>
      <c r="G149" s="2">
        <f t="shared" si="5"/>
        <v>91</v>
      </c>
    </row>
    <row r="150" spans="1:7" x14ac:dyDescent="0.2">
      <c r="A150" t="s">
        <v>1284</v>
      </c>
      <c r="B150" t="s">
        <v>36</v>
      </c>
      <c r="C150" s="6">
        <v>38175</v>
      </c>
      <c r="D150">
        <v>900</v>
      </c>
      <c r="E150" s="2">
        <v>91</v>
      </c>
      <c r="F150" t="str">
        <f t="shared" si="4"/>
        <v>Aiden PRINCENA-WHITEpole-vault</v>
      </c>
      <c r="G150" s="2">
        <f t="shared" si="5"/>
        <v>91</v>
      </c>
    </row>
    <row r="151" spans="1:7" x14ac:dyDescent="0.2">
      <c r="A151" t="s">
        <v>864</v>
      </c>
      <c r="B151" t="s">
        <v>36</v>
      </c>
      <c r="C151" s="6">
        <v>35810</v>
      </c>
      <c r="D151">
        <v>886</v>
      </c>
      <c r="E151" s="2">
        <v>95</v>
      </c>
      <c r="F151" t="str">
        <f t="shared" si="4"/>
        <v>Matt HOSIEpole-vault</v>
      </c>
      <c r="G151" s="2">
        <f t="shared" si="5"/>
        <v>95</v>
      </c>
    </row>
    <row r="152" spans="1:7" x14ac:dyDescent="0.2">
      <c r="A152" t="s">
        <v>892</v>
      </c>
      <c r="B152" t="s">
        <v>36</v>
      </c>
      <c r="C152" s="6">
        <v>34493</v>
      </c>
      <c r="D152">
        <v>886</v>
      </c>
      <c r="E152" s="2">
        <v>95</v>
      </c>
      <c r="F152" t="str">
        <f t="shared" si="4"/>
        <v>David BROCKpole-vault</v>
      </c>
      <c r="G152" s="2">
        <f t="shared" si="5"/>
        <v>95</v>
      </c>
    </row>
    <row r="153" spans="1:7" x14ac:dyDescent="0.2">
      <c r="A153" t="s">
        <v>865</v>
      </c>
      <c r="B153" t="s">
        <v>40</v>
      </c>
      <c r="C153" s="6">
        <v>35218</v>
      </c>
      <c r="D153">
        <v>1190</v>
      </c>
      <c r="E153" s="2">
        <v>3</v>
      </c>
      <c r="F153" t="str">
        <f t="shared" si="4"/>
        <v>Matthew DENNYdiscus-throw</v>
      </c>
      <c r="G153" s="2">
        <f t="shared" si="5"/>
        <v>3</v>
      </c>
    </row>
    <row r="154" spans="1:7" x14ac:dyDescent="0.2">
      <c r="A154" t="s">
        <v>867</v>
      </c>
      <c r="B154" t="s">
        <v>40</v>
      </c>
      <c r="C154" s="6">
        <v>35780</v>
      </c>
      <c r="D154">
        <v>1015</v>
      </c>
      <c r="E154" s="2">
        <v>33</v>
      </c>
      <c r="F154" t="str">
        <f t="shared" si="4"/>
        <v>Lachlan PAGEdiscus-throw</v>
      </c>
      <c r="G154" s="2">
        <f t="shared" si="5"/>
        <v>33</v>
      </c>
    </row>
    <row r="155" spans="1:7" x14ac:dyDescent="0.2">
      <c r="A155" t="s">
        <v>866</v>
      </c>
      <c r="B155" t="s">
        <v>40</v>
      </c>
      <c r="C155" s="6">
        <v>34852</v>
      </c>
      <c r="D155">
        <v>1014</v>
      </c>
      <c r="E155" s="2">
        <v>34</v>
      </c>
      <c r="F155" t="str">
        <f t="shared" si="4"/>
        <v>Mitchell COOPERdiscus-throw</v>
      </c>
      <c r="G155" s="2">
        <f t="shared" si="5"/>
        <v>34</v>
      </c>
    </row>
    <row r="156" spans="1:7" x14ac:dyDescent="0.2">
      <c r="A156" t="s">
        <v>868</v>
      </c>
      <c r="B156" t="s">
        <v>40</v>
      </c>
      <c r="C156" s="6">
        <v>37069</v>
      </c>
      <c r="D156">
        <v>989</v>
      </c>
      <c r="E156" s="2">
        <v>43</v>
      </c>
      <c r="F156" t="str">
        <f t="shared" si="4"/>
        <v>Declan CARMANdiscus-throw</v>
      </c>
      <c r="G156" s="2">
        <f t="shared" si="5"/>
        <v>43</v>
      </c>
    </row>
    <row r="157" spans="1:7" x14ac:dyDescent="0.2">
      <c r="A157" t="s">
        <v>1285</v>
      </c>
      <c r="B157" t="s">
        <v>40</v>
      </c>
      <c r="C157">
        <v>1987</v>
      </c>
      <c r="D157">
        <v>924</v>
      </c>
      <c r="E157" s="2">
        <v>74</v>
      </c>
      <c r="F157" t="str">
        <f t="shared" si="4"/>
        <v>Guy HENLYdiscus-throw</v>
      </c>
      <c r="G157" s="2">
        <f t="shared" si="5"/>
        <v>74</v>
      </c>
    </row>
    <row r="158" spans="1:7" x14ac:dyDescent="0.2">
      <c r="A158" t="s">
        <v>869</v>
      </c>
      <c r="B158" t="s">
        <v>40</v>
      </c>
      <c r="C158" s="6">
        <v>35930</v>
      </c>
      <c r="D158">
        <v>917</v>
      </c>
      <c r="E158" s="2">
        <v>80</v>
      </c>
      <c r="F158" t="str">
        <f t="shared" si="4"/>
        <v>Nicholas DYSONdiscus-throw</v>
      </c>
      <c r="G158" s="2">
        <f t="shared" si="5"/>
        <v>80</v>
      </c>
    </row>
    <row r="159" spans="1:7" x14ac:dyDescent="0.2">
      <c r="A159" t="s">
        <v>799</v>
      </c>
      <c r="B159" t="s">
        <v>40</v>
      </c>
      <c r="C159" s="6">
        <v>34302</v>
      </c>
      <c r="D159">
        <v>900</v>
      </c>
      <c r="E159" s="2">
        <v>94</v>
      </c>
      <c r="F159" t="str">
        <f t="shared" si="4"/>
        <v>Daniel GOLUBOVICdiscus-throw</v>
      </c>
      <c r="G159" s="2">
        <f t="shared" si="5"/>
        <v>94</v>
      </c>
    </row>
    <row r="160" spans="1:7" x14ac:dyDescent="0.2">
      <c r="A160" t="s">
        <v>870</v>
      </c>
      <c r="B160" t="s">
        <v>39</v>
      </c>
      <c r="C160" s="6">
        <v>34067</v>
      </c>
      <c r="D160">
        <v>1150</v>
      </c>
      <c r="E160" s="2">
        <v>10</v>
      </c>
      <c r="F160" t="str">
        <f t="shared" si="4"/>
        <v>Damien BIRKINHEADshot-put</v>
      </c>
      <c r="G160" s="2">
        <f t="shared" si="5"/>
        <v>10</v>
      </c>
    </row>
    <row r="161" spans="1:7" x14ac:dyDescent="0.2">
      <c r="A161" t="s">
        <v>871</v>
      </c>
      <c r="B161" t="s">
        <v>39</v>
      </c>
      <c r="C161" s="6">
        <v>36799</v>
      </c>
      <c r="D161">
        <v>1110</v>
      </c>
      <c r="E161" s="2">
        <v>17</v>
      </c>
      <c r="F161" t="str">
        <f t="shared" si="4"/>
        <v>Alexander KOLESNIKOFFshot-put</v>
      </c>
      <c r="G161" s="2">
        <f t="shared" si="5"/>
        <v>17</v>
      </c>
    </row>
    <row r="162" spans="1:7" x14ac:dyDescent="0.2">
      <c r="A162" t="s">
        <v>872</v>
      </c>
      <c r="B162" t="s">
        <v>39</v>
      </c>
      <c r="C162" s="6">
        <v>36266</v>
      </c>
      <c r="D162">
        <v>1023</v>
      </c>
      <c r="E162" s="2">
        <v>28</v>
      </c>
      <c r="F162" t="str">
        <f t="shared" si="4"/>
        <v>Aiden HARVEYshot-put</v>
      </c>
      <c r="G162" s="2">
        <f t="shared" si="5"/>
        <v>28</v>
      </c>
    </row>
    <row r="163" spans="1:7" x14ac:dyDescent="0.2">
      <c r="A163" t="s">
        <v>874</v>
      </c>
      <c r="B163" t="s">
        <v>39</v>
      </c>
      <c r="C163" s="6">
        <v>35403</v>
      </c>
      <c r="D163">
        <v>971</v>
      </c>
      <c r="E163" s="2">
        <v>45</v>
      </c>
      <c r="F163" t="str">
        <f t="shared" si="4"/>
        <v>Daniel GREENshot-put</v>
      </c>
      <c r="G163" s="2">
        <f t="shared" si="5"/>
        <v>45</v>
      </c>
    </row>
    <row r="164" spans="1:7" x14ac:dyDescent="0.2">
      <c r="A164" t="s">
        <v>873</v>
      </c>
      <c r="B164" t="s">
        <v>39</v>
      </c>
      <c r="C164" s="6">
        <v>33293</v>
      </c>
      <c r="D164">
        <v>953</v>
      </c>
      <c r="E164" s="2">
        <v>56</v>
      </c>
      <c r="F164" t="str">
        <f t="shared" si="4"/>
        <v>Matt COWIEshot-put</v>
      </c>
      <c r="G164" s="2">
        <f t="shared" si="5"/>
        <v>56</v>
      </c>
    </row>
    <row r="165" spans="1:7" x14ac:dyDescent="0.2">
      <c r="A165" t="s">
        <v>1249</v>
      </c>
      <c r="B165" t="s">
        <v>39</v>
      </c>
      <c r="C165" s="6">
        <v>33252</v>
      </c>
      <c r="D165">
        <v>948</v>
      </c>
      <c r="E165" s="2">
        <v>63</v>
      </c>
      <c r="F165" t="str">
        <f t="shared" si="4"/>
        <v>Courtney HEINZEshot-put</v>
      </c>
      <c r="G165" s="2">
        <f t="shared" si="5"/>
        <v>63</v>
      </c>
    </row>
    <row r="166" spans="1:7" x14ac:dyDescent="0.2">
      <c r="A166" t="s">
        <v>878</v>
      </c>
      <c r="B166" t="s">
        <v>42</v>
      </c>
      <c r="C166" s="6">
        <v>35807</v>
      </c>
      <c r="D166">
        <v>1012</v>
      </c>
      <c r="E166" s="2">
        <v>19</v>
      </c>
      <c r="F166" t="str">
        <f t="shared" si="4"/>
        <v>Ned WEATHERLYhammer-throw</v>
      </c>
      <c r="G166" s="2">
        <f t="shared" si="5"/>
        <v>19</v>
      </c>
    </row>
    <row r="167" spans="1:7" x14ac:dyDescent="0.2">
      <c r="A167" t="s">
        <v>879</v>
      </c>
      <c r="B167" t="s">
        <v>42</v>
      </c>
      <c r="C167" s="6">
        <v>36445</v>
      </c>
      <c r="D167">
        <v>1006</v>
      </c>
      <c r="E167" s="2">
        <v>21</v>
      </c>
      <c r="F167" t="str">
        <f t="shared" si="4"/>
        <v>James JOYCEYhammer-throw</v>
      </c>
      <c r="G167" s="2">
        <f t="shared" si="5"/>
        <v>21</v>
      </c>
    </row>
    <row r="168" spans="1:7" x14ac:dyDescent="0.2">
      <c r="A168" t="s">
        <v>877</v>
      </c>
      <c r="B168" t="s">
        <v>42</v>
      </c>
      <c r="C168" s="6">
        <v>35228</v>
      </c>
      <c r="D168">
        <v>1005</v>
      </c>
      <c r="E168" s="2">
        <v>22</v>
      </c>
      <c r="F168" t="str">
        <f t="shared" si="4"/>
        <v>Costa KOUSPARIShammer-throw</v>
      </c>
      <c r="G168" s="2">
        <f t="shared" si="5"/>
        <v>22</v>
      </c>
    </row>
    <row r="169" spans="1:7" x14ac:dyDescent="0.2">
      <c r="A169" t="s">
        <v>1286</v>
      </c>
      <c r="B169" t="s">
        <v>42</v>
      </c>
      <c r="C169" s="6">
        <v>34474</v>
      </c>
      <c r="D169">
        <v>991</v>
      </c>
      <c r="E169" s="2">
        <v>29</v>
      </c>
      <c r="F169" t="str">
        <f t="shared" si="4"/>
        <v>Jack DALTONhammer-throw</v>
      </c>
      <c r="G169" s="2">
        <f t="shared" si="5"/>
        <v>29</v>
      </c>
    </row>
    <row r="170" spans="1:7" x14ac:dyDescent="0.2">
      <c r="A170" t="s">
        <v>881</v>
      </c>
      <c r="B170" t="s">
        <v>42</v>
      </c>
      <c r="C170" s="6">
        <v>35359</v>
      </c>
      <c r="D170">
        <v>990</v>
      </c>
      <c r="E170" s="2">
        <v>30</v>
      </c>
      <c r="F170" t="str">
        <f t="shared" si="4"/>
        <v>William BROWNhammer-throw</v>
      </c>
      <c r="G170" s="2">
        <f t="shared" si="5"/>
        <v>30</v>
      </c>
    </row>
    <row r="171" spans="1:7" x14ac:dyDescent="0.2">
      <c r="A171" t="s">
        <v>880</v>
      </c>
      <c r="B171" t="s">
        <v>42</v>
      </c>
      <c r="C171" s="6">
        <v>35781</v>
      </c>
      <c r="D171">
        <v>977</v>
      </c>
      <c r="E171" s="2">
        <v>34</v>
      </c>
      <c r="F171" t="str">
        <f t="shared" si="4"/>
        <v>Timothy HEYEShammer-throw</v>
      </c>
      <c r="G171" s="2">
        <f t="shared" si="5"/>
        <v>34</v>
      </c>
    </row>
    <row r="172" spans="1:7" x14ac:dyDescent="0.2">
      <c r="A172" t="s">
        <v>882</v>
      </c>
      <c r="B172" t="s">
        <v>42</v>
      </c>
      <c r="C172" s="6">
        <v>33736</v>
      </c>
      <c r="D172">
        <v>898</v>
      </c>
      <c r="E172" s="2">
        <v>64</v>
      </c>
      <c r="F172" t="str">
        <f t="shared" si="4"/>
        <v>Huw PEACOCKhammer-throw</v>
      </c>
      <c r="G172" s="2">
        <f t="shared" si="5"/>
        <v>64</v>
      </c>
    </row>
    <row r="173" spans="1:7" x14ac:dyDescent="0.2">
      <c r="A173" t="s">
        <v>1287</v>
      </c>
      <c r="B173" t="s">
        <v>42</v>
      </c>
      <c r="C173" s="6">
        <v>37816</v>
      </c>
      <c r="D173">
        <v>869</v>
      </c>
      <c r="E173" s="2">
        <v>78</v>
      </c>
      <c r="F173" t="str">
        <f t="shared" si="4"/>
        <v>Jett CARLINhammer-throw</v>
      </c>
      <c r="G173" s="2">
        <f t="shared" si="5"/>
        <v>78</v>
      </c>
    </row>
    <row r="174" spans="1:7" x14ac:dyDescent="0.2">
      <c r="A174" t="s">
        <v>883</v>
      </c>
      <c r="B174" t="s">
        <v>41</v>
      </c>
      <c r="C174" s="6">
        <v>35168</v>
      </c>
      <c r="D174">
        <v>1112</v>
      </c>
      <c r="E174" s="2">
        <v>7</v>
      </c>
      <c r="F174" t="str">
        <f t="shared" si="4"/>
        <v>Liam O'BRIENjavelin-throw</v>
      </c>
      <c r="G174" s="2">
        <f t="shared" si="5"/>
        <v>7</v>
      </c>
    </row>
    <row r="175" spans="1:7" x14ac:dyDescent="0.2">
      <c r="A175" t="s">
        <v>884</v>
      </c>
      <c r="B175" t="s">
        <v>41</v>
      </c>
      <c r="C175" s="6">
        <v>36201</v>
      </c>
      <c r="D175">
        <v>1051</v>
      </c>
      <c r="E175" s="2">
        <v>20</v>
      </c>
      <c r="F175" t="str">
        <f t="shared" si="4"/>
        <v>Cameron MCENTYREjavelin-throw</v>
      </c>
      <c r="G175" s="2">
        <f t="shared" si="5"/>
        <v>20</v>
      </c>
    </row>
    <row r="176" spans="1:7" x14ac:dyDescent="0.2">
      <c r="A176" t="s">
        <v>885</v>
      </c>
      <c r="B176" t="s">
        <v>41</v>
      </c>
      <c r="C176" s="6">
        <v>34387</v>
      </c>
      <c r="D176">
        <v>1047</v>
      </c>
      <c r="E176" s="2">
        <v>24</v>
      </c>
      <c r="F176" t="str">
        <f t="shared" si="4"/>
        <v>Cruz HOGANjavelin-throw</v>
      </c>
      <c r="G176" s="2">
        <f t="shared" si="5"/>
        <v>24</v>
      </c>
    </row>
    <row r="177" spans="1:7" x14ac:dyDescent="0.2">
      <c r="A177" t="s">
        <v>1254</v>
      </c>
      <c r="B177" t="s">
        <v>41</v>
      </c>
      <c r="C177" s="6">
        <v>36822</v>
      </c>
      <c r="D177">
        <v>1029</v>
      </c>
      <c r="E177" s="2">
        <v>36</v>
      </c>
      <c r="F177" t="str">
        <f t="shared" si="4"/>
        <v>Neil JANSEjavelin-throw</v>
      </c>
      <c r="G177" s="2">
        <f t="shared" si="5"/>
        <v>36</v>
      </c>
    </row>
    <row r="178" spans="1:7" x14ac:dyDescent="0.2">
      <c r="A178" t="s">
        <v>1253</v>
      </c>
      <c r="B178" t="s">
        <v>41</v>
      </c>
      <c r="C178" s="6">
        <v>37126</v>
      </c>
      <c r="D178">
        <v>1010</v>
      </c>
      <c r="E178" s="2">
        <v>46</v>
      </c>
      <c r="F178" t="str">
        <f t="shared" si="4"/>
        <v>Howard MCDONALDjavelin-throw</v>
      </c>
      <c r="G178" s="2">
        <f t="shared" si="5"/>
        <v>46</v>
      </c>
    </row>
    <row r="179" spans="1:7" x14ac:dyDescent="0.2">
      <c r="A179" t="s">
        <v>888</v>
      </c>
      <c r="B179" t="s">
        <v>41</v>
      </c>
      <c r="C179" s="6">
        <v>33161</v>
      </c>
      <c r="D179">
        <v>1007</v>
      </c>
      <c r="E179" s="2">
        <v>47</v>
      </c>
      <c r="F179" t="str">
        <f t="shared" si="4"/>
        <v>Hamish PEACOCKjavelin-throw</v>
      </c>
      <c r="G179" s="2">
        <f t="shared" si="5"/>
        <v>47</v>
      </c>
    </row>
    <row r="180" spans="1:7" x14ac:dyDescent="0.2">
      <c r="A180" t="s">
        <v>887</v>
      </c>
      <c r="B180" t="s">
        <v>41</v>
      </c>
      <c r="C180" s="6">
        <v>34725</v>
      </c>
      <c r="D180">
        <v>994</v>
      </c>
      <c r="E180" s="2">
        <v>54</v>
      </c>
      <c r="F180" t="str">
        <f t="shared" si="4"/>
        <v>Michael CRITICOSjavelin-throw</v>
      </c>
      <c r="G180" s="2">
        <f t="shared" si="5"/>
        <v>54</v>
      </c>
    </row>
    <row r="181" spans="1:7" x14ac:dyDescent="0.2">
      <c r="A181" t="s">
        <v>886</v>
      </c>
      <c r="B181" t="s">
        <v>41</v>
      </c>
      <c r="C181" s="6">
        <v>36470</v>
      </c>
      <c r="D181">
        <v>984</v>
      </c>
      <c r="E181" s="2">
        <v>65</v>
      </c>
      <c r="F181" t="str">
        <f t="shared" si="4"/>
        <v>Nash LOWISjavelin-throw</v>
      </c>
      <c r="G181" s="2">
        <f t="shared" si="5"/>
        <v>65</v>
      </c>
    </row>
    <row r="182" spans="1:7" x14ac:dyDescent="0.2">
      <c r="A182" t="s">
        <v>1255</v>
      </c>
      <c r="B182" t="s">
        <v>41</v>
      </c>
      <c r="C182" s="6">
        <v>35041</v>
      </c>
      <c r="D182">
        <v>957</v>
      </c>
      <c r="E182" s="2">
        <v>81</v>
      </c>
      <c r="F182" t="str">
        <f t="shared" si="4"/>
        <v>Saxon WARDjavelin-throw</v>
      </c>
      <c r="G182" s="2">
        <f t="shared" si="5"/>
        <v>81</v>
      </c>
    </row>
    <row r="183" spans="1:7" x14ac:dyDescent="0.2">
      <c r="A183" t="s">
        <v>896</v>
      </c>
      <c r="B183" t="s">
        <v>82</v>
      </c>
      <c r="C183" s="6">
        <v>33242</v>
      </c>
      <c r="D183">
        <v>1160</v>
      </c>
      <c r="E183" s="2">
        <v>3</v>
      </c>
      <c r="F183" t="str">
        <f t="shared" si="4"/>
        <v>Rhydian COWLEY20km-race-walking</v>
      </c>
      <c r="G183" s="2">
        <f t="shared" si="5"/>
        <v>3</v>
      </c>
    </row>
    <row r="184" spans="1:7" x14ac:dyDescent="0.2">
      <c r="A184" t="s">
        <v>897</v>
      </c>
      <c r="B184" t="s">
        <v>82</v>
      </c>
      <c r="C184" s="6">
        <v>36197</v>
      </c>
      <c r="D184">
        <v>1158</v>
      </c>
      <c r="E184" s="2">
        <v>4</v>
      </c>
      <c r="F184" t="str">
        <f t="shared" si="4"/>
        <v>Declan TINGAY20km-race-walking</v>
      </c>
      <c r="G184" s="2">
        <f t="shared" si="5"/>
        <v>4</v>
      </c>
    </row>
    <row r="185" spans="1:7" x14ac:dyDescent="0.2">
      <c r="A185" t="s">
        <v>898</v>
      </c>
      <c r="B185" t="s">
        <v>82</v>
      </c>
      <c r="C185" s="6">
        <v>36247</v>
      </c>
      <c r="D185">
        <v>1123</v>
      </c>
      <c r="E185" s="2">
        <v>5</v>
      </c>
      <c r="F185" t="str">
        <f t="shared" si="4"/>
        <v>Kyle SWAN20km-race-walking</v>
      </c>
      <c r="G185" s="2">
        <f t="shared" si="5"/>
        <v>5</v>
      </c>
    </row>
    <row r="186" spans="1:7" x14ac:dyDescent="0.2">
      <c r="A186" t="s">
        <v>1265</v>
      </c>
      <c r="B186" t="s">
        <v>82</v>
      </c>
      <c r="C186" s="6">
        <v>37578</v>
      </c>
      <c r="D186">
        <v>1050</v>
      </c>
      <c r="E186" s="2">
        <v>10</v>
      </c>
      <c r="F186" t="str">
        <f t="shared" si="4"/>
        <v>Will THOMPSON20km-race-walking</v>
      </c>
      <c r="G186" s="2">
        <f t="shared" si="5"/>
        <v>10</v>
      </c>
    </row>
    <row r="187" spans="1:7" x14ac:dyDescent="0.2">
      <c r="A187" t="s">
        <v>899</v>
      </c>
      <c r="B187" t="s">
        <v>82</v>
      </c>
      <c r="C187" s="6">
        <v>35235</v>
      </c>
      <c r="D187">
        <v>1030</v>
      </c>
      <c r="E187" s="2">
        <v>15</v>
      </c>
      <c r="F187" t="str">
        <f t="shared" si="4"/>
        <v>Carl GIBBONS20km-race-walking</v>
      </c>
      <c r="G187" s="2">
        <f t="shared" si="5"/>
        <v>15</v>
      </c>
    </row>
    <row r="188" spans="1:7" x14ac:dyDescent="0.2">
      <c r="A188" t="s">
        <v>1267</v>
      </c>
      <c r="B188" t="s">
        <v>82</v>
      </c>
      <c r="C188" s="6">
        <v>37456</v>
      </c>
      <c r="D188">
        <v>1025</v>
      </c>
      <c r="E188" s="2">
        <v>16</v>
      </c>
      <c r="F188" t="str">
        <f t="shared" si="4"/>
        <v>Corey DICKSON20km-race-walking</v>
      </c>
      <c r="G188" s="2">
        <f t="shared" si="5"/>
        <v>16</v>
      </c>
    </row>
    <row r="189" spans="1:7" x14ac:dyDescent="0.2">
      <c r="A189" t="s">
        <v>955</v>
      </c>
      <c r="B189" t="s">
        <v>82</v>
      </c>
      <c r="C189" s="6">
        <v>37078</v>
      </c>
      <c r="D189">
        <v>1023</v>
      </c>
      <c r="E189" s="2">
        <v>17</v>
      </c>
      <c r="F189" t="str">
        <f t="shared" si="4"/>
        <v>Mitchell BAKER20km-race-walking</v>
      </c>
      <c r="G189" s="2">
        <f t="shared" si="5"/>
        <v>17</v>
      </c>
    </row>
    <row r="190" spans="1:7" x14ac:dyDescent="0.2">
      <c r="A190" t="s">
        <v>954</v>
      </c>
      <c r="B190" t="s">
        <v>82</v>
      </c>
      <c r="C190" s="6">
        <v>35893</v>
      </c>
      <c r="D190">
        <v>1012</v>
      </c>
      <c r="E190" s="2">
        <v>20</v>
      </c>
      <c r="F190" t="str">
        <f t="shared" si="4"/>
        <v>Tyler JONES20km-race-walking</v>
      </c>
      <c r="G190" s="2">
        <f t="shared" si="5"/>
        <v>20</v>
      </c>
    </row>
    <row r="191" spans="1:7" x14ac:dyDescent="0.2">
      <c r="A191" t="s">
        <v>900</v>
      </c>
      <c r="B191" t="s">
        <v>82</v>
      </c>
      <c r="C191">
        <v>2000</v>
      </c>
      <c r="D191">
        <v>996</v>
      </c>
      <c r="E191" s="2">
        <v>22</v>
      </c>
      <c r="F191" t="str">
        <f t="shared" si="4"/>
        <v>Tim FRASER20km-race-walking</v>
      </c>
      <c r="G191" s="2">
        <f t="shared" si="5"/>
        <v>22</v>
      </c>
    </row>
    <row r="192" spans="1:7" x14ac:dyDescent="0.2">
      <c r="A192" t="s">
        <v>1266</v>
      </c>
      <c r="B192" t="s">
        <v>82</v>
      </c>
      <c r="C192" s="6">
        <v>36936</v>
      </c>
      <c r="D192">
        <v>980</v>
      </c>
      <c r="E192" s="2">
        <v>24</v>
      </c>
      <c r="F192" t="str">
        <f t="shared" si="4"/>
        <v>Tristan CAMILLERI20km-race-walking</v>
      </c>
      <c r="G192" s="2">
        <f t="shared" si="5"/>
        <v>24</v>
      </c>
    </row>
    <row r="193" spans="1:7" x14ac:dyDescent="0.2">
      <c r="A193" t="s">
        <v>901</v>
      </c>
      <c r="B193" t="s">
        <v>82</v>
      </c>
      <c r="C193" s="6">
        <v>36816</v>
      </c>
      <c r="D193">
        <v>953</v>
      </c>
      <c r="E193" s="2">
        <v>35</v>
      </c>
      <c r="F193" t="str">
        <f t="shared" si="4"/>
        <v>Dylan RICHARDSON20km-race-walking</v>
      </c>
      <c r="G193" s="2">
        <f t="shared" si="5"/>
        <v>35</v>
      </c>
    </row>
    <row r="194" spans="1:7" x14ac:dyDescent="0.2">
      <c r="A194" t="s">
        <v>1288</v>
      </c>
      <c r="B194" t="s">
        <v>82</v>
      </c>
      <c r="C194" s="6">
        <v>30972</v>
      </c>
      <c r="D194">
        <v>911</v>
      </c>
      <c r="E194" s="2">
        <v>42</v>
      </c>
      <c r="F194" t="str">
        <f t="shared" si="4"/>
        <v>Jared TALLENT20km-race-walking</v>
      </c>
      <c r="G194" s="2">
        <f t="shared" si="5"/>
        <v>42</v>
      </c>
    </row>
    <row r="195" spans="1:7" x14ac:dyDescent="0.2">
      <c r="A195" t="s">
        <v>1289</v>
      </c>
      <c r="B195" t="s">
        <v>82</v>
      </c>
      <c r="C195" s="6">
        <v>37505</v>
      </c>
      <c r="D195">
        <v>910</v>
      </c>
      <c r="E195" s="2">
        <v>43</v>
      </c>
      <c r="F195" t="str">
        <f t="shared" ref="F195:F196" si="6">A195&amp;B195</f>
        <v>Gwyllym YOUNG20km-race-walking</v>
      </c>
      <c r="G195" s="2">
        <f t="shared" si="5"/>
        <v>43</v>
      </c>
    </row>
    <row r="196" spans="1:7" x14ac:dyDescent="0.2">
      <c r="A196" t="s">
        <v>1290</v>
      </c>
      <c r="B196" t="s">
        <v>82</v>
      </c>
      <c r="C196" s="6">
        <v>32095</v>
      </c>
      <c r="D196">
        <v>849</v>
      </c>
      <c r="E196" s="2">
        <v>56</v>
      </c>
      <c r="F196" t="str">
        <f t="shared" si="6"/>
        <v>Jason KOZICA20km-race-walking</v>
      </c>
      <c r="G196" s="2">
        <f t="shared" ref="G196" si="7">E196</f>
        <v>56</v>
      </c>
    </row>
  </sheetData>
  <mergeCells count="1">
    <mergeCell ref="A1:G1"/>
  </mergeCells>
  <conditionalFormatting sqref="B2 F2:G2">
    <cfRule type="containsText" dxfId="3" priority="1" operator="containsText" text="marathon">
      <formula>NOT(ISERROR(SEARCH("marathon",B2)))</formula>
    </cfRule>
    <cfRule type="containsText" dxfId="2" priority="2" operator="containsText" text="race-walking">
      <formula>NOT(ISERROR(SEARCH("race-walking",B2)))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9A3F5-E0C1-1147-9B03-152C027C4D61}">
  <dimension ref="A1:G517"/>
  <sheetViews>
    <sheetView workbookViewId="0">
      <selection sqref="A1:G1"/>
    </sheetView>
  </sheetViews>
  <sheetFormatPr baseColWidth="10" defaultRowHeight="16" x14ac:dyDescent="0.2"/>
  <cols>
    <col min="1" max="1" width="26.6640625" bestFit="1" customWidth="1"/>
    <col min="2" max="2" width="13.6640625" bestFit="1" customWidth="1"/>
    <col min="3" max="3" width="10" bestFit="1" customWidth="1"/>
    <col min="4" max="4" width="5.1640625" bestFit="1" customWidth="1"/>
    <col min="5" max="5" width="4.1640625" style="2" bestFit="1" customWidth="1"/>
    <col min="7" max="7" width="10.83203125" style="2"/>
  </cols>
  <sheetData>
    <row r="1" spans="1:7" ht="21" x14ac:dyDescent="0.25">
      <c r="A1" s="87" t="s">
        <v>1137</v>
      </c>
      <c r="B1" s="87"/>
      <c r="C1" s="87"/>
      <c r="D1" s="87"/>
      <c r="E1" s="87"/>
      <c r="F1" s="87"/>
      <c r="G1" s="87"/>
    </row>
    <row r="2" spans="1:7" ht="35" customHeight="1" x14ac:dyDescent="0.2">
      <c r="A2" s="13" t="s">
        <v>3</v>
      </c>
      <c r="B2" s="13" t="s">
        <v>4</v>
      </c>
      <c r="C2" s="13" t="s">
        <v>0</v>
      </c>
      <c r="D2" s="16" t="s">
        <v>1136</v>
      </c>
      <c r="E2" s="16" t="s">
        <v>919</v>
      </c>
      <c r="F2" s="44" t="s">
        <v>920</v>
      </c>
      <c r="G2" s="88" t="s">
        <v>921</v>
      </c>
    </row>
    <row r="3" spans="1:7" x14ac:dyDescent="0.2">
      <c r="A3" t="s">
        <v>103</v>
      </c>
      <c r="B3" s="6" t="s">
        <v>2</v>
      </c>
      <c r="C3" s="6">
        <v>34874</v>
      </c>
      <c r="D3">
        <v>1123</v>
      </c>
      <c r="E3" s="2">
        <v>3</v>
      </c>
      <c r="F3" t="str">
        <f>A3&amp;B3</f>
        <v>Bree MASTERS100m</v>
      </c>
      <c r="G3" s="2">
        <f>E3</f>
        <v>3</v>
      </c>
    </row>
    <row r="4" spans="1:7" x14ac:dyDescent="0.2">
      <c r="A4" t="s">
        <v>956</v>
      </c>
      <c r="B4" s="6" t="s">
        <v>2</v>
      </c>
      <c r="C4" s="6">
        <v>36720</v>
      </c>
      <c r="D4">
        <v>1120</v>
      </c>
      <c r="E4" s="2">
        <v>4</v>
      </c>
      <c r="F4" t="str">
        <f t="shared" ref="F4:F67" si="0">A4&amp;B4</f>
        <v>Ella CONNOLLY100m</v>
      </c>
      <c r="G4" s="2">
        <f t="shared" ref="G4:G67" si="1">E4</f>
        <v>4</v>
      </c>
    </row>
    <row r="5" spans="1:7" x14ac:dyDescent="0.2">
      <c r="A5" t="s">
        <v>115</v>
      </c>
      <c r="B5" s="6" t="s">
        <v>2</v>
      </c>
      <c r="C5" s="6">
        <v>36999</v>
      </c>
      <c r="D5">
        <v>1116</v>
      </c>
      <c r="E5" s="2">
        <v>6</v>
      </c>
      <c r="F5" t="str">
        <f t="shared" si="0"/>
        <v>Mia GROSS100m</v>
      </c>
      <c r="G5" s="2">
        <f t="shared" si="1"/>
        <v>6</v>
      </c>
    </row>
    <row r="6" spans="1:7" x14ac:dyDescent="0.2">
      <c r="A6" t="s">
        <v>102</v>
      </c>
      <c r="B6" s="6" t="s">
        <v>2</v>
      </c>
      <c r="C6" s="6">
        <v>35086</v>
      </c>
      <c r="D6">
        <v>1114</v>
      </c>
      <c r="E6" s="2">
        <v>7</v>
      </c>
      <c r="F6" t="str">
        <f t="shared" si="0"/>
        <v>Hana BASIC100m</v>
      </c>
      <c r="G6" s="2">
        <f t="shared" si="1"/>
        <v>7</v>
      </c>
    </row>
    <row r="7" spans="1:7" x14ac:dyDescent="0.2">
      <c r="A7" t="s">
        <v>197</v>
      </c>
      <c r="B7" s="6" t="s">
        <v>2</v>
      </c>
      <c r="C7" s="6">
        <v>36615</v>
      </c>
      <c r="D7">
        <v>1114</v>
      </c>
      <c r="E7" s="2">
        <v>7</v>
      </c>
      <c r="F7" t="str">
        <f t="shared" si="0"/>
        <v>Riley DAY100m</v>
      </c>
      <c r="G7" s="2">
        <f t="shared" si="1"/>
        <v>7</v>
      </c>
    </row>
    <row r="8" spans="1:7" x14ac:dyDescent="0.2">
      <c r="A8" t="s">
        <v>105</v>
      </c>
      <c r="B8" s="6" t="s">
        <v>2</v>
      </c>
      <c r="C8" s="6">
        <v>38360</v>
      </c>
      <c r="D8">
        <v>1099</v>
      </c>
      <c r="E8" s="2">
        <v>10</v>
      </c>
      <c r="F8" t="str">
        <f t="shared" si="0"/>
        <v>Torrie LEWIS100m</v>
      </c>
      <c r="G8" s="2">
        <f t="shared" si="1"/>
        <v>10</v>
      </c>
    </row>
    <row r="9" spans="1:7" x14ac:dyDescent="0.2">
      <c r="A9" t="s">
        <v>111</v>
      </c>
      <c r="B9" s="6" t="s">
        <v>2</v>
      </c>
      <c r="C9" s="6">
        <v>36383</v>
      </c>
      <c r="D9">
        <v>1062</v>
      </c>
      <c r="E9" s="2">
        <v>15</v>
      </c>
      <c r="F9" t="str">
        <f t="shared" si="0"/>
        <v>Celeste MUCCI100m</v>
      </c>
      <c r="G9" s="2">
        <f t="shared" si="1"/>
        <v>15</v>
      </c>
    </row>
    <row r="10" spans="1:7" x14ac:dyDescent="0.2">
      <c r="A10" t="s">
        <v>113</v>
      </c>
      <c r="B10" s="6" t="s">
        <v>2</v>
      </c>
      <c r="C10" s="6">
        <v>37754</v>
      </c>
      <c r="D10">
        <v>1060</v>
      </c>
      <c r="E10" s="2">
        <v>16</v>
      </c>
      <c r="F10" t="str">
        <f t="shared" si="0"/>
        <v>Hayley REYNOLDS100m</v>
      </c>
      <c r="G10" s="2">
        <f t="shared" si="1"/>
        <v>16</v>
      </c>
    </row>
    <row r="11" spans="1:7" x14ac:dyDescent="0.2">
      <c r="A11" t="s">
        <v>117</v>
      </c>
      <c r="B11" s="6" t="s">
        <v>2</v>
      </c>
      <c r="C11" s="6">
        <v>33924</v>
      </c>
      <c r="D11">
        <v>1060</v>
      </c>
      <c r="E11" s="2">
        <v>16</v>
      </c>
      <c r="F11" t="str">
        <f t="shared" si="0"/>
        <v>Morgan GAFFNEY100m</v>
      </c>
      <c r="G11" s="2">
        <f t="shared" si="1"/>
        <v>16</v>
      </c>
    </row>
    <row r="12" spans="1:7" x14ac:dyDescent="0.2">
      <c r="A12" t="s">
        <v>116</v>
      </c>
      <c r="B12" s="6" t="s">
        <v>2</v>
      </c>
      <c r="C12" s="6">
        <v>37673</v>
      </c>
      <c r="D12">
        <v>1060</v>
      </c>
      <c r="E12" s="2">
        <v>16</v>
      </c>
      <c r="F12" t="str">
        <f t="shared" si="0"/>
        <v>Olivia MATZER100m</v>
      </c>
      <c r="G12" s="2">
        <f t="shared" si="1"/>
        <v>16</v>
      </c>
    </row>
    <row r="13" spans="1:7" x14ac:dyDescent="0.2">
      <c r="A13" t="s">
        <v>109</v>
      </c>
      <c r="B13" s="6" t="s">
        <v>2</v>
      </c>
      <c r="C13" s="6">
        <v>35895</v>
      </c>
      <c r="D13">
        <v>1058</v>
      </c>
      <c r="E13" s="2">
        <v>19</v>
      </c>
      <c r="F13" t="str">
        <f t="shared" si="0"/>
        <v>Sophia FIGHERA100m</v>
      </c>
      <c r="G13" s="2">
        <f t="shared" si="1"/>
        <v>19</v>
      </c>
    </row>
    <row r="14" spans="1:7" x14ac:dyDescent="0.2">
      <c r="A14" t="s">
        <v>108</v>
      </c>
      <c r="B14" s="6" t="s">
        <v>2</v>
      </c>
      <c r="C14" s="6">
        <v>37030</v>
      </c>
      <c r="D14">
        <v>1054</v>
      </c>
      <c r="E14" s="2">
        <v>21</v>
      </c>
      <c r="F14" t="str">
        <f t="shared" si="0"/>
        <v>Monique QUIRK100m</v>
      </c>
      <c r="G14" s="2">
        <f t="shared" si="1"/>
        <v>21</v>
      </c>
    </row>
    <row r="15" spans="1:7" x14ac:dyDescent="0.2">
      <c r="A15" t="s">
        <v>201</v>
      </c>
      <c r="B15" s="6" t="s">
        <v>2</v>
      </c>
      <c r="C15" s="6">
        <v>38395</v>
      </c>
      <c r="D15">
        <v>1052</v>
      </c>
      <c r="E15" s="2">
        <v>22</v>
      </c>
      <c r="F15" t="str">
        <f t="shared" si="0"/>
        <v>Olivia Rose INKSTER100m</v>
      </c>
      <c r="G15" s="2">
        <f t="shared" si="1"/>
        <v>22</v>
      </c>
    </row>
    <row r="16" spans="1:7" x14ac:dyDescent="0.2">
      <c r="A16" t="s">
        <v>107</v>
      </c>
      <c r="B16" s="6" t="s">
        <v>2</v>
      </c>
      <c r="C16" s="6">
        <v>37913</v>
      </c>
      <c r="D16">
        <v>1050</v>
      </c>
      <c r="E16" s="2">
        <v>24</v>
      </c>
      <c r="F16" t="str">
        <f t="shared" si="0"/>
        <v>Taylah CRUTTENDEN100m</v>
      </c>
      <c r="G16" s="2">
        <f t="shared" si="1"/>
        <v>24</v>
      </c>
    </row>
    <row r="17" spans="1:7" x14ac:dyDescent="0.2">
      <c r="A17" t="s">
        <v>122</v>
      </c>
      <c r="B17" s="6" t="s">
        <v>2</v>
      </c>
      <c r="C17" s="6">
        <v>38462</v>
      </c>
      <c r="D17">
        <v>1046</v>
      </c>
      <c r="E17" s="2">
        <v>27</v>
      </c>
      <c r="F17" t="str">
        <f t="shared" si="0"/>
        <v>Aleksandra STOILOVA100m</v>
      </c>
      <c r="G17" s="2">
        <f t="shared" si="1"/>
        <v>27</v>
      </c>
    </row>
    <row r="18" spans="1:7" x14ac:dyDescent="0.2">
      <c r="A18" t="s">
        <v>119</v>
      </c>
      <c r="B18" s="6" t="s">
        <v>2</v>
      </c>
      <c r="C18" s="6">
        <v>36241</v>
      </c>
      <c r="D18">
        <v>1044</v>
      </c>
      <c r="E18" s="2">
        <v>28</v>
      </c>
      <c r="F18" t="str">
        <f t="shared" si="0"/>
        <v>Nana Adoma OWUSU-AFRIYIE100m</v>
      </c>
      <c r="G18" s="2">
        <f t="shared" si="1"/>
        <v>28</v>
      </c>
    </row>
    <row r="19" spans="1:7" x14ac:dyDescent="0.2">
      <c r="A19" t="s">
        <v>126</v>
      </c>
      <c r="B19" s="6" t="s">
        <v>2</v>
      </c>
      <c r="C19" s="6">
        <v>38870</v>
      </c>
      <c r="D19">
        <v>1036</v>
      </c>
      <c r="E19" s="2">
        <v>36</v>
      </c>
      <c r="F19" t="str">
        <f t="shared" si="0"/>
        <v>Olivia DODDS100m</v>
      </c>
      <c r="G19" s="2">
        <f t="shared" si="1"/>
        <v>36</v>
      </c>
    </row>
    <row r="20" spans="1:7" x14ac:dyDescent="0.2">
      <c r="A20" t="s">
        <v>142</v>
      </c>
      <c r="B20" s="6" t="s">
        <v>2</v>
      </c>
      <c r="C20" s="6">
        <v>35755</v>
      </c>
      <c r="D20">
        <v>1036</v>
      </c>
      <c r="E20" s="2">
        <v>36</v>
      </c>
      <c r="F20" t="str">
        <f t="shared" si="0"/>
        <v>Katie SMEE100m</v>
      </c>
      <c r="G20" s="2">
        <f t="shared" si="1"/>
        <v>36</v>
      </c>
    </row>
    <row r="21" spans="1:7" x14ac:dyDescent="0.2">
      <c r="A21" t="s">
        <v>114</v>
      </c>
      <c r="B21" s="6" t="s">
        <v>2</v>
      </c>
      <c r="C21" s="6">
        <v>36685</v>
      </c>
      <c r="D21">
        <v>1032</v>
      </c>
      <c r="E21" s="2">
        <v>38</v>
      </c>
      <c r="F21" t="str">
        <f t="shared" si="0"/>
        <v>Tamara HOTTEN100m</v>
      </c>
      <c r="G21" s="2">
        <f t="shared" si="1"/>
        <v>38</v>
      </c>
    </row>
    <row r="22" spans="1:7" x14ac:dyDescent="0.2">
      <c r="A22" t="s">
        <v>124</v>
      </c>
      <c r="B22" s="6" t="s">
        <v>2</v>
      </c>
      <c r="C22" s="6">
        <v>35585</v>
      </c>
      <c r="D22">
        <v>1032</v>
      </c>
      <c r="E22" s="2">
        <v>38</v>
      </c>
      <c r="F22" t="str">
        <f t="shared" si="0"/>
        <v>Samantha GEDDES100m</v>
      </c>
      <c r="G22" s="2">
        <f t="shared" si="1"/>
        <v>38</v>
      </c>
    </row>
    <row r="23" spans="1:7" x14ac:dyDescent="0.2">
      <c r="A23" t="s">
        <v>110</v>
      </c>
      <c r="B23" s="6" t="s">
        <v>2</v>
      </c>
      <c r="C23" s="6">
        <v>36580</v>
      </c>
      <c r="D23">
        <v>1033</v>
      </c>
      <c r="E23" s="2">
        <v>43</v>
      </c>
      <c r="F23" t="str">
        <f t="shared" si="0"/>
        <v>Kristie EDWARDS100m</v>
      </c>
      <c r="G23" s="2">
        <f t="shared" si="1"/>
        <v>43</v>
      </c>
    </row>
    <row r="24" spans="1:7" x14ac:dyDescent="0.2">
      <c r="A24" t="s">
        <v>121</v>
      </c>
      <c r="B24" s="6" t="s">
        <v>2</v>
      </c>
      <c r="C24" s="6">
        <v>36346</v>
      </c>
      <c r="D24">
        <v>1026</v>
      </c>
      <c r="E24" s="2">
        <v>45</v>
      </c>
      <c r="F24" t="str">
        <f t="shared" si="0"/>
        <v>Bronte CARROLL100m</v>
      </c>
      <c r="G24" s="2">
        <f t="shared" si="1"/>
        <v>45</v>
      </c>
    </row>
    <row r="25" spans="1:7" x14ac:dyDescent="0.2">
      <c r="A25" t="s">
        <v>120</v>
      </c>
      <c r="B25" s="6" t="s">
        <v>2</v>
      </c>
      <c r="C25" s="6">
        <v>36241</v>
      </c>
      <c r="D25">
        <v>1021</v>
      </c>
      <c r="E25" s="2">
        <v>47</v>
      </c>
      <c r="F25" t="str">
        <f t="shared" si="0"/>
        <v>Helen PRETORIUS100m</v>
      </c>
      <c r="G25" s="2">
        <f t="shared" si="1"/>
        <v>47</v>
      </c>
    </row>
    <row r="26" spans="1:7" x14ac:dyDescent="0.2">
      <c r="A26" t="s">
        <v>136</v>
      </c>
      <c r="B26" s="6" t="s">
        <v>2</v>
      </c>
      <c r="C26" s="6">
        <v>1998</v>
      </c>
      <c r="D26">
        <v>1021</v>
      </c>
      <c r="E26" s="2">
        <v>47</v>
      </c>
      <c r="F26" t="str">
        <f t="shared" si="0"/>
        <v>Sarah HEALEY100m</v>
      </c>
      <c r="G26" s="2">
        <f t="shared" si="1"/>
        <v>47</v>
      </c>
    </row>
    <row r="27" spans="1:7" x14ac:dyDescent="0.2">
      <c r="A27" t="s">
        <v>1011</v>
      </c>
      <c r="B27" s="6" t="s">
        <v>2</v>
      </c>
      <c r="C27" s="6">
        <v>38645</v>
      </c>
      <c r="D27">
        <v>1021</v>
      </c>
      <c r="E27" s="2">
        <v>47</v>
      </c>
      <c r="F27" t="str">
        <f t="shared" si="0"/>
        <v>Britney INGR100m</v>
      </c>
      <c r="G27" s="2">
        <f t="shared" si="1"/>
        <v>47</v>
      </c>
    </row>
    <row r="28" spans="1:7" x14ac:dyDescent="0.2">
      <c r="A28" t="s">
        <v>123</v>
      </c>
      <c r="B28" s="6" t="s">
        <v>2</v>
      </c>
      <c r="C28" s="6">
        <v>33463</v>
      </c>
      <c r="D28">
        <v>1019</v>
      </c>
      <c r="E28" s="2">
        <v>50</v>
      </c>
      <c r="F28" t="str">
        <f t="shared" si="0"/>
        <v>Ilana GRANDINE100m</v>
      </c>
      <c r="G28" s="2">
        <f t="shared" si="1"/>
        <v>50</v>
      </c>
    </row>
    <row r="29" spans="1:7" x14ac:dyDescent="0.2">
      <c r="A29" t="s">
        <v>106</v>
      </c>
      <c r="B29" s="6" t="s">
        <v>2</v>
      </c>
      <c r="C29" s="6">
        <v>36107</v>
      </c>
      <c r="D29">
        <v>1026</v>
      </c>
      <c r="E29" s="2">
        <v>50</v>
      </c>
      <c r="F29" t="str">
        <f t="shared" si="0"/>
        <v>Ebony LANE100m</v>
      </c>
      <c r="G29" s="2">
        <f t="shared" si="1"/>
        <v>50</v>
      </c>
    </row>
    <row r="30" spans="1:7" x14ac:dyDescent="0.2">
      <c r="A30" t="s">
        <v>134</v>
      </c>
      <c r="B30" s="6" t="s">
        <v>2</v>
      </c>
      <c r="C30" s="6">
        <v>36340</v>
      </c>
      <c r="D30">
        <v>1017</v>
      </c>
      <c r="E30" s="2">
        <v>52</v>
      </c>
      <c r="F30" t="str">
        <f t="shared" si="0"/>
        <v>Kiani ALLEN100m</v>
      </c>
      <c r="G30" s="2">
        <f t="shared" si="1"/>
        <v>52</v>
      </c>
    </row>
    <row r="31" spans="1:7" x14ac:dyDescent="0.2">
      <c r="A31" t="s">
        <v>127</v>
      </c>
      <c r="B31" s="6" t="s">
        <v>2</v>
      </c>
      <c r="C31" s="6">
        <v>2004</v>
      </c>
      <c r="D31">
        <v>1017</v>
      </c>
      <c r="E31" s="2">
        <v>52</v>
      </c>
      <c r="F31" t="str">
        <f t="shared" si="0"/>
        <v>Georgia HARRIS100m</v>
      </c>
      <c r="G31" s="2">
        <f t="shared" si="1"/>
        <v>52</v>
      </c>
    </row>
    <row r="32" spans="1:7" x14ac:dyDescent="0.2">
      <c r="A32" t="s">
        <v>143</v>
      </c>
      <c r="B32" s="6" t="s">
        <v>2</v>
      </c>
      <c r="C32" s="6">
        <v>2004</v>
      </c>
      <c r="D32">
        <v>1015</v>
      </c>
      <c r="E32" s="2">
        <v>54</v>
      </c>
      <c r="F32" t="str">
        <f t="shared" si="0"/>
        <v>Jordan MCMILLAN100m</v>
      </c>
      <c r="G32" s="2">
        <f t="shared" si="1"/>
        <v>54</v>
      </c>
    </row>
    <row r="33" spans="1:7" x14ac:dyDescent="0.2">
      <c r="A33" t="s">
        <v>382</v>
      </c>
      <c r="B33" s="6" t="s">
        <v>2</v>
      </c>
      <c r="C33" s="6">
        <v>34373</v>
      </c>
      <c r="D33">
        <v>1011</v>
      </c>
      <c r="E33" s="2">
        <v>58</v>
      </c>
      <c r="F33" t="str">
        <f t="shared" si="0"/>
        <v>Abbie TADDEO100m</v>
      </c>
      <c r="G33" s="2">
        <f t="shared" si="1"/>
        <v>58</v>
      </c>
    </row>
    <row r="34" spans="1:7" x14ac:dyDescent="0.2">
      <c r="A34" t="s">
        <v>129</v>
      </c>
      <c r="B34" s="6" t="s">
        <v>2</v>
      </c>
      <c r="C34" s="6">
        <v>36013</v>
      </c>
      <c r="D34">
        <v>1007</v>
      </c>
      <c r="E34" s="2">
        <v>61</v>
      </c>
      <c r="F34" t="str">
        <f t="shared" si="0"/>
        <v>Danielle SHAW100m</v>
      </c>
      <c r="G34" s="2">
        <f t="shared" si="1"/>
        <v>61</v>
      </c>
    </row>
    <row r="35" spans="1:7" x14ac:dyDescent="0.2">
      <c r="A35" t="s">
        <v>138</v>
      </c>
      <c r="B35" s="6" t="s">
        <v>2</v>
      </c>
      <c r="C35" s="6">
        <v>36571</v>
      </c>
      <c r="D35">
        <v>1007</v>
      </c>
      <c r="E35" s="2">
        <v>61</v>
      </c>
      <c r="F35" t="str">
        <f t="shared" si="0"/>
        <v>Jessie ANDREW100m</v>
      </c>
      <c r="G35" s="2">
        <f t="shared" si="1"/>
        <v>61</v>
      </c>
    </row>
    <row r="36" spans="1:7" x14ac:dyDescent="0.2">
      <c r="A36" t="s">
        <v>131</v>
      </c>
      <c r="B36" s="6" t="s">
        <v>2</v>
      </c>
      <c r="C36" s="6">
        <v>37181</v>
      </c>
      <c r="D36">
        <v>1003</v>
      </c>
      <c r="E36" s="2">
        <v>64</v>
      </c>
      <c r="F36" t="str">
        <f t="shared" si="0"/>
        <v>Elly BUCKHOLZ100m</v>
      </c>
      <c r="G36" s="2">
        <f t="shared" si="1"/>
        <v>64</v>
      </c>
    </row>
    <row r="37" spans="1:7" x14ac:dyDescent="0.2">
      <c r="A37" t="s">
        <v>156</v>
      </c>
      <c r="B37" s="6" t="s">
        <v>2</v>
      </c>
      <c r="C37" s="6">
        <v>37316</v>
      </c>
      <c r="D37">
        <v>1003</v>
      </c>
      <c r="E37" s="2">
        <v>64</v>
      </c>
      <c r="F37" t="str">
        <f t="shared" si="0"/>
        <v>Stephanie WELSH100m</v>
      </c>
      <c r="G37" s="2">
        <f t="shared" si="1"/>
        <v>64</v>
      </c>
    </row>
    <row r="38" spans="1:7" x14ac:dyDescent="0.2">
      <c r="A38" t="s">
        <v>185</v>
      </c>
      <c r="B38" s="6" t="s">
        <v>2</v>
      </c>
      <c r="C38" s="6">
        <v>37172</v>
      </c>
      <c r="D38">
        <v>1001</v>
      </c>
      <c r="E38" s="2">
        <v>69</v>
      </c>
      <c r="F38" t="str">
        <f t="shared" si="0"/>
        <v>Bronte PICKERING100m</v>
      </c>
      <c r="G38" s="2">
        <f t="shared" si="1"/>
        <v>69</v>
      </c>
    </row>
    <row r="39" spans="1:7" x14ac:dyDescent="0.2">
      <c r="A39" t="s">
        <v>128</v>
      </c>
      <c r="B39" s="6" t="s">
        <v>2</v>
      </c>
      <c r="C39" s="6">
        <v>34415</v>
      </c>
      <c r="D39">
        <v>995</v>
      </c>
      <c r="E39" s="2">
        <v>74</v>
      </c>
      <c r="F39" t="str">
        <f t="shared" si="0"/>
        <v>Kelly MCANDREW100m</v>
      </c>
      <c r="G39" s="2">
        <f t="shared" si="1"/>
        <v>74</v>
      </c>
    </row>
    <row r="40" spans="1:7" x14ac:dyDescent="0.2">
      <c r="A40" t="s">
        <v>132</v>
      </c>
      <c r="B40" s="6" t="s">
        <v>2</v>
      </c>
      <c r="C40" s="6">
        <v>34243</v>
      </c>
      <c r="D40">
        <v>995</v>
      </c>
      <c r="E40" s="2">
        <v>74</v>
      </c>
      <c r="F40" t="str">
        <f t="shared" si="0"/>
        <v>Stephanie POWER100m</v>
      </c>
      <c r="G40" s="2">
        <f t="shared" si="1"/>
        <v>74</v>
      </c>
    </row>
    <row r="41" spans="1:7" x14ac:dyDescent="0.2">
      <c r="A41" t="s">
        <v>149</v>
      </c>
      <c r="B41" s="6" t="s">
        <v>2</v>
      </c>
      <c r="C41" s="6">
        <v>2002</v>
      </c>
      <c r="D41">
        <v>990</v>
      </c>
      <c r="E41" s="2">
        <v>77</v>
      </c>
      <c r="F41" t="str">
        <f t="shared" si="0"/>
        <v>Gabrielle BINGHAM100m</v>
      </c>
      <c r="G41" s="2">
        <f t="shared" si="1"/>
        <v>77</v>
      </c>
    </row>
    <row r="42" spans="1:7" x14ac:dyDescent="0.2">
      <c r="A42" t="s">
        <v>144</v>
      </c>
      <c r="B42" s="6" t="s">
        <v>2</v>
      </c>
      <c r="C42" s="6">
        <v>1999</v>
      </c>
      <c r="D42">
        <v>986</v>
      </c>
      <c r="E42" s="2">
        <v>80</v>
      </c>
      <c r="F42" t="str">
        <f t="shared" si="0"/>
        <v>Connie MURRAY100m</v>
      </c>
      <c r="G42" s="2">
        <f t="shared" si="1"/>
        <v>80</v>
      </c>
    </row>
    <row r="43" spans="1:7" x14ac:dyDescent="0.2">
      <c r="A43" t="s">
        <v>141</v>
      </c>
      <c r="B43" s="6" t="s">
        <v>2</v>
      </c>
      <c r="C43" s="6">
        <v>37954</v>
      </c>
      <c r="D43">
        <v>980</v>
      </c>
      <c r="E43" s="2">
        <v>84</v>
      </c>
      <c r="F43" t="str">
        <f t="shared" si="0"/>
        <v>Lakara STALLAN100m</v>
      </c>
      <c r="G43" s="2">
        <f t="shared" si="1"/>
        <v>84</v>
      </c>
    </row>
    <row r="44" spans="1:7" x14ac:dyDescent="0.2">
      <c r="A44" t="s">
        <v>153</v>
      </c>
      <c r="B44" s="6" t="s">
        <v>2</v>
      </c>
      <c r="C44" s="6">
        <v>2007</v>
      </c>
      <c r="D44">
        <v>980</v>
      </c>
      <c r="E44" s="2">
        <v>84</v>
      </c>
      <c r="F44" t="str">
        <f t="shared" si="0"/>
        <v>Zara HAGAN100m</v>
      </c>
      <c r="G44" s="2">
        <f t="shared" si="1"/>
        <v>84</v>
      </c>
    </row>
    <row r="45" spans="1:7" x14ac:dyDescent="0.2">
      <c r="A45" t="s">
        <v>186</v>
      </c>
      <c r="B45" s="6" t="s">
        <v>2</v>
      </c>
      <c r="C45" s="6">
        <v>2004</v>
      </c>
      <c r="D45">
        <v>978</v>
      </c>
      <c r="E45" s="2">
        <v>87</v>
      </c>
      <c r="F45" t="str">
        <f t="shared" si="0"/>
        <v>Annie PFEIFFER100m</v>
      </c>
      <c r="G45" s="2">
        <f t="shared" si="1"/>
        <v>87</v>
      </c>
    </row>
    <row r="46" spans="1:7" x14ac:dyDescent="0.2">
      <c r="A46" t="s">
        <v>385</v>
      </c>
      <c r="B46" s="6" t="s">
        <v>2</v>
      </c>
      <c r="C46" s="6">
        <v>34623</v>
      </c>
      <c r="D46">
        <v>981</v>
      </c>
      <c r="E46" s="2">
        <v>87</v>
      </c>
      <c r="F46" t="str">
        <f t="shared" si="0"/>
        <v>Taneille CRASE100m</v>
      </c>
      <c r="G46" s="2">
        <f t="shared" si="1"/>
        <v>87</v>
      </c>
    </row>
    <row r="47" spans="1:7" x14ac:dyDescent="0.2">
      <c r="A47" t="s">
        <v>203</v>
      </c>
      <c r="B47" s="6" t="s">
        <v>2</v>
      </c>
      <c r="C47" s="6">
        <v>37225</v>
      </c>
      <c r="D47">
        <v>974</v>
      </c>
      <c r="E47" s="2">
        <v>91</v>
      </c>
      <c r="F47" t="str">
        <f t="shared" si="0"/>
        <v>Justine RAMSAY100m</v>
      </c>
      <c r="G47" s="2">
        <f t="shared" si="1"/>
        <v>91</v>
      </c>
    </row>
    <row r="48" spans="1:7" x14ac:dyDescent="0.2">
      <c r="A48" t="s">
        <v>412</v>
      </c>
      <c r="B48" s="6" t="s">
        <v>2</v>
      </c>
      <c r="C48" s="6">
        <v>37055</v>
      </c>
      <c r="D48">
        <v>972</v>
      </c>
      <c r="E48" s="2">
        <v>94</v>
      </c>
      <c r="F48" t="str">
        <f t="shared" si="0"/>
        <v>Annie MCGUIRE100m</v>
      </c>
      <c r="G48" s="2">
        <f t="shared" si="1"/>
        <v>94</v>
      </c>
    </row>
    <row r="49" spans="1:7" x14ac:dyDescent="0.2">
      <c r="A49" t="s">
        <v>158</v>
      </c>
      <c r="B49" s="6" t="s">
        <v>2</v>
      </c>
      <c r="C49" s="6">
        <v>37208</v>
      </c>
      <c r="D49">
        <v>972</v>
      </c>
      <c r="E49" s="2">
        <v>94</v>
      </c>
      <c r="F49" t="str">
        <f t="shared" si="0"/>
        <v>Sundance FULLER100m</v>
      </c>
      <c r="G49" s="2">
        <f t="shared" si="1"/>
        <v>94</v>
      </c>
    </row>
    <row r="50" spans="1:7" x14ac:dyDescent="0.2">
      <c r="A50" t="s">
        <v>197</v>
      </c>
      <c r="B50" s="6" t="s">
        <v>25</v>
      </c>
      <c r="C50" s="6">
        <v>36615</v>
      </c>
      <c r="D50">
        <v>1136</v>
      </c>
      <c r="E50" s="2">
        <v>1</v>
      </c>
      <c r="F50" t="str">
        <f t="shared" si="0"/>
        <v>Riley DAY200m</v>
      </c>
      <c r="G50" s="2">
        <f t="shared" si="1"/>
        <v>1</v>
      </c>
    </row>
    <row r="51" spans="1:7" x14ac:dyDescent="0.2">
      <c r="A51" t="s">
        <v>956</v>
      </c>
      <c r="B51" s="6" t="s">
        <v>25</v>
      </c>
      <c r="C51" s="6">
        <v>36720</v>
      </c>
      <c r="D51">
        <v>1126</v>
      </c>
      <c r="E51" s="2">
        <v>3</v>
      </c>
      <c r="F51" t="str">
        <f t="shared" si="0"/>
        <v>Ella CONNOLLY200m</v>
      </c>
      <c r="G51" s="2">
        <f t="shared" si="1"/>
        <v>3</v>
      </c>
    </row>
    <row r="52" spans="1:7" x14ac:dyDescent="0.2">
      <c r="A52" t="s">
        <v>103</v>
      </c>
      <c r="B52" s="6" t="s">
        <v>25</v>
      </c>
      <c r="C52" s="6">
        <v>34874</v>
      </c>
      <c r="D52">
        <v>1117</v>
      </c>
      <c r="E52" s="2">
        <v>4</v>
      </c>
      <c r="F52" t="str">
        <f t="shared" si="0"/>
        <v>Bree MASTERS200m</v>
      </c>
      <c r="G52" s="2">
        <f t="shared" si="1"/>
        <v>4</v>
      </c>
    </row>
    <row r="53" spans="1:7" x14ac:dyDescent="0.2">
      <c r="A53" t="s">
        <v>110</v>
      </c>
      <c r="B53" s="6" t="s">
        <v>25</v>
      </c>
      <c r="C53" s="6">
        <v>36580</v>
      </c>
      <c r="D53">
        <v>1098</v>
      </c>
      <c r="E53" s="2">
        <v>6</v>
      </c>
      <c r="F53" t="str">
        <f t="shared" si="0"/>
        <v>Kristie EDWARDS200m</v>
      </c>
      <c r="G53" s="2">
        <f t="shared" si="1"/>
        <v>6</v>
      </c>
    </row>
    <row r="54" spans="1:7" x14ac:dyDescent="0.2">
      <c r="A54" t="s">
        <v>105</v>
      </c>
      <c r="B54" s="6" t="s">
        <v>25</v>
      </c>
      <c r="C54" s="6">
        <v>38360</v>
      </c>
      <c r="D54">
        <v>1096</v>
      </c>
      <c r="E54" s="2">
        <v>7</v>
      </c>
      <c r="F54" t="str">
        <f t="shared" si="0"/>
        <v>Torrie LEWIS200m</v>
      </c>
      <c r="G54" s="2">
        <f t="shared" si="1"/>
        <v>7</v>
      </c>
    </row>
    <row r="55" spans="1:7" x14ac:dyDescent="0.2">
      <c r="A55" t="s">
        <v>108</v>
      </c>
      <c r="B55" s="6" t="s">
        <v>25</v>
      </c>
      <c r="C55" s="6">
        <v>37030</v>
      </c>
      <c r="D55">
        <v>1096</v>
      </c>
      <c r="E55" s="2">
        <v>7</v>
      </c>
      <c r="F55" t="str">
        <f t="shared" si="0"/>
        <v>Monique QUIRK200m</v>
      </c>
      <c r="G55" s="2">
        <f t="shared" si="1"/>
        <v>7</v>
      </c>
    </row>
    <row r="56" spans="1:7" x14ac:dyDescent="0.2">
      <c r="A56" t="s">
        <v>109</v>
      </c>
      <c r="B56" s="6" t="s">
        <v>25</v>
      </c>
      <c r="C56" s="6">
        <v>35895</v>
      </c>
      <c r="D56">
        <v>1079</v>
      </c>
      <c r="E56" s="2">
        <v>10</v>
      </c>
      <c r="F56" t="str">
        <f t="shared" si="0"/>
        <v>Sophia FIGHERA200m</v>
      </c>
      <c r="G56" s="2">
        <f t="shared" si="1"/>
        <v>10</v>
      </c>
    </row>
    <row r="57" spans="1:7" x14ac:dyDescent="0.2">
      <c r="A57" t="s">
        <v>121</v>
      </c>
      <c r="B57" s="6" t="s">
        <v>25</v>
      </c>
      <c r="C57" s="6">
        <v>36346</v>
      </c>
      <c r="D57">
        <v>1075</v>
      </c>
      <c r="E57" s="2">
        <v>11</v>
      </c>
      <c r="F57" t="str">
        <f t="shared" si="0"/>
        <v>Bronte CARROLL200m</v>
      </c>
      <c r="G57" s="2">
        <f t="shared" si="1"/>
        <v>11</v>
      </c>
    </row>
    <row r="58" spans="1:7" x14ac:dyDescent="0.2">
      <c r="A58" t="s">
        <v>119</v>
      </c>
      <c r="B58" s="6" t="s">
        <v>25</v>
      </c>
      <c r="C58" s="6">
        <v>36241</v>
      </c>
      <c r="D58">
        <v>1068</v>
      </c>
      <c r="E58" s="2">
        <v>12</v>
      </c>
      <c r="F58" t="str">
        <f t="shared" si="0"/>
        <v>Nana Adoma OWUSU-AFRIYIE200m</v>
      </c>
      <c r="G58" s="2">
        <f t="shared" si="1"/>
        <v>12</v>
      </c>
    </row>
    <row r="59" spans="1:7" x14ac:dyDescent="0.2">
      <c r="A59" t="s">
        <v>115</v>
      </c>
      <c r="B59" s="6" t="s">
        <v>25</v>
      </c>
      <c r="C59" s="6">
        <v>36999</v>
      </c>
      <c r="D59">
        <v>1063</v>
      </c>
      <c r="E59" s="2">
        <v>14</v>
      </c>
      <c r="F59" t="str">
        <f t="shared" si="0"/>
        <v>Mia GROSS200m</v>
      </c>
      <c r="G59" s="2">
        <f t="shared" si="1"/>
        <v>14</v>
      </c>
    </row>
    <row r="60" spans="1:7" x14ac:dyDescent="0.2">
      <c r="A60" t="s">
        <v>1012</v>
      </c>
      <c r="B60" s="6" t="s">
        <v>25</v>
      </c>
      <c r="C60" s="6">
        <v>36331</v>
      </c>
      <c r="D60">
        <v>1055</v>
      </c>
      <c r="E60" s="2">
        <v>17</v>
      </c>
      <c r="F60" t="str">
        <f t="shared" si="0"/>
        <v>Kysha PRACIAK200m</v>
      </c>
      <c r="G60" s="2">
        <f t="shared" si="1"/>
        <v>17</v>
      </c>
    </row>
    <row r="61" spans="1:7" x14ac:dyDescent="0.2">
      <c r="A61" t="s">
        <v>142</v>
      </c>
      <c r="B61" s="6" t="s">
        <v>25</v>
      </c>
      <c r="C61" s="6">
        <v>35755</v>
      </c>
      <c r="D61">
        <v>1047</v>
      </c>
      <c r="E61" s="2">
        <v>20</v>
      </c>
      <c r="F61" t="str">
        <f t="shared" si="0"/>
        <v>Katie SMEE200m</v>
      </c>
      <c r="G61" s="2">
        <f t="shared" si="1"/>
        <v>20</v>
      </c>
    </row>
    <row r="62" spans="1:7" x14ac:dyDescent="0.2">
      <c r="A62" t="s">
        <v>138</v>
      </c>
      <c r="B62" s="6" t="s">
        <v>25</v>
      </c>
      <c r="C62" s="6">
        <v>36571</v>
      </c>
      <c r="D62">
        <v>1046</v>
      </c>
      <c r="E62" s="2">
        <v>21</v>
      </c>
      <c r="F62" t="str">
        <f t="shared" si="0"/>
        <v>Jessie ANDREW200m</v>
      </c>
      <c r="G62" s="2">
        <f t="shared" si="1"/>
        <v>21</v>
      </c>
    </row>
    <row r="63" spans="1:7" x14ac:dyDescent="0.2">
      <c r="A63" t="s">
        <v>132</v>
      </c>
      <c r="B63" s="6" t="s">
        <v>25</v>
      </c>
      <c r="C63" s="6">
        <v>34243</v>
      </c>
      <c r="D63">
        <v>1045</v>
      </c>
      <c r="E63" s="2">
        <v>22</v>
      </c>
      <c r="F63" t="str">
        <f t="shared" si="0"/>
        <v>Stephanie POWER200m</v>
      </c>
      <c r="G63" s="2">
        <f t="shared" si="1"/>
        <v>22</v>
      </c>
    </row>
    <row r="64" spans="1:7" x14ac:dyDescent="0.2">
      <c r="A64" t="s">
        <v>126</v>
      </c>
      <c r="B64" t="s">
        <v>25</v>
      </c>
      <c r="C64" s="6">
        <v>38870</v>
      </c>
      <c r="D64">
        <v>1030</v>
      </c>
      <c r="E64" s="2">
        <v>28</v>
      </c>
      <c r="F64" t="str">
        <f t="shared" si="0"/>
        <v>Olivia DODDS200m</v>
      </c>
      <c r="G64" s="2">
        <f t="shared" si="1"/>
        <v>28</v>
      </c>
    </row>
    <row r="65" spans="1:7" x14ac:dyDescent="0.2">
      <c r="A65" t="s">
        <v>128</v>
      </c>
      <c r="B65" s="6" t="s">
        <v>25</v>
      </c>
      <c r="C65" s="6">
        <v>34415</v>
      </c>
      <c r="D65">
        <v>1022</v>
      </c>
      <c r="E65" s="2">
        <v>32</v>
      </c>
      <c r="F65" t="str">
        <f t="shared" si="0"/>
        <v>Kelly MCANDREW200m</v>
      </c>
      <c r="G65" s="2">
        <f t="shared" si="1"/>
        <v>32</v>
      </c>
    </row>
    <row r="66" spans="1:7" x14ac:dyDescent="0.2">
      <c r="A66" t="s">
        <v>143</v>
      </c>
      <c r="B66" t="s">
        <v>25</v>
      </c>
      <c r="C66">
        <v>2004</v>
      </c>
      <c r="D66">
        <v>1020</v>
      </c>
      <c r="E66" s="2">
        <v>33</v>
      </c>
      <c r="F66" t="str">
        <f t="shared" si="0"/>
        <v>Jordan MCMILLAN200m</v>
      </c>
      <c r="G66" s="2">
        <f t="shared" si="1"/>
        <v>33</v>
      </c>
    </row>
    <row r="67" spans="1:7" x14ac:dyDescent="0.2">
      <c r="A67" t="s">
        <v>201</v>
      </c>
      <c r="B67" t="s">
        <v>25</v>
      </c>
      <c r="C67" s="6">
        <v>38395</v>
      </c>
      <c r="D67">
        <v>1018</v>
      </c>
      <c r="E67" s="2">
        <v>34</v>
      </c>
      <c r="F67" t="str">
        <f t="shared" si="0"/>
        <v>Olivia Rose INKSTER200m</v>
      </c>
      <c r="G67" s="2">
        <f t="shared" si="1"/>
        <v>34</v>
      </c>
    </row>
    <row r="68" spans="1:7" x14ac:dyDescent="0.2">
      <c r="A68" t="s">
        <v>120</v>
      </c>
      <c r="B68" t="s">
        <v>25</v>
      </c>
      <c r="C68" s="6">
        <v>36241</v>
      </c>
      <c r="D68">
        <v>1019</v>
      </c>
      <c r="E68" s="2">
        <v>35</v>
      </c>
      <c r="F68" t="str">
        <f t="shared" ref="F68:F131" si="2">A68&amp;B68</f>
        <v>Helen PRETORIUS200m</v>
      </c>
      <c r="G68" s="2">
        <f t="shared" ref="G68:G131" si="3">E68</f>
        <v>35</v>
      </c>
    </row>
    <row r="69" spans="1:7" x14ac:dyDescent="0.2">
      <c r="A69" t="s">
        <v>116</v>
      </c>
      <c r="B69" t="s">
        <v>25</v>
      </c>
      <c r="C69" s="6">
        <v>37673</v>
      </c>
      <c r="D69">
        <v>1015</v>
      </c>
      <c r="E69" s="2">
        <v>37</v>
      </c>
      <c r="F69" t="str">
        <f t="shared" si="2"/>
        <v>Olivia MATZER200m</v>
      </c>
      <c r="G69" s="2">
        <f t="shared" si="3"/>
        <v>37</v>
      </c>
    </row>
    <row r="70" spans="1:7" x14ac:dyDescent="0.2">
      <c r="A70" t="s">
        <v>127</v>
      </c>
      <c r="B70" t="s">
        <v>25</v>
      </c>
      <c r="C70">
        <v>2004</v>
      </c>
      <c r="D70">
        <v>1014</v>
      </c>
      <c r="E70" s="2">
        <v>39</v>
      </c>
      <c r="F70" t="str">
        <f t="shared" si="2"/>
        <v>Georgia HARRIS200m</v>
      </c>
      <c r="G70" s="2">
        <f t="shared" si="3"/>
        <v>39</v>
      </c>
    </row>
    <row r="71" spans="1:7" x14ac:dyDescent="0.2">
      <c r="A71" t="s">
        <v>107</v>
      </c>
      <c r="B71" t="s">
        <v>25</v>
      </c>
      <c r="C71" s="6">
        <v>37913</v>
      </c>
      <c r="D71">
        <v>1010</v>
      </c>
      <c r="E71" s="2">
        <v>40</v>
      </c>
      <c r="F71" t="str">
        <f t="shared" si="2"/>
        <v>Taylah CRUTTENDEN200m</v>
      </c>
      <c r="G71" s="2">
        <f t="shared" si="3"/>
        <v>40</v>
      </c>
    </row>
    <row r="72" spans="1:7" x14ac:dyDescent="0.2">
      <c r="A72" t="s">
        <v>200</v>
      </c>
      <c r="B72" t="s">
        <v>25</v>
      </c>
      <c r="C72" s="6">
        <v>37513</v>
      </c>
      <c r="D72">
        <v>1009</v>
      </c>
      <c r="E72" s="2">
        <v>40</v>
      </c>
      <c r="F72" t="str">
        <f t="shared" si="2"/>
        <v>Caitlyn FERRIER200m</v>
      </c>
      <c r="G72" s="2">
        <f t="shared" si="3"/>
        <v>40</v>
      </c>
    </row>
    <row r="73" spans="1:7" x14ac:dyDescent="0.2">
      <c r="A73" t="s">
        <v>117</v>
      </c>
      <c r="B73" t="s">
        <v>25</v>
      </c>
      <c r="C73" s="6">
        <v>33924</v>
      </c>
      <c r="D73">
        <v>1007</v>
      </c>
      <c r="E73" s="2">
        <v>43</v>
      </c>
      <c r="F73" t="str">
        <f t="shared" si="2"/>
        <v>Morgan GAFFNEY200m</v>
      </c>
      <c r="G73" s="2">
        <f t="shared" si="3"/>
        <v>43</v>
      </c>
    </row>
    <row r="74" spans="1:7" x14ac:dyDescent="0.2">
      <c r="A74" t="s">
        <v>186</v>
      </c>
      <c r="B74" t="s">
        <v>25</v>
      </c>
      <c r="C74">
        <v>2004</v>
      </c>
      <c r="D74">
        <v>1006</v>
      </c>
      <c r="E74" s="2">
        <v>45</v>
      </c>
      <c r="F74" t="str">
        <f t="shared" si="2"/>
        <v>Annie PFEIFFER200m</v>
      </c>
      <c r="G74" s="2">
        <f t="shared" si="3"/>
        <v>45</v>
      </c>
    </row>
    <row r="75" spans="1:7" x14ac:dyDescent="0.2">
      <c r="A75" t="s">
        <v>202</v>
      </c>
      <c r="B75" t="s">
        <v>25</v>
      </c>
      <c r="C75" s="6">
        <v>36034</v>
      </c>
      <c r="D75">
        <v>1005</v>
      </c>
      <c r="E75" s="2">
        <v>46</v>
      </c>
      <c r="F75" t="str">
        <f t="shared" si="2"/>
        <v>Jessica PAYNE200m</v>
      </c>
      <c r="G75" s="2">
        <f t="shared" si="3"/>
        <v>46</v>
      </c>
    </row>
    <row r="76" spans="1:7" x14ac:dyDescent="0.2">
      <c r="A76" t="s">
        <v>141</v>
      </c>
      <c r="B76" t="s">
        <v>25</v>
      </c>
      <c r="C76" s="6">
        <v>37954</v>
      </c>
      <c r="D76">
        <v>1004</v>
      </c>
      <c r="E76" s="2">
        <v>47</v>
      </c>
      <c r="F76" t="str">
        <f t="shared" si="2"/>
        <v>Lakara STALLAN200m</v>
      </c>
      <c r="G76" s="2">
        <f t="shared" si="3"/>
        <v>47</v>
      </c>
    </row>
    <row r="77" spans="1:7" x14ac:dyDescent="0.2">
      <c r="A77" t="s">
        <v>156</v>
      </c>
      <c r="B77" t="s">
        <v>25</v>
      </c>
      <c r="C77" s="6">
        <v>37316</v>
      </c>
      <c r="D77">
        <v>1006</v>
      </c>
      <c r="E77" s="2">
        <v>51</v>
      </c>
      <c r="F77" t="str">
        <f t="shared" si="2"/>
        <v>Stephanie WELSH200m</v>
      </c>
      <c r="G77" s="2">
        <f t="shared" si="3"/>
        <v>51</v>
      </c>
    </row>
    <row r="78" spans="1:7" x14ac:dyDescent="0.2">
      <c r="A78" t="s">
        <v>1011</v>
      </c>
      <c r="B78" t="s">
        <v>25</v>
      </c>
      <c r="C78" s="6">
        <v>38645</v>
      </c>
      <c r="D78">
        <v>1005</v>
      </c>
      <c r="E78" s="2">
        <v>54</v>
      </c>
      <c r="F78" t="str">
        <f t="shared" si="2"/>
        <v>Britney INGR200m</v>
      </c>
      <c r="G78" s="2">
        <f t="shared" si="3"/>
        <v>54</v>
      </c>
    </row>
    <row r="79" spans="1:7" x14ac:dyDescent="0.2">
      <c r="A79" t="s">
        <v>224</v>
      </c>
      <c r="B79" t="s">
        <v>25</v>
      </c>
      <c r="C79" s="6">
        <v>37624</v>
      </c>
      <c r="D79">
        <v>1000</v>
      </c>
      <c r="E79" s="2">
        <v>55</v>
      </c>
      <c r="F79" t="str">
        <f t="shared" si="2"/>
        <v>Ellie BEER200m</v>
      </c>
      <c r="G79" s="2">
        <f t="shared" si="3"/>
        <v>55</v>
      </c>
    </row>
    <row r="80" spans="1:7" x14ac:dyDescent="0.2">
      <c r="A80" t="s">
        <v>114</v>
      </c>
      <c r="B80" t="s">
        <v>25</v>
      </c>
      <c r="C80" s="6">
        <v>36685</v>
      </c>
      <c r="D80">
        <v>999</v>
      </c>
      <c r="E80" s="2">
        <v>57</v>
      </c>
      <c r="F80" t="str">
        <f t="shared" si="2"/>
        <v>Tamara HOTTEN200m</v>
      </c>
      <c r="G80" s="2">
        <f t="shared" si="3"/>
        <v>57</v>
      </c>
    </row>
    <row r="81" spans="1:7" x14ac:dyDescent="0.2">
      <c r="A81" t="s">
        <v>168</v>
      </c>
      <c r="B81" t="s">
        <v>25</v>
      </c>
      <c r="C81" s="6">
        <v>34500</v>
      </c>
      <c r="D81">
        <v>995</v>
      </c>
      <c r="E81" s="2">
        <v>57</v>
      </c>
      <c r="F81" t="str">
        <f t="shared" si="2"/>
        <v>Emily DUVE200m</v>
      </c>
      <c r="G81" s="2">
        <f t="shared" si="3"/>
        <v>57</v>
      </c>
    </row>
    <row r="82" spans="1:7" x14ac:dyDescent="0.2">
      <c r="A82" t="s">
        <v>169</v>
      </c>
      <c r="B82" t="s">
        <v>25</v>
      </c>
      <c r="C82" s="6">
        <v>38353</v>
      </c>
      <c r="D82">
        <v>1002</v>
      </c>
      <c r="E82" s="2">
        <v>61</v>
      </c>
      <c r="F82" t="str">
        <f t="shared" si="2"/>
        <v>Jessica MILAT200m</v>
      </c>
      <c r="G82" s="2">
        <f t="shared" si="3"/>
        <v>61</v>
      </c>
    </row>
    <row r="83" spans="1:7" x14ac:dyDescent="0.2">
      <c r="A83" t="s">
        <v>158</v>
      </c>
      <c r="B83" t="s">
        <v>25</v>
      </c>
      <c r="C83" s="6">
        <v>37208</v>
      </c>
      <c r="D83">
        <v>993</v>
      </c>
      <c r="E83" s="2">
        <v>61</v>
      </c>
      <c r="F83" t="str">
        <f t="shared" si="2"/>
        <v>Sundance FULLER200m</v>
      </c>
      <c r="G83" s="2">
        <f t="shared" si="3"/>
        <v>61</v>
      </c>
    </row>
    <row r="84" spans="1:7" x14ac:dyDescent="0.2">
      <c r="A84" t="s">
        <v>129</v>
      </c>
      <c r="B84" t="s">
        <v>25</v>
      </c>
      <c r="C84" s="6">
        <v>36013</v>
      </c>
      <c r="D84">
        <v>994</v>
      </c>
      <c r="E84" s="2">
        <v>64</v>
      </c>
      <c r="F84" t="str">
        <f t="shared" si="2"/>
        <v>Danielle SHAW200m</v>
      </c>
      <c r="G84" s="2">
        <f t="shared" si="3"/>
        <v>64</v>
      </c>
    </row>
    <row r="85" spans="1:7" x14ac:dyDescent="0.2">
      <c r="A85" t="s">
        <v>144</v>
      </c>
      <c r="B85" t="s">
        <v>25</v>
      </c>
      <c r="C85">
        <v>1999</v>
      </c>
      <c r="D85">
        <v>987</v>
      </c>
      <c r="E85" s="2">
        <v>65</v>
      </c>
      <c r="F85" t="str">
        <f t="shared" si="2"/>
        <v>Connie MURRAY200m</v>
      </c>
      <c r="G85" s="2">
        <f t="shared" si="3"/>
        <v>65</v>
      </c>
    </row>
    <row r="86" spans="1:7" x14ac:dyDescent="0.2">
      <c r="A86" t="s">
        <v>218</v>
      </c>
      <c r="B86" t="s">
        <v>25</v>
      </c>
      <c r="C86">
        <v>1999</v>
      </c>
      <c r="D86">
        <v>984</v>
      </c>
      <c r="E86" s="2">
        <v>69</v>
      </c>
      <c r="F86" t="str">
        <f t="shared" si="2"/>
        <v>Elizabeth SCOTT200m</v>
      </c>
      <c r="G86" s="2">
        <f t="shared" si="3"/>
        <v>69</v>
      </c>
    </row>
    <row r="87" spans="1:7" x14ac:dyDescent="0.2">
      <c r="A87" t="s">
        <v>406</v>
      </c>
      <c r="B87" t="s">
        <v>25</v>
      </c>
      <c r="C87" s="6">
        <v>36762</v>
      </c>
      <c r="D87">
        <v>987</v>
      </c>
      <c r="E87" s="2">
        <v>69</v>
      </c>
      <c r="F87" t="str">
        <f t="shared" si="2"/>
        <v>Natalie OTWAY200m</v>
      </c>
      <c r="G87" s="2">
        <f t="shared" si="3"/>
        <v>69</v>
      </c>
    </row>
    <row r="88" spans="1:7" x14ac:dyDescent="0.2">
      <c r="A88" t="s">
        <v>221</v>
      </c>
      <c r="B88" t="s">
        <v>25</v>
      </c>
      <c r="D88">
        <v>982</v>
      </c>
      <c r="E88" s="2">
        <v>73</v>
      </c>
      <c r="F88" t="str">
        <f t="shared" si="2"/>
        <v>Charlotte MCAULIFFE200m</v>
      </c>
      <c r="G88" s="2">
        <f t="shared" si="3"/>
        <v>73</v>
      </c>
    </row>
    <row r="89" spans="1:7" x14ac:dyDescent="0.2">
      <c r="A89" t="s">
        <v>113</v>
      </c>
      <c r="B89" t="s">
        <v>25</v>
      </c>
      <c r="C89" s="6">
        <v>37754</v>
      </c>
      <c r="D89">
        <v>984</v>
      </c>
      <c r="E89" s="2">
        <v>75</v>
      </c>
      <c r="F89" t="str">
        <f t="shared" si="2"/>
        <v>Hayley REYNOLDS200m</v>
      </c>
      <c r="G89" s="2">
        <f t="shared" si="3"/>
        <v>75</v>
      </c>
    </row>
    <row r="90" spans="1:7" x14ac:dyDescent="0.2">
      <c r="A90" t="s">
        <v>229</v>
      </c>
      <c r="B90" t="s">
        <v>25</v>
      </c>
      <c r="C90" s="6">
        <v>37885</v>
      </c>
      <c r="D90">
        <v>979</v>
      </c>
      <c r="E90" s="2">
        <v>76</v>
      </c>
      <c r="F90" t="str">
        <f t="shared" si="2"/>
        <v>Jasmin GUTHRIE200m</v>
      </c>
      <c r="G90" s="2">
        <f t="shared" si="3"/>
        <v>76</v>
      </c>
    </row>
    <row r="91" spans="1:7" x14ac:dyDescent="0.2">
      <c r="A91" t="s">
        <v>134</v>
      </c>
      <c r="B91" t="s">
        <v>25</v>
      </c>
      <c r="C91" s="6">
        <v>36340</v>
      </c>
      <c r="D91">
        <v>973</v>
      </c>
      <c r="E91" s="2">
        <v>79</v>
      </c>
      <c r="F91" t="str">
        <f t="shared" si="2"/>
        <v>Kiani ALLEN200m</v>
      </c>
      <c r="G91" s="2">
        <f t="shared" si="3"/>
        <v>79</v>
      </c>
    </row>
    <row r="92" spans="1:7" x14ac:dyDescent="0.2">
      <c r="A92" t="s">
        <v>148</v>
      </c>
      <c r="B92" t="s">
        <v>25</v>
      </c>
      <c r="C92">
        <v>2003</v>
      </c>
      <c r="D92">
        <v>981</v>
      </c>
      <c r="E92" s="2">
        <v>81</v>
      </c>
      <c r="F92" t="str">
        <f t="shared" si="2"/>
        <v>Chiara SANTIGLIA200m</v>
      </c>
      <c r="G92" s="2">
        <f t="shared" si="3"/>
        <v>81</v>
      </c>
    </row>
    <row r="93" spans="1:7" x14ac:dyDescent="0.2">
      <c r="A93" t="s">
        <v>199</v>
      </c>
      <c r="B93" t="s">
        <v>25</v>
      </c>
      <c r="C93" s="6">
        <v>35700</v>
      </c>
      <c r="D93">
        <v>978</v>
      </c>
      <c r="E93" s="2">
        <v>86</v>
      </c>
      <c r="F93" t="str">
        <f t="shared" si="2"/>
        <v>Maddie COATES200m</v>
      </c>
      <c r="G93" s="2">
        <f t="shared" si="3"/>
        <v>86</v>
      </c>
    </row>
    <row r="94" spans="1:7" x14ac:dyDescent="0.2">
      <c r="A94" t="s">
        <v>185</v>
      </c>
      <c r="B94" t="s">
        <v>25</v>
      </c>
      <c r="C94" s="6">
        <v>37172</v>
      </c>
      <c r="D94">
        <v>963</v>
      </c>
      <c r="E94" s="2">
        <v>95</v>
      </c>
      <c r="F94" t="str">
        <f t="shared" si="2"/>
        <v>Bronte PICKERING200m</v>
      </c>
      <c r="G94" s="2">
        <f t="shared" si="3"/>
        <v>95</v>
      </c>
    </row>
    <row r="95" spans="1:7" x14ac:dyDescent="0.2">
      <c r="A95" t="s">
        <v>123</v>
      </c>
      <c r="B95" t="s">
        <v>25</v>
      </c>
      <c r="C95" s="6">
        <v>33463</v>
      </c>
      <c r="D95">
        <v>961</v>
      </c>
      <c r="E95" s="2">
        <v>97</v>
      </c>
      <c r="F95" t="str">
        <f t="shared" si="2"/>
        <v>Ilana GRANDINE200m</v>
      </c>
      <c r="G95" s="2">
        <f t="shared" si="3"/>
        <v>97</v>
      </c>
    </row>
    <row r="96" spans="1:7" x14ac:dyDescent="0.2">
      <c r="A96" t="s">
        <v>166</v>
      </c>
      <c r="B96" t="s">
        <v>25</v>
      </c>
      <c r="C96">
        <v>1996</v>
      </c>
      <c r="D96">
        <v>961</v>
      </c>
      <c r="E96" s="2">
        <v>97</v>
      </c>
      <c r="F96" t="str">
        <f t="shared" si="2"/>
        <v>Kayla LEMM200m</v>
      </c>
      <c r="G96" s="2">
        <f t="shared" si="3"/>
        <v>97</v>
      </c>
    </row>
    <row r="97" spans="1:7" x14ac:dyDescent="0.2">
      <c r="A97" t="s">
        <v>223</v>
      </c>
      <c r="B97" t="s">
        <v>26</v>
      </c>
      <c r="C97" s="6">
        <v>36633</v>
      </c>
      <c r="D97">
        <v>1096</v>
      </c>
      <c r="E97" s="2">
        <v>10</v>
      </c>
      <c r="F97" t="str">
        <f t="shared" si="2"/>
        <v>Bendere OBOYA400m</v>
      </c>
      <c r="G97" s="2">
        <f t="shared" si="3"/>
        <v>10</v>
      </c>
    </row>
    <row r="98" spans="1:7" x14ac:dyDescent="0.2">
      <c r="A98" t="s">
        <v>120</v>
      </c>
      <c r="B98" t="s">
        <v>26</v>
      </c>
      <c r="C98" s="6">
        <v>36241</v>
      </c>
      <c r="D98">
        <v>1077</v>
      </c>
      <c r="E98" s="2">
        <v>15</v>
      </c>
      <c r="F98" t="str">
        <f t="shared" si="2"/>
        <v>Helen PRETORIUS400m</v>
      </c>
      <c r="G98" s="2">
        <f t="shared" si="3"/>
        <v>15</v>
      </c>
    </row>
    <row r="99" spans="1:7" x14ac:dyDescent="0.2">
      <c r="A99" t="s">
        <v>228</v>
      </c>
      <c r="B99" t="s">
        <v>26</v>
      </c>
      <c r="C99" s="6">
        <v>34394</v>
      </c>
      <c r="D99">
        <v>1070</v>
      </c>
      <c r="E99" s="2">
        <v>21</v>
      </c>
      <c r="F99" t="str">
        <f t="shared" si="2"/>
        <v>Catriona BISSET400m</v>
      </c>
      <c r="G99" s="2">
        <f t="shared" si="3"/>
        <v>21</v>
      </c>
    </row>
    <row r="100" spans="1:7" x14ac:dyDescent="0.2">
      <c r="A100" t="s">
        <v>224</v>
      </c>
      <c r="B100" t="s">
        <v>26</v>
      </c>
      <c r="C100" s="6">
        <v>37624</v>
      </c>
      <c r="D100">
        <v>1069</v>
      </c>
      <c r="E100" s="2">
        <v>22</v>
      </c>
      <c r="F100" t="str">
        <f t="shared" si="2"/>
        <v>Ellie BEER400m</v>
      </c>
      <c r="G100" s="2">
        <f t="shared" si="3"/>
        <v>22</v>
      </c>
    </row>
    <row r="101" spans="1:7" x14ac:dyDescent="0.2">
      <c r="A101" t="s">
        <v>397</v>
      </c>
      <c r="B101" t="s">
        <v>26</v>
      </c>
      <c r="C101" s="6">
        <v>34582</v>
      </c>
      <c r="D101">
        <v>1069</v>
      </c>
      <c r="E101" s="2">
        <v>23</v>
      </c>
      <c r="F101" t="str">
        <f t="shared" si="2"/>
        <v>Sarah CARLI400m</v>
      </c>
      <c r="G101" s="2">
        <f t="shared" si="3"/>
        <v>23</v>
      </c>
    </row>
    <row r="102" spans="1:7" x14ac:dyDescent="0.2">
      <c r="A102" t="s">
        <v>227</v>
      </c>
      <c r="B102" t="s">
        <v>26</v>
      </c>
      <c r="C102" s="6">
        <v>35897</v>
      </c>
      <c r="D102">
        <v>1058</v>
      </c>
      <c r="E102" s="2">
        <v>26</v>
      </c>
      <c r="F102" t="str">
        <f t="shared" si="2"/>
        <v>Jessica THORNTON400m</v>
      </c>
      <c r="G102" s="2">
        <f t="shared" si="3"/>
        <v>26</v>
      </c>
    </row>
    <row r="103" spans="1:7" x14ac:dyDescent="0.2">
      <c r="A103" t="s">
        <v>229</v>
      </c>
      <c r="B103" t="s">
        <v>26</v>
      </c>
      <c r="C103" s="6">
        <v>37885</v>
      </c>
      <c r="D103">
        <v>1056</v>
      </c>
      <c r="E103" s="2">
        <v>28</v>
      </c>
      <c r="F103" t="str">
        <f t="shared" si="2"/>
        <v>Jasmin GUTHRIE400m</v>
      </c>
      <c r="G103" s="2">
        <f t="shared" si="3"/>
        <v>28</v>
      </c>
    </row>
    <row r="104" spans="1:7" x14ac:dyDescent="0.2">
      <c r="A104" t="s">
        <v>233</v>
      </c>
      <c r="B104" t="s">
        <v>26</v>
      </c>
      <c r="C104" s="6">
        <v>36496</v>
      </c>
      <c r="D104">
        <v>1049</v>
      </c>
      <c r="E104" s="2">
        <v>33</v>
      </c>
      <c r="F104" t="str">
        <f t="shared" si="2"/>
        <v>Tess KIRSOPP-COLE400m</v>
      </c>
      <c r="G104" s="2">
        <f t="shared" si="3"/>
        <v>33</v>
      </c>
    </row>
    <row r="105" spans="1:7" x14ac:dyDescent="0.2">
      <c r="A105" t="s">
        <v>1013</v>
      </c>
      <c r="B105" t="s">
        <v>26</v>
      </c>
      <c r="C105" s="6">
        <v>35582</v>
      </c>
      <c r="D105">
        <v>1040</v>
      </c>
      <c r="E105" s="2">
        <v>37</v>
      </c>
      <c r="F105" t="str">
        <f t="shared" si="2"/>
        <v>Emma PHILIPPE400m</v>
      </c>
      <c r="G105" s="2">
        <f t="shared" si="3"/>
        <v>37</v>
      </c>
    </row>
    <row r="106" spans="1:7" x14ac:dyDescent="0.2">
      <c r="A106" t="s">
        <v>210</v>
      </c>
      <c r="B106" t="s">
        <v>26</v>
      </c>
      <c r="C106" s="6">
        <v>38439</v>
      </c>
      <c r="D106">
        <v>1034</v>
      </c>
      <c r="E106" s="2">
        <v>41</v>
      </c>
      <c r="F106" t="str">
        <f t="shared" si="2"/>
        <v>Paige CAMPBELL400m</v>
      </c>
      <c r="G106" s="2">
        <f t="shared" si="3"/>
        <v>41</v>
      </c>
    </row>
    <row r="107" spans="1:7" x14ac:dyDescent="0.2">
      <c r="A107" t="s">
        <v>123</v>
      </c>
      <c r="B107" t="s">
        <v>26</v>
      </c>
      <c r="C107" s="6">
        <v>33463</v>
      </c>
      <c r="D107">
        <v>1030</v>
      </c>
      <c r="E107" s="2">
        <v>43</v>
      </c>
      <c r="F107" t="str">
        <f t="shared" si="2"/>
        <v>Ilana GRANDINE400m</v>
      </c>
      <c r="G107" s="2">
        <f t="shared" si="3"/>
        <v>43</v>
      </c>
    </row>
    <row r="108" spans="1:7" x14ac:dyDescent="0.2">
      <c r="A108" t="s">
        <v>1012</v>
      </c>
      <c r="B108" t="s">
        <v>26</v>
      </c>
      <c r="C108" s="6">
        <v>36331</v>
      </c>
      <c r="D108">
        <v>1002</v>
      </c>
      <c r="E108" s="2">
        <v>64</v>
      </c>
      <c r="F108" t="str">
        <f t="shared" si="2"/>
        <v>Kysha PRACIAK400m</v>
      </c>
      <c r="G108" s="2">
        <f t="shared" si="3"/>
        <v>64</v>
      </c>
    </row>
    <row r="109" spans="1:7" x14ac:dyDescent="0.2">
      <c r="A109" t="s">
        <v>959</v>
      </c>
      <c r="B109" t="s">
        <v>26</v>
      </c>
      <c r="C109" s="6">
        <v>35576</v>
      </c>
      <c r="D109">
        <v>1000</v>
      </c>
      <c r="E109" s="2">
        <v>66</v>
      </c>
      <c r="F109" t="str">
        <f t="shared" si="2"/>
        <v>Olivia CASON400m</v>
      </c>
      <c r="G109" s="2">
        <f t="shared" si="3"/>
        <v>66</v>
      </c>
    </row>
    <row r="110" spans="1:7" x14ac:dyDescent="0.2">
      <c r="A110" t="s">
        <v>130</v>
      </c>
      <c r="B110" t="s">
        <v>26</v>
      </c>
      <c r="C110" s="6">
        <v>37408</v>
      </c>
      <c r="D110">
        <v>999</v>
      </c>
      <c r="E110" s="2">
        <v>67</v>
      </c>
      <c r="F110" t="str">
        <f t="shared" si="2"/>
        <v>Tierney DUNNE400m</v>
      </c>
      <c r="G110" s="2">
        <f t="shared" si="3"/>
        <v>67</v>
      </c>
    </row>
    <row r="111" spans="1:7" x14ac:dyDescent="0.2">
      <c r="A111" t="s">
        <v>260</v>
      </c>
      <c r="B111" t="s">
        <v>26</v>
      </c>
      <c r="C111" s="6">
        <v>36735</v>
      </c>
      <c r="D111">
        <v>992</v>
      </c>
      <c r="E111" s="2">
        <v>70</v>
      </c>
      <c r="F111" t="str">
        <f t="shared" si="2"/>
        <v>Rowena CRAKER400m</v>
      </c>
      <c r="G111" s="2">
        <f t="shared" si="3"/>
        <v>70</v>
      </c>
    </row>
    <row r="112" spans="1:7" x14ac:dyDescent="0.2">
      <c r="A112" t="s">
        <v>266</v>
      </c>
      <c r="B112" t="s">
        <v>26</v>
      </c>
      <c r="C112" s="6">
        <v>35747</v>
      </c>
      <c r="D112">
        <v>991</v>
      </c>
      <c r="E112" s="2">
        <v>72</v>
      </c>
      <c r="F112" t="str">
        <f t="shared" si="2"/>
        <v>Ellie SANFORD400m</v>
      </c>
      <c r="G112" s="2">
        <f t="shared" si="3"/>
        <v>72</v>
      </c>
    </row>
    <row r="113" spans="1:7" x14ac:dyDescent="0.2">
      <c r="A113" t="s">
        <v>217</v>
      </c>
      <c r="B113" t="s">
        <v>26</v>
      </c>
      <c r="C113" s="6">
        <v>36416</v>
      </c>
      <c r="D113">
        <v>988</v>
      </c>
      <c r="E113" s="2">
        <v>76</v>
      </c>
      <c r="F113" t="str">
        <f t="shared" si="2"/>
        <v>Lily BAYES400m</v>
      </c>
      <c r="G113" s="2">
        <f t="shared" si="3"/>
        <v>76</v>
      </c>
    </row>
    <row r="114" spans="1:7" x14ac:dyDescent="0.2">
      <c r="A114" t="s">
        <v>232</v>
      </c>
      <c r="B114" t="s">
        <v>26</v>
      </c>
      <c r="C114" s="6">
        <v>37818</v>
      </c>
      <c r="D114">
        <v>986</v>
      </c>
      <c r="E114" s="2">
        <v>79</v>
      </c>
      <c r="F114" t="str">
        <f t="shared" si="2"/>
        <v>Sidney BURRELL400m</v>
      </c>
      <c r="G114" s="2">
        <f t="shared" si="3"/>
        <v>79</v>
      </c>
    </row>
    <row r="115" spans="1:7" x14ac:dyDescent="0.2">
      <c r="A115" t="s">
        <v>399</v>
      </c>
      <c r="B115" t="s">
        <v>26</v>
      </c>
      <c r="C115" s="6">
        <v>35899</v>
      </c>
      <c r="D115">
        <v>985</v>
      </c>
      <c r="E115" s="2">
        <v>81</v>
      </c>
      <c r="F115" t="str">
        <f t="shared" si="2"/>
        <v>Brodee MATE400m</v>
      </c>
      <c r="G115" s="2">
        <f t="shared" si="3"/>
        <v>81</v>
      </c>
    </row>
    <row r="116" spans="1:7" x14ac:dyDescent="0.2">
      <c r="A116" t="s">
        <v>241</v>
      </c>
      <c r="B116" t="s">
        <v>26</v>
      </c>
      <c r="C116" s="6">
        <v>34830</v>
      </c>
      <c r="D116">
        <v>984</v>
      </c>
      <c r="E116" s="2">
        <v>84</v>
      </c>
      <c r="F116" t="str">
        <f t="shared" si="2"/>
        <v>Bethany HALMY400m</v>
      </c>
      <c r="G116" s="2">
        <f t="shared" si="3"/>
        <v>84</v>
      </c>
    </row>
    <row r="117" spans="1:7" x14ac:dyDescent="0.2">
      <c r="A117" t="s">
        <v>235</v>
      </c>
      <c r="B117" t="s">
        <v>26</v>
      </c>
      <c r="C117">
        <v>2004</v>
      </c>
      <c r="D117">
        <v>983</v>
      </c>
      <c r="E117" s="2">
        <v>86</v>
      </c>
      <c r="F117" t="str">
        <f t="shared" si="2"/>
        <v>Txai ANGLIN400m</v>
      </c>
      <c r="G117" s="2">
        <f t="shared" si="3"/>
        <v>86</v>
      </c>
    </row>
    <row r="118" spans="1:7" x14ac:dyDescent="0.2">
      <c r="A118" t="s">
        <v>128</v>
      </c>
      <c r="B118" t="s">
        <v>26</v>
      </c>
      <c r="C118" s="6">
        <v>34415</v>
      </c>
      <c r="D118">
        <v>983</v>
      </c>
      <c r="E118" s="2">
        <v>86</v>
      </c>
      <c r="F118" t="str">
        <f t="shared" si="2"/>
        <v>Kelly MCANDREW400m</v>
      </c>
      <c r="G118" s="2">
        <f t="shared" si="3"/>
        <v>86</v>
      </c>
    </row>
    <row r="119" spans="1:7" x14ac:dyDescent="0.2">
      <c r="A119" t="s">
        <v>219</v>
      </c>
      <c r="B119" t="s">
        <v>26</v>
      </c>
      <c r="C119">
        <v>2004</v>
      </c>
      <c r="D119">
        <v>983</v>
      </c>
      <c r="E119" s="2">
        <v>88</v>
      </c>
      <c r="F119" t="str">
        <f t="shared" si="2"/>
        <v>Ella TOBIN400m</v>
      </c>
      <c r="G119" s="2">
        <f t="shared" si="3"/>
        <v>88</v>
      </c>
    </row>
    <row r="120" spans="1:7" x14ac:dyDescent="0.2">
      <c r="A120" t="s">
        <v>265</v>
      </c>
      <c r="B120" t="s">
        <v>26</v>
      </c>
      <c r="C120" s="6">
        <v>38454</v>
      </c>
      <c r="D120">
        <v>981</v>
      </c>
      <c r="E120" s="2">
        <v>91</v>
      </c>
      <c r="F120" t="str">
        <f t="shared" si="2"/>
        <v>Claudia HOLLINGSWORTH400m</v>
      </c>
      <c r="G120" s="2">
        <f t="shared" si="3"/>
        <v>91</v>
      </c>
    </row>
    <row r="121" spans="1:7" x14ac:dyDescent="0.2">
      <c r="A121" t="s">
        <v>256</v>
      </c>
      <c r="B121" t="s">
        <v>26</v>
      </c>
      <c r="C121" s="6">
        <v>37278</v>
      </c>
      <c r="D121">
        <v>975</v>
      </c>
      <c r="E121" s="2">
        <v>96</v>
      </c>
      <c r="F121" t="str">
        <f t="shared" si="2"/>
        <v>Sally GUTHRIE400m</v>
      </c>
      <c r="G121" s="2">
        <f t="shared" si="3"/>
        <v>96</v>
      </c>
    </row>
    <row r="122" spans="1:7" x14ac:dyDescent="0.2">
      <c r="A122" t="s">
        <v>220</v>
      </c>
      <c r="B122" t="s">
        <v>26</v>
      </c>
      <c r="C122">
        <v>2007</v>
      </c>
      <c r="D122">
        <v>974</v>
      </c>
      <c r="E122" s="2">
        <v>97</v>
      </c>
      <c r="F122" t="str">
        <f t="shared" si="2"/>
        <v>Sienna KURDIAN400m</v>
      </c>
      <c r="G122" s="2">
        <f t="shared" si="3"/>
        <v>97</v>
      </c>
    </row>
    <row r="123" spans="1:7" x14ac:dyDescent="0.2">
      <c r="A123" t="s">
        <v>208</v>
      </c>
      <c r="B123" t="s">
        <v>26</v>
      </c>
      <c r="C123" s="6">
        <v>35775</v>
      </c>
      <c r="D123">
        <v>974</v>
      </c>
      <c r="E123" s="2">
        <v>97</v>
      </c>
      <c r="F123" t="str">
        <f t="shared" si="2"/>
        <v>Elizabeth DINGELDEI400m</v>
      </c>
      <c r="G123" s="2">
        <f t="shared" si="3"/>
        <v>97</v>
      </c>
    </row>
    <row r="124" spans="1:7" x14ac:dyDescent="0.2">
      <c r="A124" t="s">
        <v>228</v>
      </c>
      <c r="B124" t="s">
        <v>27</v>
      </c>
      <c r="C124" s="6">
        <v>34394</v>
      </c>
      <c r="D124">
        <v>1159</v>
      </c>
      <c r="E124" s="2">
        <v>1</v>
      </c>
      <c r="F124" t="str">
        <f t="shared" si="2"/>
        <v>Catriona BISSET800m</v>
      </c>
      <c r="G124" s="2">
        <f t="shared" si="3"/>
        <v>1</v>
      </c>
    </row>
    <row r="125" spans="1:7" x14ac:dyDescent="0.2">
      <c r="A125" t="s">
        <v>223</v>
      </c>
      <c r="B125" t="s">
        <v>27</v>
      </c>
      <c r="C125" s="6">
        <v>36633</v>
      </c>
      <c r="D125">
        <v>1111</v>
      </c>
      <c r="E125" s="2">
        <v>2</v>
      </c>
      <c r="F125" t="str">
        <f t="shared" si="2"/>
        <v>Bendere OBOYA800m</v>
      </c>
      <c r="G125" s="2">
        <f t="shared" si="3"/>
        <v>2</v>
      </c>
    </row>
    <row r="126" spans="1:7" x14ac:dyDescent="0.2">
      <c r="A126" t="s">
        <v>233</v>
      </c>
      <c r="B126" t="s">
        <v>27</v>
      </c>
      <c r="C126" s="6">
        <v>36496</v>
      </c>
      <c r="D126">
        <v>1111</v>
      </c>
      <c r="E126" s="2">
        <v>3</v>
      </c>
      <c r="F126" t="str">
        <f t="shared" si="2"/>
        <v>Tess KIRSOPP-COLE800m</v>
      </c>
      <c r="G126" s="2">
        <f t="shared" si="3"/>
        <v>3</v>
      </c>
    </row>
    <row r="127" spans="1:7" x14ac:dyDescent="0.2">
      <c r="A127" t="s">
        <v>265</v>
      </c>
      <c r="B127" t="s">
        <v>27</v>
      </c>
      <c r="C127" s="6">
        <v>38454</v>
      </c>
      <c r="D127">
        <v>1103</v>
      </c>
      <c r="E127" s="2">
        <v>5</v>
      </c>
      <c r="F127" t="str">
        <f t="shared" si="2"/>
        <v>Claudia HOLLINGSWORTH800m</v>
      </c>
      <c r="G127" s="2">
        <f t="shared" si="3"/>
        <v>5</v>
      </c>
    </row>
    <row r="128" spans="1:7" x14ac:dyDescent="0.2">
      <c r="A128" t="s">
        <v>309</v>
      </c>
      <c r="B128" t="s">
        <v>27</v>
      </c>
      <c r="C128" s="6">
        <v>37075</v>
      </c>
      <c r="D128">
        <v>1100</v>
      </c>
      <c r="E128" s="2">
        <v>6</v>
      </c>
      <c r="F128" t="str">
        <f t="shared" si="2"/>
        <v>Abbey CALDWELL800m</v>
      </c>
      <c r="G128" s="2">
        <f t="shared" si="3"/>
        <v>6</v>
      </c>
    </row>
    <row r="129" spans="1:7" x14ac:dyDescent="0.2">
      <c r="A129" t="s">
        <v>266</v>
      </c>
      <c r="B129" t="s">
        <v>27</v>
      </c>
      <c r="C129" s="6">
        <v>35747</v>
      </c>
      <c r="D129">
        <v>1100</v>
      </c>
      <c r="E129" s="2">
        <v>7</v>
      </c>
      <c r="F129" t="str">
        <f t="shared" si="2"/>
        <v>Ellie SANFORD800m</v>
      </c>
      <c r="G129" s="2">
        <f t="shared" si="3"/>
        <v>7</v>
      </c>
    </row>
    <row r="130" spans="1:7" x14ac:dyDescent="0.2">
      <c r="A130" t="s">
        <v>264</v>
      </c>
      <c r="B130" t="s">
        <v>27</v>
      </c>
      <c r="C130" s="6">
        <v>33409</v>
      </c>
      <c r="D130">
        <v>1091</v>
      </c>
      <c r="E130" s="2">
        <v>10</v>
      </c>
      <c r="F130" t="str">
        <f t="shared" si="2"/>
        <v>Linden HALL800m</v>
      </c>
      <c r="G130" s="2">
        <f t="shared" si="3"/>
        <v>10</v>
      </c>
    </row>
    <row r="131" spans="1:7" x14ac:dyDescent="0.2">
      <c r="A131" t="s">
        <v>1014</v>
      </c>
      <c r="B131" t="s">
        <v>27</v>
      </c>
      <c r="C131" s="6">
        <v>35404</v>
      </c>
      <c r="D131">
        <v>1089</v>
      </c>
      <c r="E131" s="2">
        <v>11</v>
      </c>
      <c r="F131" t="str">
        <f t="shared" si="2"/>
        <v>Georgia GRIFFITH800m</v>
      </c>
      <c r="G131" s="2">
        <f t="shared" si="3"/>
        <v>11</v>
      </c>
    </row>
    <row r="132" spans="1:7" x14ac:dyDescent="0.2">
      <c r="A132" t="s">
        <v>1015</v>
      </c>
      <c r="B132" t="s">
        <v>27</v>
      </c>
      <c r="C132" s="6">
        <v>35861</v>
      </c>
      <c r="D132">
        <v>1088</v>
      </c>
      <c r="E132" s="2">
        <v>12</v>
      </c>
      <c r="F132" t="str">
        <f t="shared" ref="F132:F195" si="4">A132&amp;B132</f>
        <v>Sarah BILLINGS800m</v>
      </c>
      <c r="G132" s="2">
        <f t="shared" ref="G132:G195" si="5">E132</f>
        <v>12</v>
      </c>
    </row>
    <row r="133" spans="1:7" x14ac:dyDescent="0.2">
      <c r="A133" t="s">
        <v>268</v>
      </c>
      <c r="B133" t="s">
        <v>27</v>
      </c>
      <c r="C133" s="6">
        <v>36472</v>
      </c>
      <c r="D133">
        <v>1084</v>
      </c>
      <c r="E133" s="2">
        <v>14</v>
      </c>
      <c r="F133" t="str">
        <f t="shared" si="4"/>
        <v>Imogen BARRETT800m</v>
      </c>
      <c r="G133" s="2">
        <f t="shared" si="5"/>
        <v>14</v>
      </c>
    </row>
    <row r="134" spans="1:7" x14ac:dyDescent="0.2">
      <c r="A134" t="s">
        <v>272</v>
      </c>
      <c r="B134" t="s">
        <v>27</v>
      </c>
      <c r="C134" s="6">
        <v>34494</v>
      </c>
      <c r="D134">
        <v>1068</v>
      </c>
      <c r="E134" s="2">
        <v>18</v>
      </c>
      <c r="F134" t="str">
        <f t="shared" si="4"/>
        <v>Amy ROBINSON800m</v>
      </c>
      <c r="G134" s="2">
        <f t="shared" si="5"/>
        <v>18</v>
      </c>
    </row>
    <row r="135" spans="1:7" x14ac:dyDescent="0.2">
      <c r="A135" t="s">
        <v>274</v>
      </c>
      <c r="B135" t="s">
        <v>27</v>
      </c>
      <c r="C135" s="6">
        <v>36886</v>
      </c>
      <c r="D135">
        <v>1068</v>
      </c>
      <c r="E135" s="2">
        <v>19</v>
      </c>
      <c r="F135" t="str">
        <f t="shared" si="4"/>
        <v>Carley THOMAS800m</v>
      </c>
      <c r="G135" s="2">
        <f t="shared" si="5"/>
        <v>19</v>
      </c>
    </row>
    <row r="136" spans="1:7" x14ac:dyDescent="0.2">
      <c r="A136" t="s">
        <v>277</v>
      </c>
      <c r="B136" t="s">
        <v>27</v>
      </c>
      <c r="C136" s="6">
        <v>38256</v>
      </c>
      <c r="D136">
        <v>1060</v>
      </c>
      <c r="E136" s="2">
        <v>21</v>
      </c>
      <c r="F136" t="str">
        <f t="shared" si="4"/>
        <v>Hayley KITCHING800m</v>
      </c>
      <c r="G136" s="2">
        <f t="shared" si="5"/>
        <v>21</v>
      </c>
    </row>
    <row r="137" spans="1:7" x14ac:dyDescent="0.2">
      <c r="A137" t="s">
        <v>273</v>
      </c>
      <c r="B137" t="s">
        <v>27</v>
      </c>
      <c r="C137" s="6">
        <v>37260</v>
      </c>
      <c r="D137">
        <v>1051</v>
      </c>
      <c r="E137" s="2">
        <v>23</v>
      </c>
      <c r="F137" t="str">
        <f t="shared" si="4"/>
        <v>Gigi MACCAGNINI800m</v>
      </c>
      <c r="G137" s="2">
        <f t="shared" si="5"/>
        <v>23</v>
      </c>
    </row>
    <row r="138" spans="1:7" x14ac:dyDescent="0.2">
      <c r="A138" t="s">
        <v>276</v>
      </c>
      <c r="B138" t="s">
        <v>27</v>
      </c>
      <c r="C138" s="6">
        <v>38037</v>
      </c>
      <c r="D138">
        <v>1047</v>
      </c>
      <c r="E138" s="2">
        <v>26</v>
      </c>
      <c r="F138" t="str">
        <f t="shared" si="4"/>
        <v>Montana MONK800m</v>
      </c>
      <c r="G138" s="2">
        <f t="shared" si="5"/>
        <v>26</v>
      </c>
    </row>
    <row r="139" spans="1:7" x14ac:dyDescent="0.2">
      <c r="A139" t="s">
        <v>1013</v>
      </c>
      <c r="B139" t="s">
        <v>27</v>
      </c>
      <c r="C139" s="6">
        <v>35582</v>
      </c>
      <c r="D139">
        <v>1039</v>
      </c>
      <c r="E139" s="2">
        <v>28</v>
      </c>
      <c r="F139" t="str">
        <f t="shared" si="4"/>
        <v>Emma PHILIPPE800m</v>
      </c>
      <c r="G139" s="2">
        <f t="shared" si="5"/>
        <v>28</v>
      </c>
    </row>
    <row r="140" spans="1:7" x14ac:dyDescent="0.2">
      <c r="A140" t="s">
        <v>319</v>
      </c>
      <c r="B140" t="s">
        <v>27</v>
      </c>
      <c r="C140" s="6">
        <v>36601</v>
      </c>
      <c r="D140">
        <v>1036</v>
      </c>
      <c r="E140" s="2">
        <v>29</v>
      </c>
      <c r="F140" t="str">
        <f t="shared" si="4"/>
        <v>Klara DESS800m</v>
      </c>
      <c r="G140" s="2">
        <f t="shared" si="5"/>
        <v>29</v>
      </c>
    </row>
    <row r="141" spans="1:7" x14ac:dyDescent="0.2">
      <c r="A141" t="s">
        <v>271</v>
      </c>
      <c r="B141" t="s">
        <v>27</v>
      </c>
      <c r="C141" s="6">
        <v>37404</v>
      </c>
      <c r="D141">
        <v>1035</v>
      </c>
      <c r="E141" s="2">
        <v>31</v>
      </c>
      <c r="F141" t="str">
        <f t="shared" si="4"/>
        <v>Jaylah HANCOCK-CAMERON800m</v>
      </c>
      <c r="G141" s="2">
        <f t="shared" si="5"/>
        <v>31</v>
      </c>
    </row>
    <row r="142" spans="1:7" x14ac:dyDescent="0.2">
      <c r="A142" t="s">
        <v>1016</v>
      </c>
      <c r="B142" t="s">
        <v>27</v>
      </c>
      <c r="C142" s="6">
        <v>37172</v>
      </c>
      <c r="D142">
        <v>1029</v>
      </c>
      <c r="E142" s="2">
        <v>36</v>
      </c>
      <c r="F142" t="str">
        <f t="shared" si="4"/>
        <v>Rose PITTMAN800m</v>
      </c>
      <c r="G142" s="2">
        <f t="shared" si="5"/>
        <v>36</v>
      </c>
    </row>
    <row r="143" spans="1:7" x14ac:dyDescent="0.2">
      <c r="A143" t="s">
        <v>286</v>
      </c>
      <c r="B143" t="s">
        <v>27</v>
      </c>
      <c r="C143" s="6">
        <v>33563</v>
      </c>
      <c r="D143">
        <v>1026</v>
      </c>
      <c r="E143" s="2">
        <v>37</v>
      </c>
      <c r="F143" t="str">
        <f t="shared" si="4"/>
        <v>Davina SMITH800m</v>
      </c>
      <c r="G143" s="2">
        <f t="shared" si="5"/>
        <v>37</v>
      </c>
    </row>
    <row r="144" spans="1:7" x14ac:dyDescent="0.2">
      <c r="A144" t="s">
        <v>1017</v>
      </c>
      <c r="B144" t="s">
        <v>27</v>
      </c>
      <c r="C144" s="6">
        <v>32800</v>
      </c>
      <c r="D144">
        <v>1025</v>
      </c>
      <c r="E144" s="2">
        <v>38</v>
      </c>
      <c r="F144" t="str">
        <f t="shared" si="4"/>
        <v>Lora ROFF800m</v>
      </c>
      <c r="G144" s="2">
        <f t="shared" si="5"/>
        <v>38</v>
      </c>
    </row>
    <row r="145" spans="1:7" x14ac:dyDescent="0.2">
      <c r="A145" t="s">
        <v>241</v>
      </c>
      <c r="B145" t="s">
        <v>27</v>
      </c>
      <c r="C145" s="6">
        <v>34830</v>
      </c>
      <c r="D145">
        <v>1015</v>
      </c>
      <c r="E145" s="2">
        <v>40</v>
      </c>
      <c r="F145" t="str">
        <f t="shared" si="4"/>
        <v>Bethany HALMY800m</v>
      </c>
      <c r="G145" s="2">
        <f t="shared" si="5"/>
        <v>40</v>
      </c>
    </row>
    <row r="146" spans="1:7" x14ac:dyDescent="0.2">
      <c r="A146" t="s">
        <v>318</v>
      </c>
      <c r="B146" t="s">
        <v>27</v>
      </c>
      <c r="C146" s="6">
        <v>38433</v>
      </c>
      <c r="D146">
        <v>994</v>
      </c>
      <c r="E146" s="2">
        <v>53</v>
      </c>
      <c r="F146" t="str">
        <f t="shared" si="4"/>
        <v>Amy BUNNAGE800m</v>
      </c>
      <c r="G146" s="2">
        <f t="shared" si="5"/>
        <v>53</v>
      </c>
    </row>
    <row r="147" spans="1:7" x14ac:dyDescent="0.2">
      <c r="A147" t="s">
        <v>278</v>
      </c>
      <c r="B147" t="s">
        <v>27</v>
      </c>
      <c r="C147" s="6">
        <v>36492</v>
      </c>
      <c r="D147">
        <v>994</v>
      </c>
      <c r="E147" s="2">
        <v>54</v>
      </c>
      <c r="F147" t="str">
        <f t="shared" si="4"/>
        <v>Amy BENNETT800m</v>
      </c>
      <c r="G147" s="2">
        <f t="shared" si="5"/>
        <v>54</v>
      </c>
    </row>
    <row r="148" spans="1:7" x14ac:dyDescent="0.2">
      <c r="A148" t="s">
        <v>281</v>
      </c>
      <c r="B148" t="s">
        <v>27</v>
      </c>
      <c r="C148" s="6">
        <v>36929</v>
      </c>
      <c r="D148">
        <v>990</v>
      </c>
      <c r="E148" s="2">
        <v>56</v>
      </c>
      <c r="F148" t="str">
        <f t="shared" si="4"/>
        <v>Leah SIMPSON800m</v>
      </c>
      <c r="G148" s="2">
        <f t="shared" si="5"/>
        <v>56</v>
      </c>
    </row>
    <row r="149" spans="1:7" x14ac:dyDescent="0.2">
      <c r="A149" t="s">
        <v>312</v>
      </c>
      <c r="B149" t="s">
        <v>27</v>
      </c>
      <c r="C149" s="6">
        <v>32903</v>
      </c>
      <c r="D149">
        <v>989</v>
      </c>
      <c r="E149" s="2">
        <v>57</v>
      </c>
      <c r="F149" t="str">
        <f t="shared" si="4"/>
        <v>Melissa DUNCAN800m</v>
      </c>
      <c r="G149" s="2">
        <f t="shared" si="5"/>
        <v>57</v>
      </c>
    </row>
    <row r="150" spans="1:7" x14ac:dyDescent="0.2">
      <c r="A150" t="s">
        <v>315</v>
      </c>
      <c r="B150" t="s">
        <v>27</v>
      </c>
      <c r="C150" s="6">
        <v>35243</v>
      </c>
      <c r="D150">
        <v>985</v>
      </c>
      <c r="E150" s="2">
        <v>60</v>
      </c>
      <c r="F150" t="str">
        <f t="shared" si="4"/>
        <v>Holly CAMPBELL800m</v>
      </c>
      <c r="G150" s="2">
        <f t="shared" si="5"/>
        <v>60</v>
      </c>
    </row>
    <row r="151" spans="1:7" x14ac:dyDescent="0.2">
      <c r="A151" t="s">
        <v>1018</v>
      </c>
      <c r="B151" t="s">
        <v>27</v>
      </c>
      <c r="C151" s="6">
        <v>36417</v>
      </c>
      <c r="D151">
        <v>984</v>
      </c>
      <c r="E151" s="2">
        <v>61</v>
      </c>
      <c r="F151" t="str">
        <f t="shared" si="4"/>
        <v>Maddison CAULFIELD800m</v>
      </c>
      <c r="G151" s="2">
        <f t="shared" si="5"/>
        <v>61</v>
      </c>
    </row>
    <row r="152" spans="1:7" x14ac:dyDescent="0.2">
      <c r="A152" t="s">
        <v>279</v>
      </c>
      <c r="B152" t="s">
        <v>27</v>
      </c>
      <c r="C152" s="6">
        <v>37944</v>
      </c>
      <c r="D152">
        <v>979</v>
      </c>
      <c r="E152" s="2">
        <v>65</v>
      </c>
      <c r="F152" t="str">
        <f t="shared" si="4"/>
        <v>Nicola HOGG800m</v>
      </c>
      <c r="G152" s="2">
        <f t="shared" si="5"/>
        <v>65</v>
      </c>
    </row>
    <row r="153" spans="1:7" x14ac:dyDescent="0.2">
      <c r="A153" t="s">
        <v>294</v>
      </c>
      <c r="B153" t="s">
        <v>27</v>
      </c>
      <c r="C153">
        <v>2005</v>
      </c>
      <c r="D153">
        <v>973</v>
      </c>
      <c r="E153" s="2">
        <v>67</v>
      </c>
      <c r="F153" t="str">
        <f t="shared" si="4"/>
        <v>Kiara FLAVEL800m</v>
      </c>
      <c r="G153" s="2">
        <f t="shared" si="5"/>
        <v>67</v>
      </c>
    </row>
    <row r="154" spans="1:7" x14ac:dyDescent="0.2">
      <c r="A154" t="s">
        <v>285</v>
      </c>
      <c r="B154" t="s">
        <v>27</v>
      </c>
      <c r="C154" s="6">
        <v>33621</v>
      </c>
      <c r="D154">
        <v>972</v>
      </c>
      <c r="E154" s="2">
        <v>69</v>
      </c>
      <c r="F154" t="str">
        <f t="shared" si="4"/>
        <v>Tia BRADY800m</v>
      </c>
      <c r="G154" s="2">
        <f t="shared" si="5"/>
        <v>69</v>
      </c>
    </row>
    <row r="155" spans="1:7" x14ac:dyDescent="0.2">
      <c r="A155" t="s">
        <v>302</v>
      </c>
      <c r="B155" t="s">
        <v>27</v>
      </c>
      <c r="C155">
        <v>2007</v>
      </c>
      <c r="D155">
        <v>972</v>
      </c>
      <c r="E155" s="2">
        <v>70</v>
      </c>
      <c r="F155" t="str">
        <f t="shared" si="4"/>
        <v>Fleur COOPER800m</v>
      </c>
      <c r="G155" s="2">
        <f t="shared" si="5"/>
        <v>70</v>
      </c>
    </row>
    <row r="156" spans="1:7" x14ac:dyDescent="0.2">
      <c r="A156" t="s">
        <v>298</v>
      </c>
      <c r="B156" t="s">
        <v>27</v>
      </c>
      <c r="C156">
        <v>2006</v>
      </c>
      <c r="D156">
        <v>971</v>
      </c>
      <c r="E156" s="2">
        <v>73</v>
      </c>
      <c r="F156" t="str">
        <f t="shared" si="4"/>
        <v>Cleo RICHARDSON800m</v>
      </c>
      <c r="G156" s="2">
        <f t="shared" si="5"/>
        <v>73</v>
      </c>
    </row>
    <row r="157" spans="1:7" x14ac:dyDescent="0.2">
      <c r="A157" t="s">
        <v>293</v>
      </c>
      <c r="B157" t="s">
        <v>27</v>
      </c>
      <c r="C157">
        <v>2004</v>
      </c>
      <c r="D157">
        <v>968</v>
      </c>
      <c r="E157" s="2">
        <v>77</v>
      </c>
      <c r="F157" t="str">
        <f t="shared" si="4"/>
        <v>Bridget MCCORMACK800m</v>
      </c>
      <c r="G157" s="2">
        <f t="shared" si="5"/>
        <v>77</v>
      </c>
    </row>
    <row r="158" spans="1:7" x14ac:dyDescent="0.2">
      <c r="A158" t="s">
        <v>303</v>
      </c>
      <c r="B158" t="s">
        <v>27</v>
      </c>
      <c r="C158">
        <v>2005</v>
      </c>
      <c r="D158">
        <v>967</v>
      </c>
      <c r="E158" s="2">
        <v>78</v>
      </c>
      <c r="F158" t="str">
        <f t="shared" si="4"/>
        <v>Jessica MCMANUS800m</v>
      </c>
      <c r="G158" s="2">
        <f t="shared" si="5"/>
        <v>78</v>
      </c>
    </row>
    <row r="159" spans="1:7" x14ac:dyDescent="0.2">
      <c r="A159" t="s">
        <v>254</v>
      </c>
      <c r="B159" t="s">
        <v>27</v>
      </c>
      <c r="C159">
        <v>2006</v>
      </c>
      <c r="D159">
        <v>966</v>
      </c>
      <c r="E159" s="2">
        <v>80</v>
      </c>
      <c r="F159" t="str">
        <f t="shared" si="4"/>
        <v>Jazelle CARTER800m</v>
      </c>
      <c r="G159" s="2">
        <f t="shared" si="5"/>
        <v>80</v>
      </c>
    </row>
    <row r="160" spans="1:7" x14ac:dyDescent="0.2">
      <c r="A160" t="s">
        <v>1019</v>
      </c>
      <c r="B160" t="s">
        <v>27</v>
      </c>
      <c r="C160">
        <v>2002</v>
      </c>
      <c r="D160">
        <v>965</v>
      </c>
      <c r="E160" s="2">
        <v>81</v>
      </c>
      <c r="F160" t="str">
        <f t="shared" si="4"/>
        <v>Janae MACKRELL800m</v>
      </c>
      <c r="G160" s="2">
        <f t="shared" si="5"/>
        <v>81</v>
      </c>
    </row>
    <row r="161" spans="1:7" x14ac:dyDescent="0.2">
      <c r="A161" t="s">
        <v>1020</v>
      </c>
      <c r="B161" t="s">
        <v>27</v>
      </c>
      <c r="D161">
        <v>965</v>
      </c>
      <c r="E161" s="2">
        <v>82</v>
      </c>
      <c r="F161" t="str">
        <f t="shared" si="4"/>
        <v>Ella COLUSSO800m</v>
      </c>
      <c r="G161" s="2">
        <f t="shared" si="5"/>
        <v>82</v>
      </c>
    </row>
    <row r="162" spans="1:7" x14ac:dyDescent="0.2">
      <c r="A162" t="s">
        <v>292</v>
      </c>
      <c r="B162" t="s">
        <v>27</v>
      </c>
      <c r="C162" s="6">
        <v>37996</v>
      </c>
      <c r="D162">
        <v>964</v>
      </c>
      <c r="E162" s="2">
        <v>83</v>
      </c>
      <c r="F162" t="str">
        <f t="shared" si="4"/>
        <v>Ava HONORE800m</v>
      </c>
      <c r="G162" s="2">
        <f t="shared" si="5"/>
        <v>83</v>
      </c>
    </row>
    <row r="163" spans="1:7" x14ac:dyDescent="0.2">
      <c r="A163" t="s">
        <v>1021</v>
      </c>
      <c r="B163" t="s">
        <v>27</v>
      </c>
      <c r="C163" s="6">
        <v>37989</v>
      </c>
      <c r="D163">
        <v>962</v>
      </c>
      <c r="E163" s="2">
        <v>84</v>
      </c>
      <c r="F163" t="str">
        <f t="shared" si="4"/>
        <v>Keira MOORE800m</v>
      </c>
      <c r="G163" s="2">
        <f t="shared" si="5"/>
        <v>84</v>
      </c>
    </row>
    <row r="164" spans="1:7" x14ac:dyDescent="0.2">
      <c r="A164" t="s">
        <v>1022</v>
      </c>
      <c r="B164" t="s">
        <v>27</v>
      </c>
      <c r="C164">
        <v>2005</v>
      </c>
      <c r="D164">
        <v>960</v>
      </c>
      <c r="E164" s="2">
        <v>90</v>
      </c>
      <c r="F164" t="str">
        <f t="shared" si="4"/>
        <v>Jaime BRENNAN800m</v>
      </c>
      <c r="G164" s="2">
        <f t="shared" si="5"/>
        <v>90</v>
      </c>
    </row>
    <row r="165" spans="1:7" x14ac:dyDescent="0.2">
      <c r="A165" t="s">
        <v>270</v>
      </c>
      <c r="B165" t="s">
        <v>27</v>
      </c>
      <c r="C165" s="6">
        <v>35959</v>
      </c>
      <c r="D165">
        <v>956</v>
      </c>
      <c r="E165" s="2">
        <v>92</v>
      </c>
      <c r="F165" t="str">
        <f t="shared" si="4"/>
        <v>Hannah COX800m</v>
      </c>
      <c r="G165" s="2">
        <f t="shared" si="5"/>
        <v>92</v>
      </c>
    </row>
    <row r="166" spans="1:7" x14ac:dyDescent="0.2">
      <c r="A166" t="s">
        <v>1023</v>
      </c>
      <c r="B166" t="s">
        <v>27</v>
      </c>
      <c r="C166" s="6">
        <v>38691</v>
      </c>
      <c r="D166">
        <v>954</v>
      </c>
      <c r="E166" s="2">
        <v>94</v>
      </c>
      <c r="F166" t="str">
        <f t="shared" si="4"/>
        <v>Ella ATKINS800m</v>
      </c>
      <c r="G166" s="2">
        <f t="shared" si="5"/>
        <v>94</v>
      </c>
    </row>
    <row r="167" spans="1:7" x14ac:dyDescent="0.2">
      <c r="A167" t="s">
        <v>1024</v>
      </c>
      <c r="B167" t="s">
        <v>27</v>
      </c>
      <c r="C167">
        <v>2001</v>
      </c>
      <c r="D167">
        <v>953</v>
      </c>
      <c r="E167" s="2">
        <v>96</v>
      </c>
      <c r="F167" t="str">
        <f t="shared" si="4"/>
        <v>Matisse LAZZARI800m</v>
      </c>
      <c r="G167" s="2">
        <f t="shared" si="5"/>
        <v>96</v>
      </c>
    </row>
    <row r="168" spans="1:7" x14ac:dyDescent="0.2">
      <c r="A168" t="s">
        <v>280</v>
      </c>
      <c r="B168" t="s">
        <v>27</v>
      </c>
      <c r="C168" s="6">
        <v>37765</v>
      </c>
      <c r="D168">
        <v>953</v>
      </c>
      <c r="E168" s="2">
        <v>97</v>
      </c>
      <c r="F168" t="str">
        <f t="shared" si="4"/>
        <v>Sarah PICKERING800m</v>
      </c>
      <c r="G168" s="2">
        <f t="shared" si="5"/>
        <v>97</v>
      </c>
    </row>
    <row r="169" spans="1:7" x14ac:dyDescent="0.2">
      <c r="A169" t="s">
        <v>1025</v>
      </c>
      <c r="B169" t="s">
        <v>27</v>
      </c>
      <c r="C169">
        <v>2006</v>
      </c>
      <c r="D169">
        <v>952</v>
      </c>
      <c r="E169" s="2">
        <v>99</v>
      </c>
      <c r="F169" t="str">
        <f t="shared" si="4"/>
        <v>Gabrielle VINCENT800m</v>
      </c>
      <c r="G169" s="2">
        <f t="shared" si="5"/>
        <v>99</v>
      </c>
    </row>
    <row r="170" spans="1:7" x14ac:dyDescent="0.2">
      <c r="A170" t="s">
        <v>265</v>
      </c>
      <c r="B170" t="s">
        <v>28</v>
      </c>
      <c r="C170" s="6">
        <v>38454</v>
      </c>
      <c r="D170">
        <v>1110</v>
      </c>
      <c r="E170" s="2">
        <v>4</v>
      </c>
      <c r="F170" t="str">
        <f t="shared" si="4"/>
        <v>Claudia HOLLINGSWORTH1500m</v>
      </c>
      <c r="G170" s="2">
        <f t="shared" si="5"/>
        <v>4</v>
      </c>
    </row>
    <row r="171" spans="1:7" x14ac:dyDescent="0.2">
      <c r="A171" t="s">
        <v>271</v>
      </c>
      <c r="B171" t="s">
        <v>28</v>
      </c>
      <c r="C171" s="6">
        <v>37404</v>
      </c>
      <c r="D171">
        <v>1069</v>
      </c>
      <c r="E171" s="2">
        <v>8</v>
      </c>
      <c r="F171" t="str">
        <f t="shared" si="4"/>
        <v>Jaylah HANCOCK-CAMERON1500m</v>
      </c>
      <c r="G171" s="2">
        <f t="shared" si="5"/>
        <v>8</v>
      </c>
    </row>
    <row r="172" spans="1:7" x14ac:dyDescent="0.2">
      <c r="A172" t="s">
        <v>336</v>
      </c>
      <c r="B172" t="s">
        <v>28</v>
      </c>
      <c r="C172" s="6">
        <v>35559</v>
      </c>
      <c r="D172">
        <v>1066</v>
      </c>
      <c r="E172" s="2">
        <v>9</v>
      </c>
      <c r="F172" t="str">
        <f t="shared" si="4"/>
        <v>Georgia WINKCUP1500m</v>
      </c>
      <c r="G172" s="2">
        <f t="shared" si="5"/>
        <v>9</v>
      </c>
    </row>
    <row r="173" spans="1:7" x14ac:dyDescent="0.2">
      <c r="A173" t="s">
        <v>312</v>
      </c>
      <c r="B173" t="s">
        <v>28</v>
      </c>
      <c r="C173" s="6">
        <v>32903</v>
      </c>
      <c r="D173">
        <v>1064</v>
      </c>
      <c r="E173" s="2">
        <v>10</v>
      </c>
      <c r="F173" t="str">
        <f t="shared" si="4"/>
        <v>Melissa DUNCAN1500m</v>
      </c>
      <c r="G173" s="2">
        <f t="shared" si="5"/>
        <v>10</v>
      </c>
    </row>
    <row r="174" spans="1:7" x14ac:dyDescent="0.2">
      <c r="A174" t="s">
        <v>315</v>
      </c>
      <c r="B174" t="s">
        <v>28</v>
      </c>
      <c r="C174" s="6">
        <v>35243</v>
      </c>
      <c r="D174">
        <v>1063</v>
      </c>
      <c r="E174" s="2">
        <v>11</v>
      </c>
      <c r="F174" t="str">
        <f t="shared" si="4"/>
        <v>Holly CAMPBELL1500m</v>
      </c>
      <c r="G174" s="2">
        <f t="shared" si="5"/>
        <v>11</v>
      </c>
    </row>
    <row r="175" spans="1:7" x14ac:dyDescent="0.2">
      <c r="A175" t="s">
        <v>279</v>
      </c>
      <c r="B175" t="s">
        <v>28</v>
      </c>
      <c r="C175" s="6">
        <v>37944</v>
      </c>
      <c r="D175">
        <v>1062</v>
      </c>
      <c r="E175" s="2">
        <v>12</v>
      </c>
      <c r="F175" t="str">
        <f t="shared" si="4"/>
        <v>Nicola HOGG1500m</v>
      </c>
      <c r="G175" s="2">
        <f t="shared" si="5"/>
        <v>12</v>
      </c>
    </row>
    <row r="176" spans="1:7" x14ac:dyDescent="0.2">
      <c r="A176" t="s">
        <v>316</v>
      </c>
      <c r="B176" t="s">
        <v>28</v>
      </c>
      <c r="C176" s="6">
        <v>34873</v>
      </c>
      <c r="D176">
        <v>1050</v>
      </c>
      <c r="E176" s="2">
        <v>17</v>
      </c>
      <c r="F176" t="str">
        <f t="shared" si="4"/>
        <v>Kate SPENCER1500m</v>
      </c>
      <c r="G176" s="2">
        <f t="shared" si="5"/>
        <v>17</v>
      </c>
    </row>
    <row r="177" spans="1:7" x14ac:dyDescent="0.2">
      <c r="A177" t="s">
        <v>319</v>
      </c>
      <c r="B177" t="s">
        <v>28</v>
      </c>
      <c r="C177" s="6">
        <v>36601</v>
      </c>
      <c r="D177">
        <v>1042</v>
      </c>
      <c r="E177" s="2">
        <v>20</v>
      </c>
      <c r="F177" t="str">
        <f t="shared" si="4"/>
        <v>Klara DESS1500m</v>
      </c>
      <c r="G177" s="2">
        <f t="shared" si="5"/>
        <v>20</v>
      </c>
    </row>
    <row r="178" spans="1:7" x14ac:dyDescent="0.2">
      <c r="A178" t="s">
        <v>317</v>
      </c>
      <c r="B178" t="s">
        <v>28</v>
      </c>
      <c r="C178" s="6">
        <v>36219</v>
      </c>
      <c r="D178">
        <v>1040</v>
      </c>
      <c r="E178" s="2">
        <v>21</v>
      </c>
      <c r="F178" t="str">
        <f t="shared" si="4"/>
        <v>Brielle ERBACHER1500m</v>
      </c>
      <c r="G178" s="2">
        <f t="shared" si="5"/>
        <v>21</v>
      </c>
    </row>
    <row r="179" spans="1:7" x14ac:dyDescent="0.2">
      <c r="A179" t="s">
        <v>353</v>
      </c>
      <c r="B179" t="s">
        <v>28</v>
      </c>
      <c r="C179" s="6">
        <v>35618</v>
      </c>
      <c r="D179">
        <v>1026</v>
      </c>
      <c r="E179" s="2">
        <v>25</v>
      </c>
      <c r="F179" t="str">
        <f t="shared" si="4"/>
        <v>Caitlin ADAMS1500m</v>
      </c>
      <c r="G179" s="2">
        <f t="shared" si="5"/>
        <v>25</v>
      </c>
    </row>
    <row r="180" spans="1:7" x14ac:dyDescent="0.2">
      <c r="A180" t="s">
        <v>1026</v>
      </c>
      <c r="B180" t="s">
        <v>28</v>
      </c>
      <c r="C180" s="6">
        <v>37937</v>
      </c>
      <c r="D180">
        <v>1015</v>
      </c>
      <c r="E180" s="2">
        <v>27</v>
      </c>
      <c r="F180" t="str">
        <f t="shared" si="4"/>
        <v>Sarah SCHIFFMANN1500m</v>
      </c>
      <c r="G180" s="2">
        <f t="shared" si="5"/>
        <v>27</v>
      </c>
    </row>
    <row r="181" spans="1:7" x14ac:dyDescent="0.2">
      <c r="A181" t="s">
        <v>301</v>
      </c>
      <c r="B181" t="s">
        <v>28</v>
      </c>
      <c r="C181">
        <v>2006</v>
      </c>
      <c r="D181">
        <v>1014</v>
      </c>
      <c r="E181" s="2">
        <v>28</v>
      </c>
      <c r="F181" t="str">
        <f t="shared" si="4"/>
        <v>Daisy SUDHOLZ1500m</v>
      </c>
      <c r="G181" s="2">
        <f t="shared" si="5"/>
        <v>28</v>
      </c>
    </row>
    <row r="182" spans="1:7" x14ac:dyDescent="0.2">
      <c r="A182" t="s">
        <v>337</v>
      </c>
      <c r="B182" t="s">
        <v>28</v>
      </c>
      <c r="C182" s="6">
        <v>36196</v>
      </c>
      <c r="D182">
        <v>1014</v>
      </c>
      <c r="E182" s="2">
        <v>29</v>
      </c>
      <c r="F182" t="str">
        <f t="shared" si="4"/>
        <v>Cara FEAIN-RYAN1500m</v>
      </c>
      <c r="G182" s="2">
        <f t="shared" si="5"/>
        <v>29</v>
      </c>
    </row>
    <row r="183" spans="1:7" x14ac:dyDescent="0.2">
      <c r="A183" t="s">
        <v>371</v>
      </c>
      <c r="B183" t="s">
        <v>28</v>
      </c>
      <c r="D183">
        <v>1012</v>
      </c>
      <c r="E183" s="2">
        <v>30</v>
      </c>
      <c r="F183" t="str">
        <f t="shared" si="4"/>
        <v>Jessica NOBLE1500m</v>
      </c>
      <c r="G183" s="2">
        <f t="shared" si="5"/>
        <v>30</v>
      </c>
    </row>
    <row r="184" spans="1:7" x14ac:dyDescent="0.2">
      <c r="A184" t="s">
        <v>1025</v>
      </c>
      <c r="B184" t="s">
        <v>28</v>
      </c>
      <c r="C184">
        <v>2006</v>
      </c>
      <c r="D184">
        <v>1010</v>
      </c>
      <c r="E184" s="2">
        <v>31</v>
      </c>
      <c r="F184" t="str">
        <f t="shared" si="4"/>
        <v>Gabrielle VINCENT1500m</v>
      </c>
      <c r="G184" s="2">
        <f t="shared" si="5"/>
        <v>31</v>
      </c>
    </row>
    <row r="185" spans="1:7" x14ac:dyDescent="0.2">
      <c r="A185" t="s">
        <v>320</v>
      </c>
      <c r="B185" t="s">
        <v>28</v>
      </c>
      <c r="C185" s="6">
        <v>38018</v>
      </c>
      <c r="D185">
        <v>1009</v>
      </c>
      <c r="E185" s="2">
        <v>32</v>
      </c>
      <c r="F185" t="str">
        <f t="shared" si="4"/>
        <v>Lucinda ROURKE1500m</v>
      </c>
      <c r="G185" s="2">
        <f t="shared" si="5"/>
        <v>32</v>
      </c>
    </row>
    <row r="186" spans="1:7" x14ac:dyDescent="0.2">
      <c r="A186" t="s">
        <v>210</v>
      </c>
      <c r="B186" t="s">
        <v>28</v>
      </c>
      <c r="C186" s="6">
        <v>35243</v>
      </c>
      <c r="D186">
        <v>1006</v>
      </c>
      <c r="E186" s="2">
        <v>34</v>
      </c>
      <c r="F186" t="str">
        <f t="shared" si="4"/>
        <v>Paige CAMPBELL1500m</v>
      </c>
      <c r="G186" s="2">
        <f t="shared" si="5"/>
        <v>34</v>
      </c>
    </row>
    <row r="187" spans="1:7" x14ac:dyDescent="0.2">
      <c r="A187" t="s">
        <v>1027</v>
      </c>
      <c r="B187" t="s">
        <v>28</v>
      </c>
      <c r="C187" s="6">
        <v>34151</v>
      </c>
      <c r="D187">
        <v>1004</v>
      </c>
      <c r="E187" s="2">
        <v>35</v>
      </c>
      <c r="F187" t="str">
        <f t="shared" si="4"/>
        <v>Rosie DONEGAN1500m</v>
      </c>
      <c r="G187" s="2">
        <f t="shared" si="5"/>
        <v>35</v>
      </c>
    </row>
    <row r="188" spans="1:7" x14ac:dyDescent="0.2">
      <c r="A188" t="s">
        <v>277</v>
      </c>
      <c r="B188" t="s">
        <v>28</v>
      </c>
      <c r="C188" s="6">
        <v>38256</v>
      </c>
      <c r="D188">
        <v>1003</v>
      </c>
      <c r="E188" s="2">
        <v>36</v>
      </c>
      <c r="F188" t="str">
        <f t="shared" si="4"/>
        <v>Hayley KITCHING1500m</v>
      </c>
      <c r="G188" s="2">
        <f t="shared" si="5"/>
        <v>36</v>
      </c>
    </row>
    <row r="189" spans="1:7" x14ac:dyDescent="0.2">
      <c r="A189" t="s">
        <v>318</v>
      </c>
      <c r="B189" t="s">
        <v>28</v>
      </c>
      <c r="C189" s="6">
        <v>38433</v>
      </c>
      <c r="D189">
        <v>994</v>
      </c>
      <c r="E189" s="2">
        <v>41</v>
      </c>
      <c r="F189" t="str">
        <f t="shared" si="4"/>
        <v>Amy BUNNAGE1500m</v>
      </c>
      <c r="G189" s="2">
        <f t="shared" si="5"/>
        <v>41</v>
      </c>
    </row>
    <row r="190" spans="1:7" x14ac:dyDescent="0.2">
      <c r="A190" t="s">
        <v>1021</v>
      </c>
      <c r="B190" t="s">
        <v>28</v>
      </c>
      <c r="C190" s="6">
        <v>37989</v>
      </c>
      <c r="D190">
        <v>988</v>
      </c>
      <c r="E190" s="2">
        <v>44</v>
      </c>
      <c r="F190" t="str">
        <f t="shared" si="4"/>
        <v>Keira MOORE1500m</v>
      </c>
      <c r="G190" s="2">
        <f t="shared" si="5"/>
        <v>44</v>
      </c>
    </row>
    <row r="191" spans="1:7" x14ac:dyDescent="0.2">
      <c r="A191" t="s">
        <v>965</v>
      </c>
      <c r="B191" t="s">
        <v>28</v>
      </c>
      <c r="C191">
        <v>1997</v>
      </c>
      <c r="D191">
        <v>984</v>
      </c>
      <c r="E191" s="2">
        <v>45</v>
      </c>
      <c r="F191" t="str">
        <f t="shared" si="4"/>
        <v>Jessica PASCOE1500m</v>
      </c>
      <c r="G191" s="2">
        <f t="shared" si="5"/>
        <v>45</v>
      </c>
    </row>
    <row r="192" spans="1:7" x14ac:dyDescent="0.2">
      <c r="A192" t="s">
        <v>1018</v>
      </c>
      <c r="B192" t="s">
        <v>28</v>
      </c>
      <c r="C192" s="6">
        <v>36417</v>
      </c>
      <c r="D192">
        <v>980</v>
      </c>
      <c r="E192" s="2">
        <v>46</v>
      </c>
      <c r="F192" t="str">
        <f t="shared" si="4"/>
        <v>Maddison CAULFIELD1500m</v>
      </c>
      <c r="G192" s="2">
        <f t="shared" si="5"/>
        <v>46</v>
      </c>
    </row>
    <row r="193" spans="1:7" x14ac:dyDescent="0.2">
      <c r="A193" t="s">
        <v>1028</v>
      </c>
      <c r="B193" t="s">
        <v>28</v>
      </c>
      <c r="C193" s="6">
        <v>36653</v>
      </c>
      <c r="D193">
        <v>979</v>
      </c>
      <c r="E193" s="2">
        <v>47</v>
      </c>
      <c r="F193" t="str">
        <f t="shared" si="4"/>
        <v>Emma HOGAN1500m</v>
      </c>
      <c r="G193" s="2">
        <f t="shared" si="5"/>
        <v>47</v>
      </c>
    </row>
    <row r="194" spans="1:7" x14ac:dyDescent="0.2">
      <c r="A194" t="s">
        <v>1029</v>
      </c>
      <c r="B194" t="s">
        <v>28</v>
      </c>
      <c r="C194" s="6">
        <v>34781</v>
      </c>
      <c r="D194">
        <v>972</v>
      </c>
      <c r="E194" s="2">
        <v>51</v>
      </c>
      <c r="F194" t="str">
        <f t="shared" si="4"/>
        <v>Brooke HINES1500m</v>
      </c>
      <c r="G194" s="2">
        <f t="shared" si="5"/>
        <v>51</v>
      </c>
    </row>
    <row r="195" spans="1:7" x14ac:dyDescent="0.2">
      <c r="A195" t="s">
        <v>1023</v>
      </c>
      <c r="B195" t="s">
        <v>28</v>
      </c>
      <c r="C195" s="6">
        <v>38691</v>
      </c>
      <c r="D195">
        <v>969</v>
      </c>
      <c r="E195" s="2">
        <v>52</v>
      </c>
      <c r="F195" t="str">
        <f t="shared" si="4"/>
        <v>Ella ATKINS1500m</v>
      </c>
      <c r="G195" s="2">
        <f t="shared" si="5"/>
        <v>52</v>
      </c>
    </row>
    <row r="196" spans="1:7" x14ac:dyDescent="0.2">
      <c r="A196" t="s">
        <v>276</v>
      </c>
      <c r="B196" t="s">
        <v>28</v>
      </c>
      <c r="C196" s="6">
        <v>38037</v>
      </c>
      <c r="D196">
        <v>968</v>
      </c>
      <c r="E196" s="2">
        <v>53</v>
      </c>
      <c r="F196" t="str">
        <f t="shared" ref="F196:F259" si="6">A196&amp;B196</f>
        <v>Montana MONK1500m</v>
      </c>
      <c r="G196" s="2">
        <f t="shared" ref="G196:G259" si="7">E196</f>
        <v>53</v>
      </c>
    </row>
    <row r="197" spans="1:7" x14ac:dyDescent="0.2">
      <c r="A197" t="s">
        <v>294</v>
      </c>
      <c r="B197" t="s">
        <v>28</v>
      </c>
      <c r="C197">
        <v>2005</v>
      </c>
      <c r="D197">
        <v>967</v>
      </c>
      <c r="E197" s="2">
        <v>54</v>
      </c>
      <c r="F197" t="str">
        <f t="shared" si="6"/>
        <v>Kiara FLAVEL1500m</v>
      </c>
      <c r="G197" s="2">
        <f t="shared" si="7"/>
        <v>54</v>
      </c>
    </row>
    <row r="198" spans="1:7" x14ac:dyDescent="0.2">
      <c r="A198" t="s">
        <v>1030</v>
      </c>
      <c r="B198" t="s">
        <v>28</v>
      </c>
      <c r="C198">
        <v>2006</v>
      </c>
      <c r="D198">
        <v>963</v>
      </c>
      <c r="E198" s="2">
        <v>56</v>
      </c>
      <c r="F198" t="str">
        <f t="shared" si="6"/>
        <v>Aspen ANDERSON1500m</v>
      </c>
      <c r="G198" s="2">
        <f t="shared" si="7"/>
        <v>56</v>
      </c>
    </row>
    <row r="199" spans="1:7" x14ac:dyDescent="0.2">
      <c r="A199" t="s">
        <v>1031</v>
      </c>
      <c r="B199" t="s">
        <v>28</v>
      </c>
      <c r="C199" s="6">
        <v>34670</v>
      </c>
      <c r="D199">
        <v>963</v>
      </c>
      <c r="E199" s="2">
        <v>57</v>
      </c>
      <c r="F199" t="str">
        <f t="shared" si="6"/>
        <v>Emma JEFFCOAT1500m</v>
      </c>
      <c r="G199" s="2">
        <f t="shared" si="7"/>
        <v>57</v>
      </c>
    </row>
    <row r="200" spans="1:7" x14ac:dyDescent="0.2">
      <c r="A200" t="s">
        <v>1032</v>
      </c>
      <c r="B200" t="s">
        <v>28</v>
      </c>
      <c r="C200">
        <v>2009</v>
      </c>
      <c r="D200">
        <v>961</v>
      </c>
      <c r="E200" s="2">
        <v>61</v>
      </c>
      <c r="F200" t="str">
        <f t="shared" si="6"/>
        <v>Violet OWEN1500m</v>
      </c>
      <c r="G200" s="2">
        <f t="shared" si="7"/>
        <v>61</v>
      </c>
    </row>
    <row r="201" spans="1:7" x14ac:dyDescent="0.2">
      <c r="A201" t="s">
        <v>375</v>
      </c>
      <c r="B201" t="s">
        <v>28</v>
      </c>
      <c r="C201">
        <v>1981</v>
      </c>
      <c r="D201">
        <v>961</v>
      </c>
      <c r="E201" s="2">
        <v>62</v>
      </c>
      <c r="F201" t="str">
        <f t="shared" si="6"/>
        <v>Vanessa WILSON1500m</v>
      </c>
      <c r="G201" s="2">
        <f t="shared" si="7"/>
        <v>62</v>
      </c>
    </row>
    <row r="202" spans="1:7" x14ac:dyDescent="0.2">
      <c r="A202" t="s">
        <v>328</v>
      </c>
      <c r="B202" t="s">
        <v>28</v>
      </c>
      <c r="C202">
        <v>2005</v>
      </c>
      <c r="D202">
        <v>960</v>
      </c>
      <c r="E202" s="2">
        <v>64</v>
      </c>
      <c r="F202" t="str">
        <f t="shared" si="6"/>
        <v>Lily WINWARD1500m</v>
      </c>
      <c r="G202" s="2">
        <f t="shared" si="7"/>
        <v>64</v>
      </c>
    </row>
    <row r="203" spans="1:7" x14ac:dyDescent="0.2">
      <c r="A203" t="s">
        <v>329</v>
      </c>
      <c r="B203" t="s">
        <v>28</v>
      </c>
      <c r="C203">
        <v>2006</v>
      </c>
      <c r="D203">
        <v>957</v>
      </c>
      <c r="E203" s="2">
        <v>65</v>
      </c>
      <c r="F203" t="str">
        <f t="shared" si="6"/>
        <v>Gabrielle SCHMIDT1500m</v>
      </c>
      <c r="G203" s="2">
        <f t="shared" si="7"/>
        <v>65</v>
      </c>
    </row>
    <row r="204" spans="1:7" x14ac:dyDescent="0.2">
      <c r="A204" t="s">
        <v>1033</v>
      </c>
      <c r="B204" t="s">
        <v>28</v>
      </c>
      <c r="C204" s="6">
        <v>34683</v>
      </c>
      <c r="D204">
        <v>957</v>
      </c>
      <c r="E204" s="2">
        <v>66</v>
      </c>
      <c r="F204" t="str">
        <f t="shared" si="6"/>
        <v>Annabel KITTO1500m</v>
      </c>
      <c r="G204" s="2">
        <f t="shared" si="7"/>
        <v>66</v>
      </c>
    </row>
    <row r="205" spans="1:7" x14ac:dyDescent="0.2">
      <c r="A205" t="s">
        <v>1034</v>
      </c>
      <c r="B205" t="s">
        <v>28</v>
      </c>
      <c r="D205">
        <v>949</v>
      </c>
      <c r="E205" s="2">
        <v>70</v>
      </c>
      <c r="F205" t="str">
        <f t="shared" si="6"/>
        <v>Zoe TOLAND1500m</v>
      </c>
      <c r="G205" s="2">
        <f t="shared" si="7"/>
        <v>70</v>
      </c>
    </row>
    <row r="206" spans="1:7" x14ac:dyDescent="0.2">
      <c r="A206" t="s">
        <v>333</v>
      </c>
      <c r="B206" t="s">
        <v>28</v>
      </c>
      <c r="C206" s="6">
        <v>38319</v>
      </c>
      <c r="D206">
        <v>947</v>
      </c>
      <c r="E206" s="2">
        <v>71</v>
      </c>
      <c r="F206" t="str">
        <f t="shared" si="6"/>
        <v>Ashleigh CANDY1500m</v>
      </c>
      <c r="G206" s="2">
        <f t="shared" si="7"/>
        <v>71</v>
      </c>
    </row>
    <row r="207" spans="1:7" x14ac:dyDescent="0.2">
      <c r="A207" t="s">
        <v>1035</v>
      </c>
      <c r="B207" t="s">
        <v>28</v>
      </c>
      <c r="C207" s="6">
        <v>33588</v>
      </c>
      <c r="D207">
        <v>945</v>
      </c>
      <c r="E207" s="2">
        <v>72</v>
      </c>
      <c r="F207" t="str">
        <f t="shared" si="6"/>
        <v>Keely WATERS1500m</v>
      </c>
      <c r="G207" s="2">
        <f t="shared" si="7"/>
        <v>72</v>
      </c>
    </row>
    <row r="208" spans="1:7" x14ac:dyDescent="0.2">
      <c r="A208" t="s">
        <v>1036</v>
      </c>
      <c r="B208" t="s">
        <v>28</v>
      </c>
      <c r="C208">
        <v>2005</v>
      </c>
      <c r="D208">
        <v>945</v>
      </c>
      <c r="E208" s="2">
        <v>73</v>
      </c>
      <c r="F208" t="str">
        <f t="shared" si="6"/>
        <v>Bridie HILL1500m</v>
      </c>
      <c r="G208" s="2">
        <f t="shared" si="7"/>
        <v>73</v>
      </c>
    </row>
    <row r="209" spans="1:7" x14ac:dyDescent="0.2">
      <c r="A209" t="s">
        <v>1037</v>
      </c>
      <c r="B209" t="s">
        <v>28</v>
      </c>
      <c r="C209">
        <v>2006</v>
      </c>
      <c r="D209">
        <v>944</v>
      </c>
      <c r="E209" s="2">
        <v>75</v>
      </c>
      <c r="F209" t="str">
        <f t="shared" si="6"/>
        <v>Georgie GILROY1500m</v>
      </c>
      <c r="G209" s="2">
        <f t="shared" si="7"/>
        <v>75</v>
      </c>
    </row>
    <row r="210" spans="1:7" x14ac:dyDescent="0.2">
      <c r="A210" t="s">
        <v>1019</v>
      </c>
      <c r="B210" t="s">
        <v>28</v>
      </c>
      <c r="C210">
        <v>2002</v>
      </c>
      <c r="D210">
        <v>943</v>
      </c>
      <c r="E210" s="2">
        <v>76</v>
      </c>
      <c r="F210" t="str">
        <f t="shared" si="6"/>
        <v>Janae MACKRELL1500m</v>
      </c>
      <c r="G210" s="2">
        <f t="shared" si="7"/>
        <v>76</v>
      </c>
    </row>
    <row r="211" spans="1:7" x14ac:dyDescent="0.2">
      <c r="A211" t="s">
        <v>326</v>
      </c>
      <c r="B211" t="s">
        <v>28</v>
      </c>
      <c r="C211">
        <v>1981</v>
      </c>
      <c r="D211">
        <v>942</v>
      </c>
      <c r="E211" s="2">
        <v>77</v>
      </c>
      <c r="F211" t="str">
        <f t="shared" si="6"/>
        <v>Angie ROSS1500m</v>
      </c>
      <c r="G211" s="2">
        <f t="shared" si="7"/>
        <v>77</v>
      </c>
    </row>
    <row r="212" spans="1:7" x14ac:dyDescent="0.2">
      <c r="A212" t="s">
        <v>298</v>
      </c>
      <c r="B212" t="s">
        <v>28</v>
      </c>
      <c r="C212">
        <v>2006</v>
      </c>
      <c r="D212">
        <v>942</v>
      </c>
      <c r="E212" s="2">
        <v>78</v>
      </c>
      <c r="F212" t="str">
        <f t="shared" si="6"/>
        <v>Cleo RICHARDSON1500m</v>
      </c>
      <c r="G212" s="2">
        <f t="shared" si="7"/>
        <v>78</v>
      </c>
    </row>
    <row r="213" spans="1:7" x14ac:dyDescent="0.2">
      <c r="A213" t="s">
        <v>280</v>
      </c>
      <c r="B213" t="s">
        <v>28</v>
      </c>
      <c r="C213" s="6">
        <v>37765</v>
      </c>
      <c r="D213">
        <v>941</v>
      </c>
      <c r="E213" s="2">
        <v>79</v>
      </c>
      <c r="F213" t="str">
        <f t="shared" si="6"/>
        <v>Sarah PICKERING1500m</v>
      </c>
      <c r="G213" s="2">
        <f t="shared" si="7"/>
        <v>79</v>
      </c>
    </row>
    <row r="214" spans="1:7" x14ac:dyDescent="0.2">
      <c r="A214" t="s">
        <v>278</v>
      </c>
      <c r="B214" t="s">
        <v>28</v>
      </c>
      <c r="C214" s="6">
        <v>36492</v>
      </c>
      <c r="D214">
        <v>938</v>
      </c>
      <c r="E214" s="2">
        <v>80</v>
      </c>
      <c r="F214" t="str">
        <f t="shared" si="6"/>
        <v>Amy BENNETT1500m</v>
      </c>
      <c r="G214" s="2">
        <f t="shared" si="7"/>
        <v>80</v>
      </c>
    </row>
    <row r="215" spans="1:7" x14ac:dyDescent="0.2">
      <c r="A215" t="s">
        <v>334</v>
      </c>
      <c r="B215" t="s">
        <v>28</v>
      </c>
      <c r="C215">
        <v>2005</v>
      </c>
      <c r="D215">
        <v>937</v>
      </c>
      <c r="E215" s="2">
        <v>81</v>
      </c>
      <c r="F215" t="str">
        <f t="shared" si="6"/>
        <v>Charli-Rose CARLYON1500m</v>
      </c>
      <c r="G215" s="2">
        <f t="shared" si="7"/>
        <v>81</v>
      </c>
    </row>
    <row r="216" spans="1:7" x14ac:dyDescent="0.2">
      <c r="A216" t="s">
        <v>1038</v>
      </c>
      <c r="B216" t="s">
        <v>28</v>
      </c>
      <c r="C216" s="6">
        <v>38531</v>
      </c>
      <c r="D216">
        <v>937</v>
      </c>
      <c r="E216" s="2">
        <v>82</v>
      </c>
      <c r="F216" t="str">
        <f t="shared" si="6"/>
        <v>Harriett LLOYD-JONES1500m</v>
      </c>
      <c r="G216" s="2">
        <f t="shared" si="7"/>
        <v>82</v>
      </c>
    </row>
    <row r="217" spans="1:7" x14ac:dyDescent="0.2">
      <c r="A217" t="s">
        <v>349</v>
      </c>
      <c r="B217" t="s">
        <v>28</v>
      </c>
      <c r="C217">
        <v>2002</v>
      </c>
      <c r="D217">
        <v>936</v>
      </c>
      <c r="E217" s="2">
        <v>83</v>
      </c>
      <c r="F217" t="str">
        <f t="shared" si="6"/>
        <v>Ellaby HANSEN1500m</v>
      </c>
      <c r="G217" s="2">
        <f t="shared" si="7"/>
        <v>83</v>
      </c>
    </row>
    <row r="218" spans="1:7" x14ac:dyDescent="0.2">
      <c r="A218" t="s">
        <v>330</v>
      </c>
      <c r="B218" t="s">
        <v>28</v>
      </c>
      <c r="C218">
        <v>2003</v>
      </c>
      <c r="D218">
        <v>935</v>
      </c>
      <c r="E218" s="2">
        <v>85</v>
      </c>
      <c r="F218" t="str">
        <f t="shared" si="6"/>
        <v>Shayne HARGRAVES1500m</v>
      </c>
      <c r="G218" s="2">
        <f t="shared" si="7"/>
        <v>85</v>
      </c>
    </row>
    <row r="219" spans="1:7" x14ac:dyDescent="0.2">
      <c r="A219" t="s">
        <v>327</v>
      </c>
      <c r="B219" t="s">
        <v>28</v>
      </c>
      <c r="C219">
        <v>2007</v>
      </c>
      <c r="D219">
        <v>934</v>
      </c>
      <c r="E219" s="2">
        <v>86</v>
      </c>
      <c r="F219" t="str">
        <f t="shared" si="6"/>
        <v>Danielle GRAHAM1500m</v>
      </c>
      <c r="G219" s="2">
        <f t="shared" si="7"/>
        <v>86</v>
      </c>
    </row>
    <row r="220" spans="1:7" x14ac:dyDescent="0.2">
      <c r="A220" t="s">
        <v>1039</v>
      </c>
      <c r="B220" t="s">
        <v>28</v>
      </c>
      <c r="C220">
        <v>2000</v>
      </c>
      <c r="D220">
        <v>934</v>
      </c>
      <c r="E220" s="2">
        <v>87</v>
      </c>
      <c r="F220" t="str">
        <f t="shared" si="6"/>
        <v>Asha MARTIN1500m</v>
      </c>
      <c r="G220" s="2">
        <f t="shared" si="7"/>
        <v>87</v>
      </c>
    </row>
    <row r="221" spans="1:7" x14ac:dyDescent="0.2">
      <c r="A221" t="s">
        <v>289</v>
      </c>
      <c r="B221" t="s">
        <v>28</v>
      </c>
      <c r="C221">
        <v>2000</v>
      </c>
      <c r="D221">
        <v>933</v>
      </c>
      <c r="E221" s="2">
        <v>88</v>
      </c>
      <c r="F221" t="str">
        <f t="shared" si="6"/>
        <v>Rachel O'BRIEN1500m</v>
      </c>
      <c r="G221" s="2">
        <f t="shared" si="7"/>
        <v>88</v>
      </c>
    </row>
    <row r="222" spans="1:7" x14ac:dyDescent="0.2">
      <c r="A222" t="s">
        <v>1040</v>
      </c>
      <c r="B222" t="s">
        <v>28</v>
      </c>
      <c r="C222">
        <v>2007</v>
      </c>
      <c r="D222">
        <v>931</v>
      </c>
      <c r="E222" s="2">
        <v>89</v>
      </c>
      <c r="F222" t="str">
        <f t="shared" si="6"/>
        <v>Kyah ANDERSON1500m</v>
      </c>
      <c r="G222" s="2">
        <f t="shared" si="7"/>
        <v>89</v>
      </c>
    </row>
    <row r="223" spans="1:7" x14ac:dyDescent="0.2">
      <c r="A223" t="s">
        <v>1041</v>
      </c>
      <c r="B223" t="s">
        <v>28</v>
      </c>
      <c r="C223">
        <v>2006</v>
      </c>
      <c r="D223">
        <v>924</v>
      </c>
      <c r="E223" s="2">
        <v>94</v>
      </c>
      <c r="F223" t="str">
        <f t="shared" si="6"/>
        <v>Kobi WALKER1500m</v>
      </c>
      <c r="G223" s="2">
        <f t="shared" si="7"/>
        <v>94</v>
      </c>
    </row>
    <row r="224" spans="1:7" x14ac:dyDescent="0.2">
      <c r="A224" t="s">
        <v>1042</v>
      </c>
      <c r="B224" t="s">
        <v>28</v>
      </c>
      <c r="C224">
        <v>2005</v>
      </c>
      <c r="D224">
        <v>924</v>
      </c>
      <c r="E224" s="2">
        <v>95</v>
      </c>
      <c r="F224" t="str">
        <f t="shared" si="6"/>
        <v>Sienna HANIKERI1500m</v>
      </c>
      <c r="G224" s="2">
        <f t="shared" si="7"/>
        <v>95</v>
      </c>
    </row>
    <row r="225" spans="1:7" x14ac:dyDescent="0.2">
      <c r="A225" t="s">
        <v>1043</v>
      </c>
      <c r="B225" t="s">
        <v>28</v>
      </c>
      <c r="C225">
        <v>2000</v>
      </c>
      <c r="D225">
        <v>924</v>
      </c>
      <c r="E225" s="2">
        <v>96</v>
      </c>
      <c r="F225" t="str">
        <f t="shared" si="6"/>
        <v>Olivia O'DONNELL1500m</v>
      </c>
      <c r="G225" s="2">
        <f t="shared" si="7"/>
        <v>96</v>
      </c>
    </row>
    <row r="226" spans="1:7" x14ac:dyDescent="0.2">
      <c r="A226" t="s">
        <v>325</v>
      </c>
      <c r="B226" t="s">
        <v>28</v>
      </c>
      <c r="C226">
        <v>2005</v>
      </c>
      <c r="D226">
        <v>922</v>
      </c>
      <c r="E226" s="2">
        <v>97</v>
      </c>
      <c r="F226" t="str">
        <f t="shared" si="6"/>
        <v>Isabella HARTE1500m</v>
      </c>
      <c r="G226" s="2">
        <f t="shared" si="7"/>
        <v>97</v>
      </c>
    </row>
    <row r="227" spans="1:7" x14ac:dyDescent="0.2">
      <c r="A227" t="s">
        <v>1044</v>
      </c>
      <c r="B227" t="s">
        <v>28</v>
      </c>
      <c r="C227">
        <v>1995</v>
      </c>
      <c r="D227">
        <v>919</v>
      </c>
      <c r="E227" s="2">
        <v>99</v>
      </c>
      <c r="F227" t="str">
        <f t="shared" si="6"/>
        <v>Jessica JASON1500m</v>
      </c>
      <c r="G227" s="2">
        <f t="shared" si="7"/>
        <v>99</v>
      </c>
    </row>
    <row r="228" spans="1:7" x14ac:dyDescent="0.2">
      <c r="A228" t="s">
        <v>1045</v>
      </c>
      <c r="B228" t="s">
        <v>28</v>
      </c>
      <c r="C228">
        <v>2004</v>
      </c>
      <c r="D228">
        <v>919</v>
      </c>
      <c r="E228" s="2">
        <v>100</v>
      </c>
      <c r="F228" t="str">
        <f t="shared" si="6"/>
        <v>Lily OVERTON1500m</v>
      </c>
      <c r="G228" s="2">
        <f t="shared" si="7"/>
        <v>100</v>
      </c>
    </row>
    <row r="229" spans="1:7" x14ac:dyDescent="0.2">
      <c r="A229" t="s">
        <v>337</v>
      </c>
      <c r="B229" t="s">
        <v>34</v>
      </c>
      <c r="C229" s="6">
        <v>36196</v>
      </c>
      <c r="D229">
        <v>1131</v>
      </c>
      <c r="E229" s="2">
        <v>1</v>
      </c>
      <c r="F229" t="str">
        <f t="shared" si="6"/>
        <v>Cara FEAIN-RYAN3000msc</v>
      </c>
      <c r="G229" s="2">
        <f t="shared" si="7"/>
        <v>1</v>
      </c>
    </row>
    <row r="230" spans="1:7" x14ac:dyDescent="0.2">
      <c r="A230" t="s">
        <v>317</v>
      </c>
      <c r="B230" t="s">
        <v>34</v>
      </c>
      <c r="C230" s="6">
        <v>36219</v>
      </c>
      <c r="D230">
        <v>1124</v>
      </c>
      <c r="E230" s="2">
        <v>3</v>
      </c>
      <c r="F230" t="str">
        <f t="shared" si="6"/>
        <v>Brielle ERBACHER3000msc</v>
      </c>
      <c r="G230" s="2">
        <f t="shared" si="7"/>
        <v>3</v>
      </c>
    </row>
    <row r="231" spans="1:7" x14ac:dyDescent="0.2">
      <c r="A231" t="s">
        <v>1027</v>
      </c>
      <c r="B231" t="s">
        <v>34</v>
      </c>
      <c r="C231" s="6">
        <v>34151</v>
      </c>
      <c r="D231">
        <v>1095</v>
      </c>
      <c r="E231" s="2">
        <v>5</v>
      </c>
      <c r="F231" t="str">
        <f t="shared" si="6"/>
        <v>Rosie DONEGAN3000msc</v>
      </c>
      <c r="G231" s="2">
        <f t="shared" si="7"/>
        <v>5</v>
      </c>
    </row>
    <row r="232" spans="1:7" x14ac:dyDescent="0.2">
      <c r="A232" t="s">
        <v>336</v>
      </c>
      <c r="B232" t="s">
        <v>34</v>
      </c>
      <c r="C232" s="6">
        <v>35559</v>
      </c>
      <c r="D232">
        <v>1086</v>
      </c>
      <c r="E232" s="2">
        <v>7</v>
      </c>
      <c r="F232" t="str">
        <f t="shared" si="6"/>
        <v>Georgia WINKCUP3000msc</v>
      </c>
      <c r="G232" s="2">
        <f t="shared" si="7"/>
        <v>7</v>
      </c>
    </row>
    <row r="233" spans="1:7" x14ac:dyDescent="0.2">
      <c r="A233" t="s">
        <v>361</v>
      </c>
      <c r="B233" t="s">
        <v>34</v>
      </c>
      <c r="C233" s="6">
        <v>33879</v>
      </c>
      <c r="D233">
        <v>1069</v>
      </c>
      <c r="E233" s="2">
        <v>9</v>
      </c>
      <c r="F233" t="str">
        <f t="shared" si="6"/>
        <v>Charlotte WILSON3000msc</v>
      </c>
      <c r="G233" s="2">
        <f t="shared" si="7"/>
        <v>9</v>
      </c>
    </row>
    <row r="234" spans="1:7" x14ac:dyDescent="0.2">
      <c r="A234" t="s">
        <v>346</v>
      </c>
      <c r="B234" t="s">
        <v>34</v>
      </c>
      <c r="C234" s="6">
        <v>37286</v>
      </c>
      <c r="D234">
        <v>1025</v>
      </c>
      <c r="E234" s="2">
        <v>12</v>
      </c>
      <c r="F234" t="str">
        <f t="shared" si="6"/>
        <v>Sophie COUGHLIN3000msc</v>
      </c>
      <c r="G234" s="2">
        <f t="shared" si="7"/>
        <v>12</v>
      </c>
    </row>
    <row r="235" spans="1:7" x14ac:dyDescent="0.2">
      <c r="A235" t="s">
        <v>306</v>
      </c>
      <c r="B235" t="s">
        <v>34</v>
      </c>
      <c r="C235" s="6">
        <v>37741</v>
      </c>
      <c r="D235">
        <v>1020</v>
      </c>
      <c r="E235" s="2">
        <v>13</v>
      </c>
      <c r="F235" t="str">
        <f t="shared" si="6"/>
        <v>Emily MORDEN3000msc</v>
      </c>
      <c r="G235" s="2">
        <f t="shared" si="7"/>
        <v>13</v>
      </c>
    </row>
    <row r="236" spans="1:7" x14ac:dyDescent="0.2">
      <c r="A236" t="s">
        <v>1046</v>
      </c>
      <c r="B236" t="s">
        <v>34</v>
      </c>
      <c r="C236" s="6">
        <v>30066</v>
      </c>
      <c r="D236">
        <v>1007</v>
      </c>
      <c r="E236" s="2">
        <v>15</v>
      </c>
      <c r="F236" t="str">
        <f t="shared" si="6"/>
        <v>Victoria MITCHELL3000msc</v>
      </c>
      <c r="G236" s="2">
        <f t="shared" si="7"/>
        <v>15</v>
      </c>
    </row>
    <row r="237" spans="1:7" x14ac:dyDescent="0.2">
      <c r="A237" t="s">
        <v>345</v>
      </c>
      <c r="B237" t="s">
        <v>34</v>
      </c>
      <c r="C237" s="6">
        <v>37663</v>
      </c>
      <c r="D237">
        <v>1001</v>
      </c>
      <c r="E237" s="2">
        <v>16</v>
      </c>
      <c r="F237" t="str">
        <f t="shared" si="6"/>
        <v>Laura MCKILLOP3000msc</v>
      </c>
      <c r="G237" s="2">
        <f t="shared" si="7"/>
        <v>16</v>
      </c>
    </row>
    <row r="238" spans="1:7" x14ac:dyDescent="0.2">
      <c r="A238" t="s">
        <v>347</v>
      </c>
      <c r="B238" t="s">
        <v>34</v>
      </c>
      <c r="C238" s="6">
        <v>37805</v>
      </c>
      <c r="D238">
        <v>996</v>
      </c>
      <c r="E238" s="2">
        <v>17</v>
      </c>
      <c r="F238" t="str">
        <f t="shared" si="6"/>
        <v>Abigail THOMAS3000msc</v>
      </c>
      <c r="G238" s="2">
        <f t="shared" si="7"/>
        <v>17</v>
      </c>
    </row>
    <row r="239" spans="1:7" x14ac:dyDescent="0.2">
      <c r="A239" t="s">
        <v>1047</v>
      </c>
      <c r="B239" t="s">
        <v>34</v>
      </c>
      <c r="C239" s="6">
        <v>36247</v>
      </c>
      <c r="D239">
        <v>986</v>
      </c>
      <c r="E239" s="2">
        <v>18</v>
      </c>
      <c r="F239" t="str">
        <f t="shared" si="6"/>
        <v>Kelsie Jae VICKERY3000msc</v>
      </c>
      <c r="G239" s="2">
        <f t="shared" si="7"/>
        <v>18</v>
      </c>
    </row>
    <row r="240" spans="1:7" x14ac:dyDescent="0.2">
      <c r="A240" t="s">
        <v>1048</v>
      </c>
      <c r="B240" t="s">
        <v>34</v>
      </c>
      <c r="C240" s="6">
        <v>38176</v>
      </c>
      <c r="D240">
        <v>955</v>
      </c>
      <c r="E240" s="2">
        <v>22</v>
      </c>
      <c r="F240" t="str">
        <f t="shared" si="6"/>
        <v>Abbie BUTLER3000msc</v>
      </c>
      <c r="G240" s="2">
        <f t="shared" si="7"/>
        <v>22</v>
      </c>
    </row>
    <row r="241" spans="1:7" x14ac:dyDescent="0.2">
      <c r="A241" t="s">
        <v>349</v>
      </c>
      <c r="B241" t="s">
        <v>34</v>
      </c>
      <c r="C241">
        <v>2002</v>
      </c>
      <c r="D241">
        <v>942</v>
      </c>
      <c r="E241" s="2">
        <v>23</v>
      </c>
      <c r="F241" t="str">
        <f t="shared" si="6"/>
        <v>Ellaby HANSEN3000msc</v>
      </c>
      <c r="G241" s="2">
        <f t="shared" si="7"/>
        <v>23</v>
      </c>
    </row>
    <row r="242" spans="1:7" x14ac:dyDescent="0.2">
      <c r="A242" t="s">
        <v>1049</v>
      </c>
      <c r="B242" t="s">
        <v>34</v>
      </c>
      <c r="C242" s="6">
        <v>38600</v>
      </c>
      <c r="D242">
        <v>939</v>
      </c>
      <c r="E242" s="2">
        <v>24</v>
      </c>
      <c r="F242" t="str">
        <f t="shared" si="6"/>
        <v>Allegra MCGIVERN3000msc</v>
      </c>
      <c r="G242" s="2">
        <f t="shared" si="7"/>
        <v>24</v>
      </c>
    </row>
    <row r="243" spans="1:7" x14ac:dyDescent="0.2">
      <c r="A243" t="s">
        <v>1050</v>
      </c>
      <c r="B243" t="s">
        <v>34</v>
      </c>
      <c r="C243" s="6">
        <v>37799</v>
      </c>
      <c r="D243">
        <v>937</v>
      </c>
      <c r="E243" s="2">
        <v>25</v>
      </c>
      <c r="F243" t="str">
        <f t="shared" si="6"/>
        <v>Caitlin SLOBEDMAN3000msc</v>
      </c>
      <c r="G243" s="2">
        <f t="shared" si="7"/>
        <v>25</v>
      </c>
    </row>
    <row r="244" spans="1:7" x14ac:dyDescent="0.2">
      <c r="A244" t="s">
        <v>348</v>
      </c>
      <c r="B244" t="s">
        <v>34</v>
      </c>
      <c r="C244" s="6">
        <v>33318</v>
      </c>
      <c r="D244">
        <v>931</v>
      </c>
      <c r="E244" s="2">
        <v>26</v>
      </c>
      <c r="F244" t="str">
        <f t="shared" si="6"/>
        <v>Stephanie KONDOGONIS3000msc</v>
      </c>
      <c r="G244" s="2">
        <f t="shared" si="7"/>
        <v>26</v>
      </c>
    </row>
    <row r="245" spans="1:7" x14ac:dyDescent="0.2">
      <c r="A245" t="s">
        <v>1051</v>
      </c>
      <c r="B245" t="s">
        <v>34</v>
      </c>
      <c r="C245" s="6">
        <v>36014</v>
      </c>
      <c r="D245">
        <v>913</v>
      </c>
      <c r="E245" s="2">
        <v>29</v>
      </c>
      <c r="F245" t="str">
        <f t="shared" si="6"/>
        <v>Olivia TWINING3000msc</v>
      </c>
      <c r="G245" s="2">
        <f t="shared" si="7"/>
        <v>29</v>
      </c>
    </row>
    <row r="246" spans="1:7" x14ac:dyDescent="0.2">
      <c r="A246" t="s">
        <v>1052</v>
      </c>
      <c r="B246" t="s">
        <v>34</v>
      </c>
      <c r="C246">
        <v>2004</v>
      </c>
      <c r="D246">
        <v>899</v>
      </c>
      <c r="E246" s="2">
        <v>32</v>
      </c>
      <c r="F246" t="str">
        <f t="shared" si="6"/>
        <v>Ellie Rose GLANDS3000msc</v>
      </c>
      <c r="G246" s="2">
        <f t="shared" si="7"/>
        <v>32</v>
      </c>
    </row>
    <row r="247" spans="1:7" x14ac:dyDescent="0.2">
      <c r="A247" t="s">
        <v>1053</v>
      </c>
      <c r="B247" t="s">
        <v>34</v>
      </c>
      <c r="C247" s="6">
        <v>37027</v>
      </c>
      <c r="D247">
        <v>882</v>
      </c>
      <c r="E247" s="2">
        <v>34</v>
      </c>
      <c r="F247" t="str">
        <f t="shared" si="6"/>
        <v>Sophie GOCHER3000msc</v>
      </c>
      <c r="G247" s="2">
        <f t="shared" si="7"/>
        <v>34</v>
      </c>
    </row>
    <row r="248" spans="1:7" x14ac:dyDescent="0.2">
      <c r="A248" t="s">
        <v>1054</v>
      </c>
      <c r="B248" t="s">
        <v>34</v>
      </c>
      <c r="C248">
        <v>2004</v>
      </c>
      <c r="D248">
        <v>877</v>
      </c>
      <c r="E248" s="2">
        <v>35</v>
      </c>
      <c r="F248" t="str">
        <f t="shared" si="6"/>
        <v>Matilda STRUGNELL3000msc</v>
      </c>
      <c r="G248" s="2">
        <f t="shared" si="7"/>
        <v>35</v>
      </c>
    </row>
    <row r="249" spans="1:7" x14ac:dyDescent="0.2">
      <c r="A249" t="s">
        <v>350</v>
      </c>
      <c r="B249" t="s">
        <v>29</v>
      </c>
      <c r="C249" s="6">
        <v>34956</v>
      </c>
      <c r="D249">
        <v>1137</v>
      </c>
      <c r="E249" s="2">
        <v>1</v>
      </c>
      <c r="F249" t="str">
        <f t="shared" si="6"/>
        <v>Isobel BATT-DOYLE5000m</v>
      </c>
      <c r="G249" s="2">
        <f t="shared" si="7"/>
        <v>1</v>
      </c>
    </row>
    <row r="250" spans="1:7" x14ac:dyDescent="0.2">
      <c r="A250" t="s">
        <v>352</v>
      </c>
      <c r="B250" t="s">
        <v>29</v>
      </c>
      <c r="C250" s="6">
        <v>36515</v>
      </c>
      <c r="D250">
        <v>1119</v>
      </c>
      <c r="E250" s="2">
        <v>2</v>
      </c>
      <c r="F250" t="str">
        <f t="shared" si="6"/>
        <v>Rose DAVIES5000m</v>
      </c>
      <c r="G250" s="2">
        <f t="shared" si="7"/>
        <v>2</v>
      </c>
    </row>
    <row r="251" spans="1:7" x14ac:dyDescent="0.2">
      <c r="A251" t="s">
        <v>358</v>
      </c>
      <c r="B251" t="s">
        <v>29</v>
      </c>
      <c r="C251" s="6">
        <v>36865</v>
      </c>
      <c r="D251">
        <v>1094</v>
      </c>
      <c r="E251" s="2">
        <v>7</v>
      </c>
      <c r="F251" t="str">
        <f t="shared" si="6"/>
        <v>Ruby SMEE5000m</v>
      </c>
      <c r="G251" s="2">
        <f t="shared" si="7"/>
        <v>7</v>
      </c>
    </row>
    <row r="252" spans="1:7" x14ac:dyDescent="0.2">
      <c r="A252" t="s">
        <v>353</v>
      </c>
      <c r="B252" t="s">
        <v>29</v>
      </c>
      <c r="C252" s="6">
        <v>35618</v>
      </c>
      <c r="D252">
        <v>1081</v>
      </c>
      <c r="E252" s="2">
        <v>10</v>
      </c>
      <c r="F252" t="str">
        <f t="shared" si="6"/>
        <v>Caitlin ADAMS5000m</v>
      </c>
      <c r="G252" s="2">
        <f t="shared" si="7"/>
        <v>10</v>
      </c>
    </row>
    <row r="253" spans="1:7" x14ac:dyDescent="0.2">
      <c r="A253" t="s">
        <v>1055</v>
      </c>
      <c r="B253" t="s">
        <v>29</v>
      </c>
      <c r="C253" s="6">
        <v>30757</v>
      </c>
      <c r="D253">
        <v>1078</v>
      </c>
      <c r="E253" s="2">
        <v>12</v>
      </c>
      <c r="F253" t="str">
        <f t="shared" si="6"/>
        <v>Marnie PONTON5000m</v>
      </c>
      <c r="G253" s="2">
        <f t="shared" si="7"/>
        <v>12</v>
      </c>
    </row>
    <row r="254" spans="1:7" x14ac:dyDescent="0.2">
      <c r="A254" t="s">
        <v>356</v>
      </c>
      <c r="B254" t="s">
        <v>29</v>
      </c>
      <c r="C254" s="6">
        <v>36406</v>
      </c>
      <c r="D254">
        <v>1068</v>
      </c>
      <c r="E254" s="2">
        <v>14</v>
      </c>
      <c r="F254" t="str">
        <f t="shared" si="6"/>
        <v>Amelia MAZZA-DOWNIE5000m</v>
      </c>
      <c r="G254" s="2">
        <f t="shared" si="7"/>
        <v>14</v>
      </c>
    </row>
    <row r="255" spans="1:7" x14ac:dyDescent="0.2">
      <c r="A255" t="s">
        <v>1056</v>
      </c>
      <c r="B255" t="s">
        <v>29</v>
      </c>
      <c r="C255" s="6">
        <v>36150</v>
      </c>
      <c r="D255">
        <v>1064</v>
      </c>
      <c r="E255" s="2">
        <v>16</v>
      </c>
      <c r="F255" t="str">
        <f t="shared" si="6"/>
        <v>Cara WOOLNOUGH5000m</v>
      </c>
      <c r="G255" s="2">
        <f t="shared" si="7"/>
        <v>16</v>
      </c>
    </row>
    <row r="256" spans="1:7" x14ac:dyDescent="0.2">
      <c r="A256" t="s">
        <v>210</v>
      </c>
      <c r="B256" t="s">
        <v>29</v>
      </c>
      <c r="C256" s="6">
        <v>35243</v>
      </c>
      <c r="D256">
        <v>1057</v>
      </c>
      <c r="E256" s="2">
        <v>17</v>
      </c>
      <c r="F256" t="str">
        <f t="shared" si="6"/>
        <v>Paige CAMPBELL5000m</v>
      </c>
      <c r="G256" s="2">
        <f t="shared" si="7"/>
        <v>17</v>
      </c>
    </row>
    <row r="257" spans="1:7" x14ac:dyDescent="0.2">
      <c r="A257" t="s">
        <v>369</v>
      </c>
      <c r="B257" t="s">
        <v>29</v>
      </c>
      <c r="C257" s="6">
        <v>34621</v>
      </c>
      <c r="D257">
        <v>1039</v>
      </c>
      <c r="E257" s="2">
        <v>20</v>
      </c>
      <c r="F257" t="str">
        <f t="shared" si="6"/>
        <v>Emily RYAN5000m</v>
      </c>
      <c r="G257" s="2">
        <f t="shared" si="7"/>
        <v>20</v>
      </c>
    </row>
    <row r="258" spans="1:7" x14ac:dyDescent="0.2">
      <c r="A258" t="s">
        <v>316</v>
      </c>
      <c r="B258" t="s">
        <v>29</v>
      </c>
      <c r="C258" s="6">
        <v>34873</v>
      </c>
      <c r="D258">
        <v>1025</v>
      </c>
      <c r="E258" s="2">
        <v>25</v>
      </c>
      <c r="F258" t="str">
        <f t="shared" si="6"/>
        <v>Kate SPENCER5000m</v>
      </c>
      <c r="G258" s="2">
        <f t="shared" si="7"/>
        <v>25</v>
      </c>
    </row>
    <row r="259" spans="1:7" x14ac:dyDescent="0.2">
      <c r="A259" t="s">
        <v>371</v>
      </c>
      <c r="B259" t="s">
        <v>29</v>
      </c>
      <c r="D259">
        <v>1023</v>
      </c>
      <c r="E259" s="2">
        <v>26</v>
      </c>
      <c r="F259" t="str">
        <f t="shared" si="6"/>
        <v>Jessica NOBLE5000m</v>
      </c>
      <c r="G259" s="2">
        <f t="shared" si="7"/>
        <v>26</v>
      </c>
    </row>
    <row r="260" spans="1:7" x14ac:dyDescent="0.2">
      <c r="A260" t="s">
        <v>1057</v>
      </c>
      <c r="B260" t="s">
        <v>29</v>
      </c>
      <c r="D260">
        <v>1020</v>
      </c>
      <c r="E260" s="2">
        <v>28</v>
      </c>
      <c r="F260" t="str">
        <f t="shared" ref="F260:F323" si="8">A260&amp;B260</f>
        <v>Laura RODERICK5000m</v>
      </c>
      <c r="G260" s="2">
        <f t="shared" ref="G260:G323" si="9">E260</f>
        <v>28</v>
      </c>
    </row>
    <row r="261" spans="1:7" x14ac:dyDescent="0.2">
      <c r="A261" t="s">
        <v>965</v>
      </c>
      <c r="B261" t="s">
        <v>29</v>
      </c>
      <c r="C261">
        <v>1997</v>
      </c>
      <c r="D261">
        <v>1017</v>
      </c>
      <c r="E261" s="2">
        <v>30</v>
      </c>
      <c r="F261" t="str">
        <f t="shared" si="8"/>
        <v>Jessica PASCOE5000m</v>
      </c>
      <c r="G261" s="2">
        <f t="shared" si="9"/>
        <v>30</v>
      </c>
    </row>
    <row r="262" spans="1:7" x14ac:dyDescent="0.2">
      <c r="A262" t="s">
        <v>1058</v>
      </c>
      <c r="B262" t="s">
        <v>29</v>
      </c>
      <c r="C262" s="6">
        <v>36573</v>
      </c>
      <c r="D262">
        <v>987</v>
      </c>
      <c r="E262" s="2">
        <v>34</v>
      </c>
      <c r="F262" t="str">
        <f t="shared" si="8"/>
        <v>Heidi DEMEO5000m</v>
      </c>
      <c r="G262" s="2">
        <f t="shared" si="9"/>
        <v>34</v>
      </c>
    </row>
    <row r="263" spans="1:7" x14ac:dyDescent="0.2">
      <c r="A263" t="s">
        <v>360</v>
      </c>
      <c r="B263" t="s">
        <v>29</v>
      </c>
      <c r="C263" s="6">
        <v>31156</v>
      </c>
      <c r="D263">
        <v>985</v>
      </c>
      <c r="E263" s="2">
        <v>36</v>
      </c>
      <c r="F263" t="str">
        <f t="shared" si="8"/>
        <v>Sarah KLEIN5000m</v>
      </c>
      <c r="G263" s="2">
        <f t="shared" si="9"/>
        <v>36</v>
      </c>
    </row>
    <row r="264" spans="1:7" x14ac:dyDescent="0.2">
      <c r="A264" t="s">
        <v>1059</v>
      </c>
      <c r="B264" t="s">
        <v>29</v>
      </c>
      <c r="C264">
        <v>1992</v>
      </c>
      <c r="D264">
        <v>976</v>
      </c>
      <c r="E264" s="2">
        <v>42</v>
      </c>
      <c r="F264" t="str">
        <f t="shared" si="8"/>
        <v>Amy CARRIG5000m</v>
      </c>
      <c r="G264" s="2">
        <f t="shared" si="9"/>
        <v>42</v>
      </c>
    </row>
    <row r="265" spans="1:7" x14ac:dyDescent="0.2">
      <c r="A265" t="s">
        <v>343</v>
      </c>
      <c r="B265" t="s">
        <v>29</v>
      </c>
      <c r="C265" s="6">
        <v>37253</v>
      </c>
      <c r="D265">
        <v>956</v>
      </c>
      <c r="E265" s="2">
        <v>46</v>
      </c>
      <c r="F265" t="str">
        <f t="shared" si="8"/>
        <v>Brooke MULLINS5000m</v>
      </c>
      <c r="G265" s="2">
        <f t="shared" si="9"/>
        <v>46</v>
      </c>
    </row>
    <row r="266" spans="1:7" x14ac:dyDescent="0.2">
      <c r="A266" t="s">
        <v>374</v>
      </c>
      <c r="B266" t="s">
        <v>29</v>
      </c>
      <c r="D266">
        <v>955</v>
      </c>
      <c r="E266" s="2">
        <v>47</v>
      </c>
      <c r="F266" t="str">
        <f t="shared" si="8"/>
        <v>Regina JENSEN5000m</v>
      </c>
      <c r="G266" s="2">
        <f t="shared" si="9"/>
        <v>47</v>
      </c>
    </row>
    <row r="267" spans="1:7" x14ac:dyDescent="0.2">
      <c r="A267" t="s">
        <v>372</v>
      </c>
      <c r="B267" t="s">
        <v>29</v>
      </c>
      <c r="C267" s="6">
        <v>34040</v>
      </c>
      <c r="D267">
        <v>944</v>
      </c>
      <c r="E267" s="2">
        <v>54</v>
      </c>
      <c r="F267" t="str">
        <f t="shared" si="8"/>
        <v>Rosie WEBER5000m</v>
      </c>
      <c r="G267" s="2">
        <f t="shared" si="9"/>
        <v>54</v>
      </c>
    </row>
    <row r="268" spans="1:7" x14ac:dyDescent="0.2">
      <c r="A268" t="s">
        <v>1060</v>
      </c>
      <c r="B268" t="s">
        <v>29</v>
      </c>
      <c r="D268">
        <v>925</v>
      </c>
      <c r="E268" s="2">
        <v>60</v>
      </c>
      <c r="F268" t="str">
        <f t="shared" si="8"/>
        <v>Ella HIGGINS5000m</v>
      </c>
      <c r="G268" s="2">
        <f t="shared" si="9"/>
        <v>60</v>
      </c>
    </row>
    <row r="269" spans="1:7" x14ac:dyDescent="0.2">
      <c r="A269" t="s">
        <v>1034</v>
      </c>
      <c r="B269" t="s">
        <v>29</v>
      </c>
      <c r="D269">
        <v>921</v>
      </c>
      <c r="E269" s="2">
        <v>61</v>
      </c>
      <c r="F269" t="str">
        <f t="shared" si="8"/>
        <v>Zoe TOLAND5000m</v>
      </c>
      <c r="G269" s="2">
        <f t="shared" si="9"/>
        <v>61</v>
      </c>
    </row>
    <row r="270" spans="1:7" x14ac:dyDescent="0.2">
      <c r="A270" t="s">
        <v>966</v>
      </c>
      <c r="B270" t="s">
        <v>29</v>
      </c>
      <c r="D270">
        <v>921</v>
      </c>
      <c r="E270" s="2">
        <v>62</v>
      </c>
      <c r="F270" t="str">
        <f t="shared" si="8"/>
        <v>Isobel HUME5000m</v>
      </c>
      <c r="G270" s="2">
        <f t="shared" si="9"/>
        <v>62</v>
      </c>
    </row>
    <row r="271" spans="1:7" x14ac:dyDescent="0.2">
      <c r="A271" t="s">
        <v>1061</v>
      </c>
      <c r="B271" t="s">
        <v>29</v>
      </c>
      <c r="D271">
        <v>914</v>
      </c>
      <c r="E271" s="2">
        <v>67</v>
      </c>
      <c r="F271" t="str">
        <f t="shared" si="8"/>
        <v>Laura SIMON5000m</v>
      </c>
      <c r="G271" s="2">
        <f t="shared" si="9"/>
        <v>67</v>
      </c>
    </row>
    <row r="272" spans="1:7" x14ac:dyDescent="0.2">
      <c r="A272" t="s">
        <v>329</v>
      </c>
      <c r="B272" t="s">
        <v>29</v>
      </c>
      <c r="C272">
        <v>2006</v>
      </c>
      <c r="D272">
        <v>907</v>
      </c>
      <c r="E272" s="2">
        <v>68</v>
      </c>
      <c r="F272" t="str">
        <f t="shared" si="8"/>
        <v>Gabrielle SCHMIDT5000m</v>
      </c>
      <c r="G272" s="2">
        <f t="shared" si="9"/>
        <v>68</v>
      </c>
    </row>
    <row r="273" spans="1:7" x14ac:dyDescent="0.2">
      <c r="A273" t="s">
        <v>1062</v>
      </c>
      <c r="B273" t="s">
        <v>29</v>
      </c>
      <c r="D273">
        <v>905</v>
      </c>
      <c r="E273" s="2">
        <v>69</v>
      </c>
      <c r="F273" t="str">
        <f t="shared" si="8"/>
        <v>Hannah ANDERSON5000m</v>
      </c>
      <c r="G273" s="2">
        <f t="shared" si="9"/>
        <v>69</v>
      </c>
    </row>
    <row r="274" spans="1:7" x14ac:dyDescent="0.2">
      <c r="A274" t="s">
        <v>334</v>
      </c>
      <c r="B274" t="s">
        <v>29</v>
      </c>
      <c r="C274">
        <v>2005</v>
      </c>
      <c r="D274">
        <v>900</v>
      </c>
      <c r="E274" s="2">
        <v>71</v>
      </c>
      <c r="F274" t="str">
        <f t="shared" si="8"/>
        <v>Charli-Rose CARLYON5000m</v>
      </c>
      <c r="G274" s="2">
        <f t="shared" si="9"/>
        <v>71</v>
      </c>
    </row>
    <row r="275" spans="1:7" x14ac:dyDescent="0.2">
      <c r="A275" t="s">
        <v>1063</v>
      </c>
      <c r="B275" t="s">
        <v>29</v>
      </c>
      <c r="C275">
        <v>1996</v>
      </c>
      <c r="D275">
        <v>896</v>
      </c>
      <c r="E275" s="2">
        <v>72</v>
      </c>
      <c r="F275" t="str">
        <f t="shared" si="8"/>
        <v>Amelia GORMAN5000m</v>
      </c>
      <c r="G275" s="2">
        <f t="shared" si="9"/>
        <v>72</v>
      </c>
    </row>
    <row r="276" spans="1:7" x14ac:dyDescent="0.2">
      <c r="A276" t="s">
        <v>1064</v>
      </c>
      <c r="B276" t="s">
        <v>29</v>
      </c>
      <c r="C276" s="6">
        <v>34460</v>
      </c>
      <c r="D276">
        <v>894</v>
      </c>
      <c r="E276" s="2">
        <v>73</v>
      </c>
      <c r="F276" t="str">
        <f t="shared" si="8"/>
        <v>Rachel MCCORMICK5000m</v>
      </c>
      <c r="G276" s="2">
        <f t="shared" si="9"/>
        <v>73</v>
      </c>
    </row>
    <row r="277" spans="1:7" x14ac:dyDescent="0.2">
      <c r="A277" t="s">
        <v>1065</v>
      </c>
      <c r="B277" t="s">
        <v>29</v>
      </c>
      <c r="D277">
        <v>894</v>
      </c>
      <c r="E277" s="2">
        <v>74</v>
      </c>
      <c r="F277" t="str">
        <f t="shared" si="8"/>
        <v>Sophie HLIPALA5000m</v>
      </c>
      <c r="G277" s="2">
        <f t="shared" si="9"/>
        <v>74</v>
      </c>
    </row>
    <row r="278" spans="1:7" x14ac:dyDescent="0.2">
      <c r="A278" t="s">
        <v>333</v>
      </c>
      <c r="B278" t="s">
        <v>29</v>
      </c>
      <c r="C278" s="6">
        <v>38319</v>
      </c>
      <c r="D278">
        <v>893</v>
      </c>
      <c r="E278" s="2">
        <v>75</v>
      </c>
      <c r="F278" t="str">
        <f t="shared" si="8"/>
        <v>Ashleigh CANDY5000m</v>
      </c>
      <c r="G278" s="2">
        <f t="shared" si="9"/>
        <v>75</v>
      </c>
    </row>
    <row r="279" spans="1:7" x14ac:dyDescent="0.2">
      <c r="A279" t="s">
        <v>352</v>
      </c>
      <c r="B279" t="s">
        <v>30</v>
      </c>
      <c r="C279" s="6">
        <v>36515</v>
      </c>
      <c r="D279">
        <v>1088</v>
      </c>
      <c r="E279" s="2">
        <v>1</v>
      </c>
      <c r="F279" t="str">
        <f t="shared" si="8"/>
        <v>Rose DAVIES10000m</v>
      </c>
      <c r="G279" s="2">
        <f t="shared" si="9"/>
        <v>1</v>
      </c>
    </row>
    <row r="280" spans="1:7" x14ac:dyDescent="0.2">
      <c r="A280" t="s">
        <v>354</v>
      </c>
      <c r="B280" t="s">
        <v>30</v>
      </c>
      <c r="C280" s="6">
        <v>30264</v>
      </c>
      <c r="D280">
        <v>1086</v>
      </c>
      <c r="E280" s="2">
        <v>2</v>
      </c>
      <c r="F280" t="str">
        <f t="shared" si="8"/>
        <v>Eloise WELLINGS10000m</v>
      </c>
      <c r="G280" s="2">
        <f t="shared" si="9"/>
        <v>2</v>
      </c>
    </row>
    <row r="281" spans="1:7" x14ac:dyDescent="0.2">
      <c r="A281" t="s">
        <v>350</v>
      </c>
      <c r="B281" t="s">
        <v>30</v>
      </c>
      <c r="C281" s="6">
        <v>34956</v>
      </c>
      <c r="D281">
        <v>1083</v>
      </c>
      <c r="E281" s="2">
        <v>3</v>
      </c>
      <c r="F281" t="str">
        <f t="shared" si="8"/>
        <v>Isobel BATT-DOYLE10000m</v>
      </c>
      <c r="G281" s="2">
        <f t="shared" si="9"/>
        <v>3</v>
      </c>
    </row>
    <row r="282" spans="1:7" x14ac:dyDescent="0.2">
      <c r="A282" t="s">
        <v>353</v>
      </c>
      <c r="B282" t="s">
        <v>30</v>
      </c>
      <c r="C282" s="6">
        <v>35618</v>
      </c>
      <c r="D282">
        <v>1045</v>
      </c>
      <c r="E282" s="2">
        <v>5</v>
      </c>
      <c r="F282" t="str">
        <f t="shared" si="8"/>
        <v>Caitlin ADAMS10000m</v>
      </c>
      <c r="G282" s="2">
        <f t="shared" si="9"/>
        <v>5</v>
      </c>
    </row>
    <row r="283" spans="1:7" x14ac:dyDescent="0.2">
      <c r="A283" t="s">
        <v>360</v>
      </c>
      <c r="B283" t="s">
        <v>30</v>
      </c>
      <c r="C283" s="6">
        <v>31156</v>
      </c>
      <c r="D283">
        <v>1018</v>
      </c>
      <c r="E283" s="2">
        <v>8</v>
      </c>
      <c r="F283" t="str">
        <f t="shared" si="8"/>
        <v>Sarah KLEIN10000m</v>
      </c>
      <c r="G283" s="2">
        <f t="shared" si="9"/>
        <v>8</v>
      </c>
    </row>
    <row r="284" spans="1:7" x14ac:dyDescent="0.2">
      <c r="A284" t="s">
        <v>371</v>
      </c>
      <c r="B284" t="s">
        <v>30</v>
      </c>
      <c r="D284">
        <v>978</v>
      </c>
      <c r="E284" s="2">
        <v>13</v>
      </c>
      <c r="F284" t="str">
        <f t="shared" si="8"/>
        <v>Jessica NOBLE10000m</v>
      </c>
      <c r="G284" s="2">
        <f t="shared" si="9"/>
        <v>13</v>
      </c>
    </row>
    <row r="285" spans="1:7" x14ac:dyDescent="0.2">
      <c r="A285" t="s">
        <v>210</v>
      </c>
      <c r="B285" t="s">
        <v>30</v>
      </c>
      <c r="C285" s="6">
        <v>35243</v>
      </c>
      <c r="D285">
        <v>974</v>
      </c>
      <c r="E285" s="2">
        <v>14</v>
      </c>
      <c r="F285" t="str">
        <f t="shared" si="8"/>
        <v>Paige CAMPBELL10000m</v>
      </c>
      <c r="G285" s="2">
        <f t="shared" si="9"/>
        <v>14</v>
      </c>
    </row>
    <row r="286" spans="1:7" x14ac:dyDescent="0.2">
      <c r="A286" t="s">
        <v>369</v>
      </c>
      <c r="B286" t="s">
        <v>30</v>
      </c>
      <c r="C286" s="6">
        <v>34621</v>
      </c>
      <c r="D286">
        <v>969</v>
      </c>
      <c r="E286" s="2">
        <v>17</v>
      </c>
      <c r="F286" t="str">
        <f t="shared" si="8"/>
        <v>Emily RYAN10000m</v>
      </c>
      <c r="G286" s="2">
        <f t="shared" si="9"/>
        <v>17</v>
      </c>
    </row>
    <row r="287" spans="1:7" x14ac:dyDescent="0.2">
      <c r="A287" t="s">
        <v>374</v>
      </c>
      <c r="B287" t="s">
        <v>30</v>
      </c>
      <c r="D287">
        <v>968</v>
      </c>
      <c r="E287" s="2">
        <v>18</v>
      </c>
      <c r="F287" t="str">
        <f t="shared" si="8"/>
        <v>Regina JENSEN10000m</v>
      </c>
      <c r="G287" s="2">
        <f t="shared" si="9"/>
        <v>18</v>
      </c>
    </row>
    <row r="288" spans="1:7" x14ac:dyDescent="0.2">
      <c r="A288" t="s">
        <v>1066</v>
      </c>
      <c r="B288" t="s">
        <v>30</v>
      </c>
      <c r="C288" s="6">
        <v>33360</v>
      </c>
      <c r="D288">
        <v>963</v>
      </c>
      <c r="E288" s="2">
        <v>19</v>
      </c>
      <c r="F288" t="str">
        <f t="shared" si="8"/>
        <v>Whitney SHARPE10000m</v>
      </c>
      <c r="G288" s="2">
        <f t="shared" si="9"/>
        <v>19</v>
      </c>
    </row>
    <row r="289" spans="1:7" x14ac:dyDescent="0.2">
      <c r="A289" t="s">
        <v>375</v>
      </c>
      <c r="B289" t="s">
        <v>30</v>
      </c>
      <c r="C289">
        <v>1981</v>
      </c>
      <c r="D289">
        <v>923</v>
      </c>
      <c r="E289" s="2">
        <v>22</v>
      </c>
      <c r="F289" t="str">
        <f t="shared" si="8"/>
        <v>Vanessa WILSON10000m</v>
      </c>
      <c r="G289" s="2">
        <f t="shared" si="9"/>
        <v>22</v>
      </c>
    </row>
    <row r="290" spans="1:7" x14ac:dyDescent="0.2">
      <c r="A290" t="s">
        <v>1067</v>
      </c>
      <c r="B290" t="s">
        <v>30</v>
      </c>
      <c r="C290" s="6">
        <v>32957</v>
      </c>
      <c r="D290">
        <v>906</v>
      </c>
      <c r="E290" s="2">
        <v>25</v>
      </c>
      <c r="F290" t="str">
        <f t="shared" si="8"/>
        <v>Brooke WILLIAMS10000m</v>
      </c>
      <c r="G290" s="2">
        <f t="shared" si="9"/>
        <v>25</v>
      </c>
    </row>
    <row r="291" spans="1:7" x14ac:dyDescent="0.2">
      <c r="A291" t="s">
        <v>111</v>
      </c>
      <c r="B291" t="s">
        <v>32</v>
      </c>
      <c r="C291" s="6">
        <v>36383</v>
      </c>
      <c r="D291">
        <v>1151</v>
      </c>
      <c r="E291" s="2">
        <v>1</v>
      </c>
      <c r="F291" t="str">
        <f t="shared" si="8"/>
        <v>Celeste MUCCI100mh</v>
      </c>
      <c r="G291" s="2">
        <f t="shared" si="9"/>
        <v>1</v>
      </c>
    </row>
    <row r="292" spans="1:7" x14ac:dyDescent="0.2">
      <c r="A292" t="s">
        <v>382</v>
      </c>
      <c r="B292" t="s">
        <v>32</v>
      </c>
      <c r="C292" s="6">
        <v>34373</v>
      </c>
      <c r="D292">
        <v>1147</v>
      </c>
      <c r="E292" s="2">
        <v>2</v>
      </c>
      <c r="F292" t="str">
        <f t="shared" si="8"/>
        <v>Abbie TADDEO100mh</v>
      </c>
      <c r="G292" s="2">
        <f t="shared" si="9"/>
        <v>2</v>
      </c>
    </row>
    <row r="293" spans="1:7" x14ac:dyDescent="0.2">
      <c r="A293" t="s">
        <v>379</v>
      </c>
      <c r="B293" t="s">
        <v>32</v>
      </c>
      <c r="C293" s="6">
        <v>34828</v>
      </c>
      <c r="D293">
        <v>1133</v>
      </c>
      <c r="E293" s="2">
        <v>3</v>
      </c>
      <c r="F293" t="str">
        <f t="shared" si="8"/>
        <v>Liz CLAY100mh</v>
      </c>
      <c r="G293" s="2">
        <f t="shared" si="9"/>
        <v>3</v>
      </c>
    </row>
    <row r="294" spans="1:7" x14ac:dyDescent="0.2">
      <c r="A294" t="s">
        <v>383</v>
      </c>
      <c r="B294" t="s">
        <v>32</v>
      </c>
      <c r="C294" s="6">
        <v>34143</v>
      </c>
      <c r="D294">
        <v>1109</v>
      </c>
      <c r="E294" s="2">
        <v>4</v>
      </c>
      <c r="F294" t="str">
        <f t="shared" si="8"/>
        <v>Michelle JENNEKE100mh</v>
      </c>
      <c r="G294" s="2">
        <f t="shared" si="9"/>
        <v>4</v>
      </c>
    </row>
    <row r="295" spans="1:7" x14ac:dyDescent="0.2">
      <c r="A295" t="s">
        <v>129</v>
      </c>
      <c r="B295" t="s">
        <v>32</v>
      </c>
      <c r="C295" s="6">
        <v>36013</v>
      </c>
      <c r="D295">
        <v>1090</v>
      </c>
      <c r="E295" s="2">
        <v>5</v>
      </c>
      <c r="F295" t="str">
        <f t="shared" si="8"/>
        <v>Danielle SHAW100mh</v>
      </c>
      <c r="G295" s="2">
        <f t="shared" si="9"/>
        <v>5</v>
      </c>
    </row>
    <row r="296" spans="1:7" x14ac:dyDescent="0.2">
      <c r="A296" t="s">
        <v>385</v>
      </c>
      <c r="B296" t="s">
        <v>32</v>
      </c>
      <c r="C296" s="6">
        <v>34623</v>
      </c>
      <c r="D296">
        <v>1088</v>
      </c>
      <c r="E296" s="2">
        <v>6</v>
      </c>
      <c r="F296" t="str">
        <f t="shared" si="8"/>
        <v>Taneille CRASE100mh</v>
      </c>
      <c r="G296" s="2">
        <f t="shared" si="9"/>
        <v>6</v>
      </c>
    </row>
    <row r="297" spans="1:7" x14ac:dyDescent="0.2">
      <c r="A297" t="s">
        <v>161</v>
      </c>
      <c r="B297" t="s">
        <v>32</v>
      </c>
      <c r="C297" s="6">
        <v>38952</v>
      </c>
      <c r="D297">
        <v>1027</v>
      </c>
      <c r="E297" s="2">
        <v>10</v>
      </c>
      <c r="F297" t="str">
        <f t="shared" si="8"/>
        <v>Delta AMIDZOVSKI100mh</v>
      </c>
      <c r="G297" s="2">
        <f t="shared" si="9"/>
        <v>10</v>
      </c>
    </row>
    <row r="298" spans="1:7" x14ac:dyDescent="0.2">
      <c r="A298" t="s">
        <v>390</v>
      </c>
      <c r="B298" t="s">
        <v>32</v>
      </c>
      <c r="C298" s="6">
        <v>37340</v>
      </c>
      <c r="D298">
        <v>997</v>
      </c>
      <c r="E298" s="2">
        <v>15</v>
      </c>
      <c r="F298" t="str">
        <f t="shared" si="8"/>
        <v>Sophia CIBEI100mh</v>
      </c>
      <c r="G298" s="2">
        <f t="shared" si="9"/>
        <v>15</v>
      </c>
    </row>
    <row r="299" spans="1:7" x14ac:dyDescent="0.2">
      <c r="A299" t="s">
        <v>525</v>
      </c>
      <c r="B299" t="s">
        <v>32</v>
      </c>
      <c r="C299" s="6">
        <v>34986</v>
      </c>
      <c r="D299">
        <v>996</v>
      </c>
      <c r="E299" s="2">
        <v>16</v>
      </c>
      <c r="F299" t="str">
        <f t="shared" si="8"/>
        <v>Tori WEST100mh</v>
      </c>
      <c r="G299" s="2">
        <f t="shared" si="9"/>
        <v>16</v>
      </c>
    </row>
    <row r="300" spans="1:7" x14ac:dyDescent="0.2">
      <c r="A300" t="s">
        <v>1068</v>
      </c>
      <c r="B300" t="s">
        <v>32</v>
      </c>
      <c r="D300">
        <v>996</v>
      </c>
      <c r="E300" s="2">
        <v>16</v>
      </c>
      <c r="F300" t="str">
        <f t="shared" si="8"/>
        <v>Emily BRITTON100mh</v>
      </c>
      <c r="G300" s="2">
        <f t="shared" si="9"/>
        <v>16</v>
      </c>
    </row>
    <row r="301" spans="1:7" x14ac:dyDescent="0.2">
      <c r="A301" t="s">
        <v>176</v>
      </c>
      <c r="B301" t="s">
        <v>32</v>
      </c>
      <c r="C301" s="6">
        <v>37801</v>
      </c>
      <c r="D301">
        <v>988</v>
      </c>
      <c r="E301" s="2">
        <v>19</v>
      </c>
      <c r="F301" t="str">
        <f t="shared" si="8"/>
        <v>Emelia SURCH100mh</v>
      </c>
      <c r="G301" s="2">
        <f t="shared" si="9"/>
        <v>19</v>
      </c>
    </row>
    <row r="302" spans="1:7" x14ac:dyDescent="0.2">
      <c r="A302" t="s">
        <v>180</v>
      </c>
      <c r="B302" t="s">
        <v>32</v>
      </c>
      <c r="C302" s="6">
        <v>37970</v>
      </c>
      <c r="D302">
        <v>978</v>
      </c>
      <c r="E302" s="2">
        <v>23</v>
      </c>
      <c r="F302" t="str">
        <f t="shared" si="8"/>
        <v>Alessia WYNNE100mh</v>
      </c>
      <c r="G302" s="2">
        <f t="shared" si="9"/>
        <v>23</v>
      </c>
    </row>
    <row r="303" spans="1:7" x14ac:dyDescent="0.2">
      <c r="A303" t="s">
        <v>388</v>
      </c>
      <c r="B303" t="s">
        <v>32</v>
      </c>
      <c r="C303" s="6">
        <v>37351</v>
      </c>
      <c r="D303">
        <v>978</v>
      </c>
      <c r="E303" s="2">
        <v>23</v>
      </c>
      <c r="F303" t="str">
        <f t="shared" si="8"/>
        <v>Nicolette D'ONOFRIO100mh</v>
      </c>
      <c r="G303" s="2">
        <f t="shared" si="9"/>
        <v>23</v>
      </c>
    </row>
    <row r="304" spans="1:7" x14ac:dyDescent="0.2">
      <c r="A304" t="s">
        <v>1069</v>
      </c>
      <c r="B304" t="s">
        <v>32</v>
      </c>
      <c r="D304">
        <v>977</v>
      </c>
      <c r="E304" s="2">
        <v>25</v>
      </c>
      <c r="F304" t="str">
        <f t="shared" si="8"/>
        <v>Alexandra RICHARDS100mh</v>
      </c>
      <c r="G304" s="2">
        <f t="shared" si="9"/>
        <v>25</v>
      </c>
    </row>
    <row r="305" spans="1:7" x14ac:dyDescent="0.2">
      <c r="A305" t="s">
        <v>1070</v>
      </c>
      <c r="B305" t="s">
        <v>32</v>
      </c>
      <c r="C305" s="6">
        <v>38038</v>
      </c>
      <c r="D305">
        <v>976</v>
      </c>
      <c r="E305" s="2">
        <v>26</v>
      </c>
      <c r="F305" t="str">
        <f t="shared" si="8"/>
        <v>Georgia FICHARDT100mh</v>
      </c>
      <c r="G305" s="2">
        <f t="shared" si="9"/>
        <v>26</v>
      </c>
    </row>
    <row r="306" spans="1:7" x14ac:dyDescent="0.2">
      <c r="A306" t="s">
        <v>394</v>
      </c>
      <c r="B306" t="s">
        <v>32</v>
      </c>
      <c r="C306" s="6">
        <v>37267</v>
      </c>
      <c r="D306">
        <v>979</v>
      </c>
      <c r="E306" s="2">
        <v>27</v>
      </c>
      <c r="F306" t="str">
        <f t="shared" si="8"/>
        <v>Keely BOYNE100mh</v>
      </c>
      <c r="G306" s="2">
        <f t="shared" si="9"/>
        <v>27</v>
      </c>
    </row>
    <row r="307" spans="1:7" x14ac:dyDescent="0.2">
      <c r="A307" t="s">
        <v>1071</v>
      </c>
      <c r="B307" t="s">
        <v>32</v>
      </c>
      <c r="C307">
        <v>2005</v>
      </c>
      <c r="D307">
        <v>972</v>
      </c>
      <c r="E307" s="2">
        <v>28</v>
      </c>
      <c r="F307" t="str">
        <f t="shared" si="8"/>
        <v>Ebony NEWTON100mh</v>
      </c>
      <c r="G307" s="2">
        <f t="shared" si="9"/>
        <v>28</v>
      </c>
    </row>
    <row r="308" spans="1:7" x14ac:dyDescent="0.2">
      <c r="A308" t="s">
        <v>391</v>
      </c>
      <c r="B308" t="s">
        <v>32</v>
      </c>
      <c r="C308" s="6">
        <v>34525</v>
      </c>
      <c r="D308">
        <v>968</v>
      </c>
      <c r="E308" s="2">
        <v>30</v>
      </c>
      <c r="F308" t="str">
        <f t="shared" si="8"/>
        <v>Margaret GAYEN100mh</v>
      </c>
      <c r="G308" s="2">
        <f t="shared" si="9"/>
        <v>30</v>
      </c>
    </row>
    <row r="309" spans="1:7" x14ac:dyDescent="0.2">
      <c r="A309" t="s">
        <v>1072</v>
      </c>
      <c r="B309" t="s">
        <v>32</v>
      </c>
      <c r="C309" s="6">
        <v>36481</v>
      </c>
      <c r="D309">
        <v>964</v>
      </c>
      <c r="E309" s="2">
        <v>31</v>
      </c>
      <c r="F309" t="str">
        <f t="shared" si="8"/>
        <v>Abbey BADROCK100mh</v>
      </c>
      <c r="G309" s="2">
        <f t="shared" si="9"/>
        <v>31</v>
      </c>
    </row>
    <row r="310" spans="1:7" x14ac:dyDescent="0.2">
      <c r="A310" t="s">
        <v>1073</v>
      </c>
      <c r="B310" t="s">
        <v>32</v>
      </c>
      <c r="C310" s="6">
        <v>35294</v>
      </c>
      <c r="D310">
        <v>943</v>
      </c>
      <c r="E310" s="2">
        <v>36</v>
      </c>
      <c r="F310" t="str">
        <f t="shared" si="8"/>
        <v>Shauna HERBST100mh</v>
      </c>
      <c r="G310" s="2">
        <f t="shared" si="9"/>
        <v>36</v>
      </c>
    </row>
    <row r="311" spans="1:7" x14ac:dyDescent="0.2">
      <c r="A311" t="s">
        <v>392</v>
      </c>
      <c r="B311" t="s">
        <v>32</v>
      </c>
      <c r="C311" s="6">
        <v>37927</v>
      </c>
      <c r="D311">
        <v>929</v>
      </c>
      <c r="E311" s="2">
        <v>37</v>
      </c>
      <c r="F311" t="str">
        <f t="shared" si="8"/>
        <v>Tara WYLLIE100mh</v>
      </c>
      <c r="G311" s="2">
        <f t="shared" si="9"/>
        <v>37</v>
      </c>
    </row>
    <row r="312" spans="1:7" x14ac:dyDescent="0.2">
      <c r="A312" t="s">
        <v>544</v>
      </c>
      <c r="B312" t="s">
        <v>32</v>
      </c>
      <c r="C312" s="6">
        <v>35618</v>
      </c>
      <c r="D312">
        <v>923</v>
      </c>
      <c r="E312" s="2">
        <v>39</v>
      </c>
      <c r="F312" t="str">
        <f t="shared" si="8"/>
        <v>Rachel LIMBURG100mh</v>
      </c>
      <c r="G312" s="2">
        <f t="shared" si="9"/>
        <v>39</v>
      </c>
    </row>
    <row r="313" spans="1:7" x14ac:dyDescent="0.2">
      <c r="A313" t="s">
        <v>397</v>
      </c>
      <c r="B313" t="s">
        <v>33</v>
      </c>
      <c r="C313" s="6">
        <v>34582</v>
      </c>
      <c r="D313">
        <v>1133</v>
      </c>
      <c r="E313" s="2">
        <v>2</v>
      </c>
      <c r="F313" t="str">
        <f t="shared" si="8"/>
        <v>Sarah CARLI400mh</v>
      </c>
      <c r="G313" s="2">
        <f t="shared" si="9"/>
        <v>2</v>
      </c>
    </row>
    <row r="314" spans="1:7" x14ac:dyDescent="0.2">
      <c r="A314" t="s">
        <v>401</v>
      </c>
      <c r="B314" t="s">
        <v>33</v>
      </c>
      <c r="C314" s="6">
        <v>37885</v>
      </c>
      <c r="D314">
        <v>1068</v>
      </c>
      <c r="E314" s="2">
        <v>4</v>
      </c>
      <c r="F314" t="str">
        <f t="shared" si="8"/>
        <v>Isabella GUTHRIE400mh</v>
      </c>
      <c r="G314" s="2">
        <f t="shared" si="9"/>
        <v>4</v>
      </c>
    </row>
    <row r="315" spans="1:7" x14ac:dyDescent="0.2">
      <c r="A315" t="s">
        <v>396</v>
      </c>
      <c r="B315" t="s">
        <v>33</v>
      </c>
      <c r="C315" s="6">
        <v>34473</v>
      </c>
      <c r="D315">
        <v>1064</v>
      </c>
      <c r="E315" s="2">
        <v>5</v>
      </c>
      <c r="F315" t="str">
        <f t="shared" si="8"/>
        <v>Sara KLEIN400mh</v>
      </c>
      <c r="G315" s="2">
        <f t="shared" si="9"/>
        <v>5</v>
      </c>
    </row>
    <row r="316" spans="1:7" x14ac:dyDescent="0.2">
      <c r="A316" t="s">
        <v>398</v>
      </c>
      <c r="B316" t="s">
        <v>33</v>
      </c>
      <c r="C316" s="6">
        <v>34815</v>
      </c>
      <c r="D316">
        <v>1062</v>
      </c>
      <c r="E316" s="2">
        <v>6</v>
      </c>
      <c r="F316" t="str">
        <f t="shared" si="8"/>
        <v>Genevieve COWIE400mh</v>
      </c>
      <c r="G316" s="2">
        <f t="shared" si="9"/>
        <v>6</v>
      </c>
    </row>
    <row r="317" spans="1:7" x14ac:dyDescent="0.2">
      <c r="A317" t="s">
        <v>399</v>
      </c>
      <c r="B317" t="s">
        <v>33</v>
      </c>
      <c r="C317" s="6">
        <v>35899</v>
      </c>
      <c r="D317">
        <v>1046</v>
      </c>
      <c r="E317" s="2">
        <v>7</v>
      </c>
      <c r="F317" t="str">
        <f t="shared" si="8"/>
        <v>Brodee MATE400mh</v>
      </c>
      <c r="G317" s="2">
        <f t="shared" si="9"/>
        <v>7</v>
      </c>
    </row>
    <row r="318" spans="1:7" x14ac:dyDescent="0.2">
      <c r="A318" t="s">
        <v>405</v>
      </c>
      <c r="B318" t="s">
        <v>33</v>
      </c>
      <c r="C318" s="6">
        <v>36893</v>
      </c>
      <c r="D318">
        <v>1005</v>
      </c>
      <c r="E318" s="2">
        <v>12</v>
      </c>
      <c r="F318" t="str">
        <f t="shared" si="8"/>
        <v>Susie DOUGLAS400mh</v>
      </c>
      <c r="G318" s="2">
        <f t="shared" si="9"/>
        <v>12</v>
      </c>
    </row>
    <row r="319" spans="1:7" x14ac:dyDescent="0.2">
      <c r="A319" t="s">
        <v>409</v>
      </c>
      <c r="B319" t="s">
        <v>33</v>
      </c>
      <c r="C319" s="6">
        <v>37829</v>
      </c>
      <c r="D319">
        <v>988</v>
      </c>
      <c r="E319" s="2">
        <v>17</v>
      </c>
      <c r="F319" t="str">
        <f t="shared" si="8"/>
        <v>Paige ELVEY400mh</v>
      </c>
      <c r="G319" s="2">
        <f t="shared" si="9"/>
        <v>17</v>
      </c>
    </row>
    <row r="320" spans="1:7" x14ac:dyDescent="0.2">
      <c r="A320" t="s">
        <v>1074</v>
      </c>
      <c r="B320" t="s">
        <v>33</v>
      </c>
      <c r="C320" s="6">
        <v>35071</v>
      </c>
      <c r="D320">
        <v>984</v>
      </c>
      <c r="E320" s="2">
        <v>20</v>
      </c>
      <c r="F320" t="str">
        <f t="shared" si="8"/>
        <v>Daniela ROMAN400mh</v>
      </c>
      <c r="G320" s="2">
        <f t="shared" si="9"/>
        <v>20</v>
      </c>
    </row>
    <row r="321" spans="1:7" x14ac:dyDescent="0.2">
      <c r="A321" t="s">
        <v>403</v>
      </c>
      <c r="B321" t="s">
        <v>33</v>
      </c>
      <c r="C321" s="6">
        <v>35755</v>
      </c>
      <c r="D321">
        <v>983</v>
      </c>
      <c r="E321" s="2">
        <v>21</v>
      </c>
      <c r="F321" t="str">
        <f t="shared" si="8"/>
        <v>Susie SEITARIDIS400mh</v>
      </c>
      <c r="G321" s="2">
        <f t="shared" si="9"/>
        <v>21</v>
      </c>
    </row>
    <row r="322" spans="1:7" x14ac:dyDescent="0.2">
      <c r="A322" t="s">
        <v>1075</v>
      </c>
      <c r="B322" t="s">
        <v>33</v>
      </c>
      <c r="C322">
        <v>2006</v>
      </c>
      <c r="D322">
        <v>982</v>
      </c>
      <c r="E322" s="2">
        <v>24</v>
      </c>
      <c r="F322" t="str">
        <f t="shared" si="8"/>
        <v>Siena FARRELL400mh</v>
      </c>
      <c r="G322" s="2">
        <f t="shared" si="9"/>
        <v>24</v>
      </c>
    </row>
    <row r="323" spans="1:7" x14ac:dyDescent="0.2">
      <c r="A323" t="s">
        <v>258</v>
      </c>
      <c r="B323" t="s">
        <v>33</v>
      </c>
      <c r="C323" s="6">
        <v>37876</v>
      </c>
      <c r="D323">
        <v>970</v>
      </c>
      <c r="E323" s="2">
        <v>27</v>
      </c>
      <c r="F323" t="str">
        <f t="shared" si="8"/>
        <v>Ashley SPENCER400mh</v>
      </c>
      <c r="G323" s="2">
        <f t="shared" si="9"/>
        <v>27</v>
      </c>
    </row>
    <row r="324" spans="1:7" x14ac:dyDescent="0.2">
      <c r="A324" t="s">
        <v>968</v>
      </c>
      <c r="B324" t="s">
        <v>33</v>
      </c>
      <c r="C324">
        <v>2003</v>
      </c>
      <c r="D324">
        <v>962</v>
      </c>
      <c r="E324" s="2">
        <v>28</v>
      </c>
      <c r="F324" t="str">
        <f t="shared" ref="F324:F387" si="10">A324&amp;B324</f>
        <v>Marianna KONOPKA400mh</v>
      </c>
      <c r="G324" s="2">
        <f t="shared" ref="G324:G387" si="11">E324</f>
        <v>28</v>
      </c>
    </row>
    <row r="325" spans="1:7" x14ac:dyDescent="0.2">
      <c r="A325" t="s">
        <v>408</v>
      </c>
      <c r="B325" t="s">
        <v>33</v>
      </c>
      <c r="C325" s="6">
        <v>36612</v>
      </c>
      <c r="D325">
        <v>962</v>
      </c>
      <c r="E325" s="2">
        <v>29</v>
      </c>
      <c r="F325" t="str">
        <f t="shared" si="10"/>
        <v>Scarlett PYE400mh</v>
      </c>
      <c r="G325" s="2">
        <f t="shared" si="11"/>
        <v>29</v>
      </c>
    </row>
    <row r="326" spans="1:7" x14ac:dyDescent="0.2">
      <c r="A326" t="s">
        <v>1072</v>
      </c>
      <c r="B326" t="s">
        <v>33</v>
      </c>
      <c r="C326" s="6">
        <v>36481</v>
      </c>
      <c r="D326">
        <v>962</v>
      </c>
      <c r="E326" s="2">
        <v>29</v>
      </c>
      <c r="F326" t="str">
        <f t="shared" si="10"/>
        <v>Abbey BADROCK400mh</v>
      </c>
      <c r="G326" s="2">
        <f t="shared" si="11"/>
        <v>29</v>
      </c>
    </row>
    <row r="327" spans="1:7" x14ac:dyDescent="0.2">
      <c r="A327" t="s">
        <v>1076</v>
      </c>
      <c r="B327" t="s">
        <v>33</v>
      </c>
      <c r="C327" s="6">
        <v>37469</v>
      </c>
      <c r="D327">
        <v>957</v>
      </c>
      <c r="E327" s="2">
        <v>32</v>
      </c>
      <c r="F327" t="str">
        <f t="shared" si="10"/>
        <v>Fletcher DAY400mh</v>
      </c>
      <c r="G327" s="2">
        <f t="shared" si="11"/>
        <v>32</v>
      </c>
    </row>
    <row r="328" spans="1:7" x14ac:dyDescent="0.2">
      <c r="A328" t="s">
        <v>410</v>
      </c>
      <c r="B328" t="s">
        <v>33</v>
      </c>
      <c r="C328" s="6">
        <v>37873</v>
      </c>
      <c r="D328">
        <v>952</v>
      </c>
      <c r="E328" s="2">
        <v>34</v>
      </c>
      <c r="F328" t="str">
        <f t="shared" si="10"/>
        <v>Claudia CHAPMAN400mh</v>
      </c>
      <c r="G328" s="2">
        <f t="shared" si="11"/>
        <v>34</v>
      </c>
    </row>
    <row r="329" spans="1:7" x14ac:dyDescent="0.2">
      <c r="A329" t="s">
        <v>413</v>
      </c>
      <c r="B329" t="s">
        <v>37</v>
      </c>
      <c r="C329" s="6">
        <v>37072</v>
      </c>
      <c r="D329">
        <v>1053</v>
      </c>
      <c r="E329" s="2">
        <v>4</v>
      </c>
      <c r="F329" t="str">
        <f t="shared" si="10"/>
        <v>Samantha DALElong-jump</v>
      </c>
      <c r="G329" s="2">
        <f t="shared" si="11"/>
        <v>4</v>
      </c>
    </row>
    <row r="330" spans="1:7" x14ac:dyDescent="0.2">
      <c r="A330" t="s">
        <v>412</v>
      </c>
      <c r="B330" t="s">
        <v>37</v>
      </c>
      <c r="C330" s="6">
        <v>37055</v>
      </c>
      <c r="D330">
        <v>1051</v>
      </c>
      <c r="E330" s="2">
        <v>5</v>
      </c>
      <c r="F330" t="str">
        <f t="shared" si="10"/>
        <v>Annie MCGUIRElong-jump</v>
      </c>
      <c r="G330" s="2">
        <f t="shared" si="11"/>
        <v>5</v>
      </c>
    </row>
    <row r="331" spans="1:7" x14ac:dyDescent="0.2">
      <c r="A331" t="s">
        <v>415</v>
      </c>
      <c r="B331" t="s">
        <v>37</v>
      </c>
      <c r="C331" s="6">
        <v>37572</v>
      </c>
      <c r="D331">
        <v>1051</v>
      </c>
      <c r="E331" s="2">
        <v>5</v>
      </c>
      <c r="F331" t="str">
        <f t="shared" si="10"/>
        <v>Tomysha CLARKlong-jump</v>
      </c>
      <c r="G331" s="2">
        <f t="shared" si="11"/>
        <v>5</v>
      </c>
    </row>
    <row r="332" spans="1:7" x14ac:dyDescent="0.2">
      <c r="A332" t="s">
        <v>417</v>
      </c>
      <c r="B332" t="s">
        <v>37</v>
      </c>
      <c r="C332" s="6">
        <v>36860</v>
      </c>
      <c r="D332">
        <v>1051</v>
      </c>
      <c r="E332" s="2">
        <v>5</v>
      </c>
      <c r="F332" t="str">
        <f t="shared" si="10"/>
        <v>Brittany CARROLLlong-jump</v>
      </c>
      <c r="G332" s="2">
        <f t="shared" si="11"/>
        <v>5</v>
      </c>
    </row>
    <row r="333" spans="1:7" x14ac:dyDescent="0.2">
      <c r="A333" t="s">
        <v>183</v>
      </c>
      <c r="B333" t="s">
        <v>37</v>
      </c>
      <c r="C333" s="6">
        <v>37623</v>
      </c>
      <c r="D333">
        <v>1044</v>
      </c>
      <c r="E333" s="2">
        <v>8</v>
      </c>
      <c r="F333" t="str">
        <f t="shared" si="10"/>
        <v>Katie GUNNlong-jump</v>
      </c>
      <c r="G333" s="2">
        <f t="shared" si="11"/>
        <v>8</v>
      </c>
    </row>
    <row r="334" spans="1:7" x14ac:dyDescent="0.2">
      <c r="A334" t="s">
        <v>418</v>
      </c>
      <c r="B334" t="s">
        <v>37</v>
      </c>
      <c r="C334" s="6">
        <v>36509</v>
      </c>
      <c r="D334">
        <v>1029</v>
      </c>
      <c r="E334" s="2">
        <v>10</v>
      </c>
      <c r="F334" t="str">
        <f t="shared" si="10"/>
        <v>Chloe GRENADElong-jump</v>
      </c>
      <c r="G334" s="2">
        <f t="shared" si="11"/>
        <v>10</v>
      </c>
    </row>
    <row r="335" spans="1:7" x14ac:dyDescent="0.2">
      <c r="A335" t="s">
        <v>391</v>
      </c>
      <c r="B335" t="s">
        <v>37</v>
      </c>
      <c r="C335" s="6">
        <v>34525</v>
      </c>
      <c r="D335">
        <v>1020</v>
      </c>
      <c r="E335" s="2">
        <v>12</v>
      </c>
      <c r="F335" t="str">
        <f t="shared" si="10"/>
        <v>Margaret GAYENlong-jump</v>
      </c>
      <c r="G335" s="2">
        <f t="shared" si="11"/>
        <v>12</v>
      </c>
    </row>
    <row r="336" spans="1:7" x14ac:dyDescent="0.2">
      <c r="A336" t="s">
        <v>421</v>
      </c>
      <c r="B336" t="s">
        <v>37</v>
      </c>
      <c r="C336" s="6">
        <v>36877</v>
      </c>
      <c r="D336">
        <v>1016</v>
      </c>
      <c r="E336" s="2">
        <v>13</v>
      </c>
      <c r="F336" t="str">
        <f t="shared" si="10"/>
        <v>Caitlin BLACKMANlong-jump</v>
      </c>
      <c r="G336" s="2">
        <f t="shared" si="11"/>
        <v>13</v>
      </c>
    </row>
    <row r="337" spans="1:7" x14ac:dyDescent="0.2">
      <c r="A337" t="s">
        <v>420</v>
      </c>
      <c r="B337" t="s">
        <v>37</v>
      </c>
      <c r="C337" s="6">
        <v>38072</v>
      </c>
      <c r="D337">
        <v>1016</v>
      </c>
      <c r="E337" s="2">
        <v>13</v>
      </c>
      <c r="F337" t="str">
        <f t="shared" si="10"/>
        <v>Abbie FRENCHlong-jump</v>
      </c>
      <c r="G337" s="2">
        <f t="shared" si="11"/>
        <v>13</v>
      </c>
    </row>
    <row r="338" spans="1:7" x14ac:dyDescent="0.2">
      <c r="A338" t="s">
        <v>419</v>
      </c>
      <c r="B338" t="s">
        <v>37</v>
      </c>
      <c r="C338" s="6">
        <v>38437</v>
      </c>
      <c r="D338">
        <v>1016</v>
      </c>
      <c r="E338" s="2">
        <v>13</v>
      </c>
      <c r="F338" t="str">
        <f t="shared" si="10"/>
        <v>Mia SCERRIlong-jump</v>
      </c>
      <c r="G338" s="2">
        <f t="shared" si="11"/>
        <v>13</v>
      </c>
    </row>
    <row r="339" spans="1:7" x14ac:dyDescent="0.2">
      <c r="A339" t="s">
        <v>161</v>
      </c>
      <c r="B339" t="s">
        <v>37</v>
      </c>
      <c r="C339" s="6">
        <v>38952</v>
      </c>
      <c r="D339">
        <v>1012</v>
      </c>
      <c r="E339" s="2">
        <v>17</v>
      </c>
      <c r="F339" t="str">
        <f t="shared" si="10"/>
        <v>Delta AMIDZOVSKIlong-jump</v>
      </c>
      <c r="G339" s="2">
        <f t="shared" si="11"/>
        <v>17</v>
      </c>
    </row>
    <row r="340" spans="1:7" x14ac:dyDescent="0.2">
      <c r="A340" t="s">
        <v>423</v>
      </c>
      <c r="B340" t="s">
        <v>37</v>
      </c>
      <c r="C340" s="6">
        <v>37801</v>
      </c>
      <c r="D340">
        <v>1003</v>
      </c>
      <c r="E340" s="2">
        <v>20</v>
      </c>
      <c r="F340" t="str">
        <f t="shared" si="10"/>
        <v>Alyssa LOWElong-jump</v>
      </c>
      <c r="G340" s="2">
        <f t="shared" si="11"/>
        <v>20</v>
      </c>
    </row>
    <row r="341" spans="1:7" x14ac:dyDescent="0.2">
      <c r="A341" t="s">
        <v>414</v>
      </c>
      <c r="B341" t="s">
        <v>37</v>
      </c>
      <c r="C341" s="6">
        <v>35173</v>
      </c>
      <c r="D341">
        <v>992</v>
      </c>
      <c r="E341" s="2">
        <v>22</v>
      </c>
      <c r="F341" t="str">
        <f t="shared" si="10"/>
        <v>Jessie HARPERlong-jump</v>
      </c>
      <c r="G341" s="2">
        <f t="shared" si="11"/>
        <v>22</v>
      </c>
    </row>
    <row r="342" spans="1:7" x14ac:dyDescent="0.2">
      <c r="A342" t="s">
        <v>416</v>
      </c>
      <c r="B342" t="s">
        <v>37</v>
      </c>
      <c r="C342" s="6">
        <v>36551</v>
      </c>
      <c r="D342">
        <v>977</v>
      </c>
      <c r="E342" s="2">
        <v>25</v>
      </c>
      <c r="F342" t="str">
        <f t="shared" si="10"/>
        <v>Bethany KRANENDONKlong-jump</v>
      </c>
      <c r="G342" s="2">
        <f t="shared" si="11"/>
        <v>25</v>
      </c>
    </row>
    <row r="343" spans="1:7" x14ac:dyDescent="0.2">
      <c r="A343" t="s">
        <v>429</v>
      </c>
      <c r="B343" t="s">
        <v>37</v>
      </c>
      <c r="C343" s="6">
        <v>34710</v>
      </c>
      <c r="D343">
        <v>975</v>
      </c>
      <c r="E343" s="2">
        <v>27</v>
      </c>
      <c r="F343" t="str">
        <f t="shared" si="10"/>
        <v>Brittany BURKITTlong-jump</v>
      </c>
      <c r="G343" s="2">
        <f t="shared" si="11"/>
        <v>27</v>
      </c>
    </row>
    <row r="344" spans="1:7" x14ac:dyDescent="0.2">
      <c r="A344" t="s">
        <v>427</v>
      </c>
      <c r="B344" t="s">
        <v>37</v>
      </c>
      <c r="C344" s="6">
        <v>37421</v>
      </c>
      <c r="D344">
        <v>970</v>
      </c>
      <c r="E344" s="2">
        <v>28</v>
      </c>
      <c r="F344" t="str">
        <f t="shared" si="10"/>
        <v>Emilaya ELLISlong-jump</v>
      </c>
      <c r="G344" s="2">
        <f t="shared" si="11"/>
        <v>28</v>
      </c>
    </row>
    <row r="345" spans="1:7" x14ac:dyDescent="0.2">
      <c r="A345" t="s">
        <v>139</v>
      </c>
      <c r="B345" t="s">
        <v>37</v>
      </c>
      <c r="C345" s="6">
        <v>37295</v>
      </c>
      <c r="D345">
        <v>968</v>
      </c>
      <c r="E345" s="2">
        <v>29</v>
      </c>
      <c r="F345" t="str">
        <f t="shared" si="10"/>
        <v>Mietta RUSSELLlong-jump</v>
      </c>
      <c r="G345" s="2">
        <f t="shared" si="11"/>
        <v>29</v>
      </c>
    </row>
    <row r="346" spans="1:7" x14ac:dyDescent="0.2">
      <c r="A346" t="s">
        <v>180</v>
      </c>
      <c r="B346" t="s">
        <v>37</v>
      </c>
      <c r="C346" s="6">
        <v>37970</v>
      </c>
      <c r="D346">
        <v>985</v>
      </c>
      <c r="E346" s="2">
        <v>31</v>
      </c>
      <c r="F346" t="str">
        <f t="shared" si="10"/>
        <v>Alessia WYNNElong-jump</v>
      </c>
      <c r="G346" s="2">
        <f t="shared" si="11"/>
        <v>31</v>
      </c>
    </row>
    <row r="347" spans="1:7" x14ac:dyDescent="0.2">
      <c r="A347" t="s">
        <v>434</v>
      </c>
      <c r="B347" t="s">
        <v>37</v>
      </c>
      <c r="C347" s="6">
        <v>37132</v>
      </c>
      <c r="D347">
        <v>955</v>
      </c>
      <c r="E347" s="2">
        <v>34</v>
      </c>
      <c r="F347" t="str">
        <f t="shared" si="10"/>
        <v>Montana DJATSCHENKOlong-jump</v>
      </c>
      <c r="G347" s="2">
        <f t="shared" si="11"/>
        <v>34</v>
      </c>
    </row>
    <row r="348" spans="1:7" x14ac:dyDescent="0.2">
      <c r="A348" t="s">
        <v>436</v>
      </c>
      <c r="B348" t="s">
        <v>37</v>
      </c>
      <c r="C348">
        <v>2004</v>
      </c>
      <c r="D348">
        <v>951</v>
      </c>
      <c r="E348" s="2">
        <v>36</v>
      </c>
      <c r="F348" t="str">
        <f t="shared" si="10"/>
        <v>Sophie KAVANAGHlong-jump</v>
      </c>
      <c r="G348" s="2">
        <f t="shared" si="11"/>
        <v>36</v>
      </c>
    </row>
    <row r="349" spans="1:7" x14ac:dyDescent="0.2">
      <c r="A349" t="s">
        <v>430</v>
      </c>
      <c r="B349" t="s">
        <v>37</v>
      </c>
      <c r="C349" s="6">
        <v>37803</v>
      </c>
      <c r="D349">
        <v>949</v>
      </c>
      <c r="E349" s="2">
        <v>37</v>
      </c>
      <c r="F349" t="str">
        <f t="shared" si="10"/>
        <v>Claire ROBERTSlong-jump</v>
      </c>
      <c r="G349" s="2">
        <f t="shared" si="11"/>
        <v>37</v>
      </c>
    </row>
    <row r="350" spans="1:7" x14ac:dyDescent="0.2">
      <c r="A350" t="s">
        <v>1077</v>
      </c>
      <c r="B350" t="s">
        <v>37</v>
      </c>
      <c r="C350" s="6">
        <v>36469</v>
      </c>
      <c r="D350">
        <v>938</v>
      </c>
      <c r="E350" s="2">
        <v>41</v>
      </c>
      <c r="F350" t="str">
        <f t="shared" si="10"/>
        <v>Grace BRENNANlong-jump</v>
      </c>
      <c r="G350" s="2">
        <f t="shared" si="11"/>
        <v>41</v>
      </c>
    </row>
    <row r="351" spans="1:7" x14ac:dyDescent="0.2">
      <c r="A351" t="s">
        <v>460</v>
      </c>
      <c r="B351" t="s">
        <v>37</v>
      </c>
      <c r="C351" s="6">
        <v>35434</v>
      </c>
      <c r="D351">
        <v>941</v>
      </c>
      <c r="E351" s="2">
        <v>41</v>
      </c>
      <c r="F351" t="str">
        <f t="shared" si="10"/>
        <v>Alysha BURNETTlong-jump</v>
      </c>
      <c r="G351" s="2">
        <f t="shared" si="11"/>
        <v>41</v>
      </c>
    </row>
    <row r="352" spans="1:7" x14ac:dyDescent="0.2">
      <c r="A352" t="s">
        <v>431</v>
      </c>
      <c r="B352" t="s">
        <v>37</v>
      </c>
      <c r="C352">
        <v>2003</v>
      </c>
      <c r="D352">
        <v>938</v>
      </c>
      <c r="E352" s="2">
        <v>41</v>
      </c>
      <c r="F352" t="str">
        <f t="shared" si="10"/>
        <v>Lara CHECKlong-jump</v>
      </c>
      <c r="G352" s="2">
        <f t="shared" si="11"/>
        <v>41</v>
      </c>
    </row>
    <row r="353" spans="1:7" x14ac:dyDescent="0.2">
      <c r="A353" t="s">
        <v>433</v>
      </c>
      <c r="B353" t="s">
        <v>37</v>
      </c>
      <c r="C353" s="6">
        <v>33560</v>
      </c>
      <c r="D353">
        <v>938</v>
      </c>
      <c r="E353" s="2">
        <v>41</v>
      </c>
      <c r="F353" t="str">
        <f t="shared" si="10"/>
        <v>Sinta WARDANAlong-jump</v>
      </c>
      <c r="G353" s="2">
        <f t="shared" si="11"/>
        <v>41</v>
      </c>
    </row>
    <row r="354" spans="1:7" x14ac:dyDescent="0.2">
      <c r="A354" t="s">
        <v>428</v>
      </c>
      <c r="B354" t="s">
        <v>37</v>
      </c>
      <c r="C354" s="6">
        <v>35358</v>
      </c>
      <c r="D354">
        <v>936</v>
      </c>
      <c r="E354" s="2">
        <v>45</v>
      </c>
      <c r="F354" t="str">
        <f t="shared" si="10"/>
        <v>Christine GAYENlong-jump</v>
      </c>
      <c r="G354" s="2">
        <f t="shared" si="11"/>
        <v>45</v>
      </c>
    </row>
    <row r="355" spans="1:7" x14ac:dyDescent="0.2">
      <c r="A355" t="s">
        <v>1078</v>
      </c>
      <c r="B355" t="s">
        <v>37</v>
      </c>
      <c r="C355">
        <v>2006</v>
      </c>
      <c r="D355">
        <v>932</v>
      </c>
      <c r="E355" s="2">
        <v>48</v>
      </c>
      <c r="F355" t="str">
        <f t="shared" si="10"/>
        <v>Kaitlin LIMlong-jump</v>
      </c>
      <c r="G355" s="2">
        <f t="shared" si="11"/>
        <v>48</v>
      </c>
    </row>
    <row r="356" spans="1:7" x14ac:dyDescent="0.2">
      <c r="A356" t="s">
        <v>437</v>
      </c>
      <c r="B356" t="s">
        <v>37</v>
      </c>
      <c r="C356" s="6">
        <v>38415</v>
      </c>
      <c r="D356">
        <v>932</v>
      </c>
      <c r="E356" s="2">
        <v>48</v>
      </c>
      <c r="F356" t="str">
        <f t="shared" si="10"/>
        <v>Tiana BORASlong-jump</v>
      </c>
      <c r="G356" s="2">
        <f t="shared" si="11"/>
        <v>48</v>
      </c>
    </row>
    <row r="357" spans="1:7" x14ac:dyDescent="0.2">
      <c r="A357" t="s">
        <v>1079</v>
      </c>
      <c r="B357" t="s">
        <v>37</v>
      </c>
      <c r="C357">
        <v>2006</v>
      </c>
      <c r="D357">
        <v>933</v>
      </c>
      <c r="E357" s="2">
        <v>50</v>
      </c>
      <c r="F357" t="str">
        <f t="shared" si="10"/>
        <v>Leila CROKERlong-jump</v>
      </c>
      <c r="G357" s="2">
        <f t="shared" si="11"/>
        <v>50</v>
      </c>
    </row>
    <row r="358" spans="1:7" x14ac:dyDescent="0.2">
      <c r="A358" t="s">
        <v>1080</v>
      </c>
      <c r="B358" t="s">
        <v>37</v>
      </c>
      <c r="C358">
        <v>2004</v>
      </c>
      <c r="D358">
        <v>941</v>
      </c>
      <c r="E358" s="2">
        <v>50</v>
      </c>
      <c r="F358" t="str">
        <f t="shared" si="10"/>
        <v>Petra EDWARDSlong-jump</v>
      </c>
      <c r="G358" s="2">
        <f t="shared" si="11"/>
        <v>50</v>
      </c>
    </row>
    <row r="359" spans="1:7" x14ac:dyDescent="0.2">
      <c r="A359" t="s">
        <v>438</v>
      </c>
      <c r="B359" t="s">
        <v>37</v>
      </c>
      <c r="C359" s="6">
        <v>28741</v>
      </c>
      <c r="D359">
        <v>927</v>
      </c>
      <c r="E359" s="2">
        <v>52</v>
      </c>
      <c r="F359" t="str">
        <f t="shared" si="10"/>
        <v>Melissa FOSTERlong-jump</v>
      </c>
      <c r="G359" s="2">
        <f t="shared" si="11"/>
        <v>52</v>
      </c>
    </row>
    <row r="360" spans="1:7" x14ac:dyDescent="0.2">
      <c r="A360" t="s">
        <v>435</v>
      </c>
      <c r="B360" t="s">
        <v>37</v>
      </c>
      <c r="C360" s="6">
        <v>37286</v>
      </c>
      <c r="D360">
        <v>927</v>
      </c>
      <c r="E360" s="2">
        <v>52</v>
      </c>
      <c r="F360" t="str">
        <f t="shared" si="10"/>
        <v>Francesca SUGIAMANlong-jump</v>
      </c>
      <c r="G360" s="2">
        <f t="shared" si="11"/>
        <v>52</v>
      </c>
    </row>
    <row r="361" spans="1:7" x14ac:dyDescent="0.2">
      <c r="A361" t="s">
        <v>970</v>
      </c>
      <c r="B361" t="s">
        <v>37</v>
      </c>
      <c r="C361">
        <v>2005</v>
      </c>
      <c r="D361">
        <v>925</v>
      </c>
      <c r="E361" s="2">
        <v>55</v>
      </c>
      <c r="F361" t="str">
        <f t="shared" si="10"/>
        <v>Katherine BAYNESlong-jump</v>
      </c>
      <c r="G361" s="2">
        <f t="shared" si="11"/>
        <v>55</v>
      </c>
    </row>
    <row r="362" spans="1:7" x14ac:dyDescent="0.2">
      <c r="A362" t="s">
        <v>1081</v>
      </c>
      <c r="B362" t="s">
        <v>37</v>
      </c>
      <c r="C362">
        <v>2005</v>
      </c>
      <c r="D362">
        <v>923</v>
      </c>
      <c r="E362" s="2">
        <v>56</v>
      </c>
      <c r="F362" t="str">
        <f t="shared" si="10"/>
        <v>Sophie ZARAFAlong-jump</v>
      </c>
      <c r="G362" s="2">
        <f t="shared" si="11"/>
        <v>56</v>
      </c>
    </row>
    <row r="363" spans="1:7" x14ac:dyDescent="0.2">
      <c r="A363" t="s">
        <v>1082</v>
      </c>
      <c r="B363" t="s">
        <v>37</v>
      </c>
      <c r="C363">
        <v>1999</v>
      </c>
      <c r="D363">
        <v>919</v>
      </c>
      <c r="E363" s="2">
        <v>58</v>
      </c>
      <c r="F363" t="str">
        <f t="shared" si="10"/>
        <v>Eleanor COONEY-HUNTlong-jump</v>
      </c>
      <c r="G363" s="2">
        <f t="shared" si="11"/>
        <v>58</v>
      </c>
    </row>
    <row r="364" spans="1:7" x14ac:dyDescent="0.2">
      <c r="A364" t="s">
        <v>1083</v>
      </c>
      <c r="B364" t="s">
        <v>37</v>
      </c>
      <c r="C364" s="6">
        <v>38054</v>
      </c>
      <c r="D364">
        <v>916</v>
      </c>
      <c r="E364" s="2">
        <v>60</v>
      </c>
      <c r="F364" t="str">
        <f t="shared" si="10"/>
        <v>Nakeisha BRIMBLElong-jump</v>
      </c>
      <c r="G364" s="2">
        <f t="shared" si="11"/>
        <v>60</v>
      </c>
    </row>
    <row r="365" spans="1:7" x14ac:dyDescent="0.2">
      <c r="A365" t="s">
        <v>449</v>
      </c>
      <c r="B365" t="s">
        <v>37</v>
      </c>
      <c r="C365">
        <v>2007</v>
      </c>
      <c r="D365">
        <v>914</v>
      </c>
      <c r="E365" s="2">
        <v>61</v>
      </c>
      <c r="F365" t="str">
        <f t="shared" si="10"/>
        <v>Geena DAVYlong-jump</v>
      </c>
      <c r="G365" s="2">
        <f t="shared" si="11"/>
        <v>61</v>
      </c>
    </row>
    <row r="366" spans="1:7" x14ac:dyDescent="0.2">
      <c r="A366" t="s">
        <v>425</v>
      </c>
      <c r="B366" t="s">
        <v>37</v>
      </c>
      <c r="C366" s="6">
        <v>32855</v>
      </c>
      <c r="D366">
        <v>912</v>
      </c>
      <c r="E366" s="2">
        <v>62</v>
      </c>
      <c r="F366" t="str">
        <f t="shared" si="10"/>
        <v>Corinna MINKOlong-jump</v>
      </c>
      <c r="G366" s="2">
        <f t="shared" si="11"/>
        <v>62</v>
      </c>
    </row>
    <row r="367" spans="1:7" x14ac:dyDescent="0.2">
      <c r="A367" t="s">
        <v>426</v>
      </c>
      <c r="B367" t="s">
        <v>37</v>
      </c>
      <c r="C367">
        <v>2005</v>
      </c>
      <c r="D367">
        <v>911</v>
      </c>
      <c r="E367" s="2">
        <v>64</v>
      </c>
      <c r="F367" t="str">
        <f t="shared" si="10"/>
        <v>Brianna LEUNGlong-jump</v>
      </c>
      <c r="G367" s="2">
        <f t="shared" si="11"/>
        <v>64</v>
      </c>
    </row>
    <row r="368" spans="1:7" x14ac:dyDescent="0.2">
      <c r="A368" t="s">
        <v>969</v>
      </c>
      <c r="B368" t="s">
        <v>37</v>
      </c>
      <c r="C368" s="6">
        <v>37274</v>
      </c>
      <c r="D368">
        <v>901</v>
      </c>
      <c r="E368" s="2">
        <v>67</v>
      </c>
      <c r="F368" t="str">
        <f t="shared" si="10"/>
        <v>Olivia YACONOlong-jump</v>
      </c>
      <c r="G368" s="2">
        <f t="shared" si="11"/>
        <v>67</v>
      </c>
    </row>
    <row r="369" spans="1:7" x14ac:dyDescent="0.2">
      <c r="A369" t="s">
        <v>447</v>
      </c>
      <c r="B369" t="s">
        <v>37</v>
      </c>
      <c r="C369" s="6">
        <v>36741</v>
      </c>
      <c r="D369">
        <v>897</v>
      </c>
      <c r="E369" s="2">
        <v>69</v>
      </c>
      <c r="F369" t="str">
        <f t="shared" si="10"/>
        <v>Tahla PONTlong-jump</v>
      </c>
      <c r="G369" s="2">
        <f t="shared" si="11"/>
        <v>69</v>
      </c>
    </row>
    <row r="370" spans="1:7" x14ac:dyDescent="0.2">
      <c r="A370" t="s">
        <v>1084</v>
      </c>
      <c r="B370" t="s">
        <v>37</v>
      </c>
      <c r="C370">
        <v>2005</v>
      </c>
      <c r="D370">
        <v>893</v>
      </c>
      <c r="E370" s="2">
        <v>74</v>
      </c>
      <c r="F370" t="str">
        <f t="shared" si="10"/>
        <v>Charlotte WOODWARDlong-jump</v>
      </c>
      <c r="G370" s="2">
        <f t="shared" si="11"/>
        <v>74</v>
      </c>
    </row>
    <row r="371" spans="1:7" x14ac:dyDescent="0.2">
      <c r="A371" t="s">
        <v>175</v>
      </c>
      <c r="B371" t="s">
        <v>37</v>
      </c>
      <c r="C371">
        <v>2005</v>
      </c>
      <c r="D371">
        <v>893</v>
      </c>
      <c r="E371" s="2">
        <v>74</v>
      </c>
      <c r="F371" t="str">
        <f t="shared" si="10"/>
        <v>Madison WRIGHTlong-jump</v>
      </c>
      <c r="G371" s="2">
        <f t="shared" si="11"/>
        <v>74</v>
      </c>
    </row>
    <row r="372" spans="1:7" x14ac:dyDescent="0.2">
      <c r="A372" t="s">
        <v>1085</v>
      </c>
      <c r="B372" t="s">
        <v>37</v>
      </c>
      <c r="D372">
        <v>891</v>
      </c>
      <c r="E372" s="2">
        <v>78</v>
      </c>
      <c r="F372" t="str">
        <f t="shared" si="10"/>
        <v>Jamison TOWERSlong-jump</v>
      </c>
      <c r="G372" s="2">
        <f t="shared" si="11"/>
        <v>78</v>
      </c>
    </row>
    <row r="373" spans="1:7" x14ac:dyDescent="0.2">
      <c r="A373" t="s">
        <v>452</v>
      </c>
      <c r="B373" t="s">
        <v>37</v>
      </c>
      <c r="C373">
        <v>2006</v>
      </c>
      <c r="D373">
        <v>891</v>
      </c>
      <c r="E373" s="2">
        <v>78</v>
      </c>
      <c r="F373" t="str">
        <f t="shared" si="10"/>
        <v>Teresa ANTHONYlong-jump</v>
      </c>
      <c r="G373" s="2">
        <f t="shared" si="11"/>
        <v>78</v>
      </c>
    </row>
    <row r="374" spans="1:7" x14ac:dyDescent="0.2">
      <c r="A374" t="s">
        <v>439</v>
      </c>
      <c r="B374" t="s">
        <v>37</v>
      </c>
      <c r="C374">
        <v>2005</v>
      </c>
      <c r="D374">
        <v>891</v>
      </c>
      <c r="E374" s="2">
        <v>78</v>
      </c>
      <c r="F374" t="str">
        <f t="shared" si="10"/>
        <v>Aranya MANCHANAYAKElong-jump</v>
      </c>
      <c r="G374" s="2">
        <f t="shared" si="11"/>
        <v>78</v>
      </c>
    </row>
    <row r="375" spans="1:7" x14ac:dyDescent="0.2">
      <c r="A375" t="s">
        <v>437</v>
      </c>
      <c r="B375" t="s">
        <v>38</v>
      </c>
      <c r="C375" s="6">
        <v>38415</v>
      </c>
      <c r="D375">
        <v>1026</v>
      </c>
      <c r="E375" s="2">
        <v>1</v>
      </c>
      <c r="F375" t="str">
        <f t="shared" si="10"/>
        <v>Tiana BORAStriple-jump</v>
      </c>
      <c r="G375" s="2">
        <f t="shared" si="11"/>
        <v>1</v>
      </c>
    </row>
    <row r="376" spans="1:7" x14ac:dyDescent="0.2">
      <c r="A376" t="s">
        <v>442</v>
      </c>
      <c r="B376" t="s">
        <v>38</v>
      </c>
      <c r="C376" s="6">
        <v>37154</v>
      </c>
      <c r="D376">
        <v>1021</v>
      </c>
      <c r="E376" s="2">
        <v>2</v>
      </c>
      <c r="F376" t="str">
        <f t="shared" si="10"/>
        <v>Desleigh OWUSUtriple-jump</v>
      </c>
      <c r="G376" s="2">
        <f t="shared" si="11"/>
        <v>2</v>
      </c>
    </row>
    <row r="377" spans="1:7" x14ac:dyDescent="0.2">
      <c r="A377" t="s">
        <v>443</v>
      </c>
      <c r="B377" t="s">
        <v>38</v>
      </c>
      <c r="C377" s="6">
        <v>35747</v>
      </c>
      <c r="D377">
        <v>1016</v>
      </c>
      <c r="E377" s="2">
        <v>3</v>
      </c>
      <c r="F377" t="str">
        <f t="shared" si="10"/>
        <v>Annabelle PARMEGIANItriple-jump</v>
      </c>
      <c r="G377" s="2">
        <f t="shared" si="11"/>
        <v>3</v>
      </c>
    </row>
    <row r="378" spans="1:7" x14ac:dyDescent="0.2">
      <c r="A378" t="s">
        <v>418</v>
      </c>
      <c r="B378" t="s">
        <v>38</v>
      </c>
      <c r="C378" s="6">
        <v>36509</v>
      </c>
      <c r="D378">
        <v>1011</v>
      </c>
      <c r="E378" s="2">
        <v>5</v>
      </c>
      <c r="F378" t="str">
        <f t="shared" si="10"/>
        <v>Chloe GRENADEtriple-jump</v>
      </c>
      <c r="G378" s="2">
        <f t="shared" si="11"/>
        <v>5</v>
      </c>
    </row>
    <row r="379" spans="1:7" x14ac:dyDescent="0.2">
      <c r="A379" t="s">
        <v>421</v>
      </c>
      <c r="B379" t="s">
        <v>38</v>
      </c>
      <c r="C379" s="6">
        <v>36877</v>
      </c>
      <c r="D379">
        <v>995</v>
      </c>
      <c r="E379" s="2">
        <v>10</v>
      </c>
      <c r="F379" t="str">
        <f t="shared" si="10"/>
        <v>Caitlin BLACKMANtriple-jump</v>
      </c>
      <c r="G379" s="2">
        <f t="shared" si="11"/>
        <v>10</v>
      </c>
    </row>
    <row r="380" spans="1:7" x14ac:dyDescent="0.2">
      <c r="A380" t="s">
        <v>427</v>
      </c>
      <c r="B380" t="s">
        <v>38</v>
      </c>
      <c r="C380" s="6">
        <v>37421</v>
      </c>
      <c r="D380">
        <v>972</v>
      </c>
      <c r="E380" s="2">
        <v>13</v>
      </c>
      <c r="F380" t="str">
        <f t="shared" si="10"/>
        <v>Emilaya ELLIStriple-jump</v>
      </c>
      <c r="G380" s="2">
        <f t="shared" si="11"/>
        <v>13</v>
      </c>
    </row>
    <row r="381" spans="1:7" x14ac:dyDescent="0.2">
      <c r="A381" t="s">
        <v>414</v>
      </c>
      <c r="B381" t="s">
        <v>38</v>
      </c>
      <c r="C381" s="6">
        <v>35173</v>
      </c>
      <c r="D381">
        <v>967</v>
      </c>
      <c r="E381" s="2">
        <v>15</v>
      </c>
      <c r="F381" t="str">
        <f t="shared" si="10"/>
        <v>Jessie HARPERtriple-jump</v>
      </c>
      <c r="G381" s="2">
        <f t="shared" si="11"/>
        <v>15</v>
      </c>
    </row>
    <row r="382" spans="1:7" x14ac:dyDescent="0.2">
      <c r="A382" t="s">
        <v>1086</v>
      </c>
      <c r="B382" t="s">
        <v>38</v>
      </c>
      <c r="C382" s="6">
        <v>31858</v>
      </c>
      <c r="D382">
        <v>963</v>
      </c>
      <c r="E382" s="2">
        <v>17</v>
      </c>
      <c r="F382" t="str">
        <f t="shared" si="10"/>
        <v>Linda LEVERTONtriple-jump</v>
      </c>
      <c r="G382" s="2">
        <f t="shared" si="11"/>
        <v>17</v>
      </c>
    </row>
    <row r="383" spans="1:7" x14ac:dyDescent="0.2">
      <c r="A383" t="s">
        <v>1081</v>
      </c>
      <c r="B383" t="s">
        <v>38</v>
      </c>
      <c r="C383">
        <v>2005</v>
      </c>
      <c r="D383">
        <v>933</v>
      </c>
      <c r="E383" s="2">
        <v>23</v>
      </c>
      <c r="F383" t="str">
        <f t="shared" si="10"/>
        <v>Sophie ZARAFAtriple-jump</v>
      </c>
      <c r="G383" s="2">
        <f t="shared" si="11"/>
        <v>23</v>
      </c>
    </row>
    <row r="384" spans="1:7" x14ac:dyDescent="0.2">
      <c r="A384" t="s">
        <v>457</v>
      </c>
      <c r="B384" t="s">
        <v>38</v>
      </c>
      <c r="C384" s="6">
        <v>36837</v>
      </c>
      <c r="D384">
        <v>929</v>
      </c>
      <c r="E384" s="2">
        <v>25</v>
      </c>
      <c r="F384" t="str">
        <f t="shared" si="10"/>
        <v>Kaelah ELVISHtriple-jump</v>
      </c>
      <c r="G384" s="2">
        <f t="shared" si="11"/>
        <v>25</v>
      </c>
    </row>
    <row r="385" spans="1:7" x14ac:dyDescent="0.2">
      <c r="A385" t="s">
        <v>1087</v>
      </c>
      <c r="B385" t="s">
        <v>38</v>
      </c>
      <c r="C385" s="6">
        <v>37001</v>
      </c>
      <c r="D385">
        <v>926</v>
      </c>
      <c r="E385" s="2">
        <v>26</v>
      </c>
      <c r="F385" t="str">
        <f t="shared" si="10"/>
        <v>Eloise MILLINGTONtriple-jump</v>
      </c>
      <c r="G385" s="2">
        <f t="shared" si="11"/>
        <v>26</v>
      </c>
    </row>
    <row r="386" spans="1:7" x14ac:dyDescent="0.2">
      <c r="A386" t="s">
        <v>1088</v>
      </c>
      <c r="B386" t="s">
        <v>38</v>
      </c>
      <c r="C386">
        <v>2005</v>
      </c>
      <c r="D386">
        <v>926</v>
      </c>
      <c r="E386" s="2">
        <v>26</v>
      </c>
      <c r="F386" t="str">
        <f t="shared" si="10"/>
        <v>Nancy AGOSTINOtriple-jump</v>
      </c>
      <c r="G386" s="2">
        <f t="shared" si="11"/>
        <v>26</v>
      </c>
    </row>
    <row r="387" spans="1:7" x14ac:dyDescent="0.2">
      <c r="A387" t="s">
        <v>450</v>
      </c>
      <c r="B387" t="s">
        <v>38</v>
      </c>
      <c r="C387" s="6">
        <v>35923</v>
      </c>
      <c r="D387">
        <v>921</v>
      </c>
      <c r="E387" s="2">
        <v>28</v>
      </c>
      <c r="F387" t="str">
        <f t="shared" si="10"/>
        <v>Zara KECAtriple-jump</v>
      </c>
      <c r="G387" s="2">
        <f t="shared" si="11"/>
        <v>28</v>
      </c>
    </row>
    <row r="388" spans="1:7" x14ac:dyDescent="0.2">
      <c r="A388" t="s">
        <v>970</v>
      </c>
      <c r="B388" t="s">
        <v>38</v>
      </c>
      <c r="C388">
        <v>2005</v>
      </c>
      <c r="D388">
        <v>919</v>
      </c>
      <c r="E388" s="2">
        <v>29</v>
      </c>
      <c r="F388" t="str">
        <f t="shared" ref="F388:F451" si="12">A388&amp;B388</f>
        <v>Katherine BAYNEStriple-jump</v>
      </c>
      <c r="G388" s="2">
        <f t="shared" ref="G388:G451" si="13">E388</f>
        <v>29</v>
      </c>
    </row>
    <row r="389" spans="1:7" x14ac:dyDescent="0.2">
      <c r="A389" t="s">
        <v>1075</v>
      </c>
      <c r="B389" t="s">
        <v>38</v>
      </c>
      <c r="C389">
        <v>2006</v>
      </c>
      <c r="D389">
        <v>918</v>
      </c>
      <c r="E389" s="2">
        <v>30</v>
      </c>
      <c r="F389" t="str">
        <f t="shared" si="12"/>
        <v>Siena FARRELLtriple-jump</v>
      </c>
      <c r="G389" s="2">
        <f t="shared" si="13"/>
        <v>30</v>
      </c>
    </row>
    <row r="390" spans="1:7" x14ac:dyDescent="0.2">
      <c r="A390" t="s">
        <v>459</v>
      </c>
      <c r="B390" t="s">
        <v>35</v>
      </c>
      <c r="C390" s="6">
        <v>35207</v>
      </c>
      <c r="D390">
        <v>1072</v>
      </c>
      <c r="E390" s="2">
        <v>1</v>
      </c>
      <c r="F390" t="str">
        <f t="shared" si="12"/>
        <v>Eleanor PATTERSONhigh-jump</v>
      </c>
      <c r="G390" s="2">
        <f t="shared" si="13"/>
        <v>1</v>
      </c>
    </row>
    <row r="391" spans="1:7" x14ac:dyDescent="0.2">
      <c r="A391" t="s">
        <v>461</v>
      </c>
      <c r="B391" t="s">
        <v>35</v>
      </c>
      <c r="C391" s="6">
        <v>38237</v>
      </c>
      <c r="D391">
        <v>1052</v>
      </c>
      <c r="E391" s="2">
        <v>3</v>
      </c>
      <c r="F391" t="str">
        <f t="shared" si="12"/>
        <v>Erin SHAWhigh-jump</v>
      </c>
      <c r="G391" s="2">
        <f t="shared" si="13"/>
        <v>3</v>
      </c>
    </row>
    <row r="392" spans="1:7" x14ac:dyDescent="0.2">
      <c r="A392" t="s">
        <v>465</v>
      </c>
      <c r="B392" t="s">
        <v>35</v>
      </c>
      <c r="C392" s="6">
        <v>37938</v>
      </c>
      <c r="D392">
        <v>1023</v>
      </c>
      <c r="E392" s="2">
        <v>5</v>
      </c>
      <c r="F392" t="str">
        <f t="shared" si="12"/>
        <v>Alexandra HARRISONhigh-jump</v>
      </c>
      <c r="G392" s="2">
        <f t="shared" si="13"/>
        <v>5</v>
      </c>
    </row>
    <row r="393" spans="1:7" x14ac:dyDescent="0.2">
      <c r="A393" t="s">
        <v>462</v>
      </c>
      <c r="B393" t="s">
        <v>35</v>
      </c>
      <c r="C393" s="6">
        <v>36535</v>
      </c>
      <c r="D393">
        <v>1023</v>
      </c>
      <c r="E393" s="2">
        <v>5</v>
      </c>
      <c r="F393" t="str">
        <f t="shared" si="12"/>
        <v>Emily WHELANhigh-jump</v>
      </c>
      <c r="G393" s="2">
        <f t="shared" si="13"/>
        <v>5</v>
      </c>
    </row>
    <row r="394" spans="1:7" x14ac:dyDescent="0.2">
      <c r="A394" t="s">
        <v>464</v>
      </c>
      <c r="B394" t="s">
        <v>35</v>
      </c>
      <c r="C394">
        <v>2006</v>
      </c>
      <c r="D394">
        <v>1013</v>
      </c>
      <c r="E394" s="2">
        <v>8</v>
      </c>
      <c r="F394" t="str">
        <f t="shared" si="12"/>
        <v>Toby STOLBERGhigh-jump</v>
      </c>
      <c r="G394" s="2">
        <f t="shared" si="13"/>
        <v>8</v>
      </c>
    </row>
    <row r="395" spans="1:7" x14ac:dyDescent="0.2">
      <c r="A395" t="s">
        <v>469</v>
      </c>
      <c r="B395" t="s">
        <v>35</v>
      </c>
      <c r="C395" s="6">
        <v>37556</v>
      </c>
      <c r="D395">
        <v>1004</v>
      </c>
      <c r="E395" s="2">
        <v>10</v>
      </c>
      <c r="F395" t="str">
        <f t="shared" si="12"/>
        <v>Annie STAPLETONhigh-jump</v>
      </c>
      <c r="G395" s="2">
        <f t="shared" si="13"/>
        <v>10</v>
      </c>
    </row>
    <row r="396" spans="1:7" x14ac:dyDescent="0.2">
      <c r="A396" t="s">
        <v>466</v>
      </c>
      <c r="B396" t="s">
        <v>35</v>
      </c>
      <c r="C396" s="6">
        <v>38647</v>
      </c>
      <c r="D396">
        <v>984</v>
      </c>
      <c r="E396" s="2">
        <v>13</v>
      </c>
      <c r="F396" t="str">
        <f t="shared" si="12"/>
        <v>Tryphena HEWETThigh-jump</v>
      </c>
      <c r="G396" s="2">
        <f t="shared" si="13"/>
        <v>13</v>
      </c>
    </row>
    <row r="397" spans="1:7" x14ac:dyDescent="0.2">
      <c r="A397" t="s">
        <v>463</v>
      </c>
      <c r="B397" t="s">
        <v>35</v>
      </c>
      <c r="C397" s="6">
        <v>37383</v>
      </c>
      <c r="D397">
        <v>974</v>
      </c>
      <c r="E397" s="2">
        <v>16</v>
      </c>
      <c r="F397" t="str">
        <f t="shared" si="12"/>
        <v>Rosie TOZERhigh-jump</v>
      </c>
      <c r="G397" s="2">
        <f t="shared" si="13"/>
        <v>16</v>
      </c>
    </row>
    <row r="398" spans="1:7" x14ac:dyDescent="0.2">
      <c r="A398" t="s">
        <v>467</v>
      </c>
      <c r="B398" t="s">
        <v>35</v>
      </c>
      <c r="C398" s="6">
        <v>38658</v>
      </c>
      <c r="D398">
        <v>974</v>
      </c>
      <c r="E398" s="2">
        <v>16</v>
      </c>
      <c r="F398" t="str">
        <f t="shared" si="12"/>
        <v>Chelsea FRIEDRICHhigh-jump</v>
      </c>
      <c r="G398" s="2">
        <f t="shared" si="13"/>
        <v>16</v>
      </c>
    </row>
    <row r="399" spans="1:7" x14ac:dyDescent="0.2">
      <c r="A399" t="s">
        <v>972</v>
      </c>
      <c r="B399" t="s">
        <v>35</v>
      </c>
      <c r="C399" s="6">
        <v>33610</v>
      </c>
      <c r="D399">
        <v>955</v>
      </c>
      <c r="E399" s="2">
        <v>24</v>
      </c>
      <c r="F399" t="str">
        <f t="shared" si="12"/>
        <v>Denise SNYDERhigh-jump</v>
      </c>
      <c r="G399" s="2">
        <f t="shared" si="13"/>
        <v>24</v>
      </c>
    </row>
    <row r="400" spans="1:7" x14ac:dyDescent="0.2">
      <c r="A400" t="s">
        <v>525</v>
      </c>
      <c r="B400" t="s">
        <v>35</v>
      </c>
      <c r="C400" s="6">
        <v>34986</v>
      </c>
      <c r="D400">
        <v>936</v>
      </c>
      <c r="E400" s="2">
        <v>26</v>
      </c>
      <c r="F400" t="str">
        <f t="shared" si="12"/>
        <v>Tori WESThigh-jump</v>
      </c>
      <c r="G400" s="2">
        <f t="shared" si="13"/>
        <v>26</v>
      </c>
    </row>
    <row r="401" spans="1:7" x14ac:dyDescent="0.2">
      <c r="A401" t="s">
        <v>456</v>
      </c>
      <c r="B401" t="s">
        <v>35</v>
      </c>
      <c r="C401">
        <v>2005</v>
      </c>
      <c r="D401">
        <v>926</v>
      </c>
      <c r="E401" s="2">
        <v>30</v>
      </c>
      <c r="F401" t="str">
        <f t="shared" si="12"/>
        <v>Oceana D'ABBShigh-jump</v>
      </c>
      <c r="G401" s="2">
        <f t="shared" si="13"/>
        <v>30</v>
      </c>
    </row>
    <row r="402" spans="1:7" x14ac:dyDescent="0.2">
      <c r="A402" t="s">
        <v>1089</v>
      </c>
      <c r="B402" t="s">
        <v>35</v>
      </c>
      <c r="D402">
        <v>926</v>
      </c>
      <c r="E402" s="2">
        <v>30</v>
      </c>
      <c r="F402" t="str">
        <f t="shared" si="12"/>
        <v>Tiana SOLLEYhigh-jump</v>
      </c>
      <c r="G402" s="2">
        <f t="shared" si="13"/>
        <v>30</v>
      </c>
    </row>
    <row r="403" spans="1:7" x14ac:dyDescent="0.2">
      <c r="A403" t="s">
        <v>971</v>
      </c>
      <c r="B403" t="s">
        <v>35</v>
      </c>
      <c r="C403">
        <v>2004</v>
      </c>
      <c r="D403">
        <v>926</v>
      </c>
      <c r="E403" s="2">
        <v>30</v>
      </c>
      <c r="F403" t="str">
        <f t="shared" si="12"/>
        <v>Sophie LILLICRAPhigh-jump</v>
      </c>
      <c r="G403" s="2">
        <f t="shared" si="13"/>
        <v>30</v>
      </c>
    </row>
    <row r="404" spans="1:7" x14ac:dyDescent="0.2">
      <c r="A404" t="s">
        <v>472</v>
      </c>
      <c r="B404" t="s">
        <v>35</v>
      </c>
      <c r="C404">
        <v>2006</v>
      </c>
      <c r="D404">
        <v>926</v>
      </c>
      <c r="E404" s="2">
        <v>30</v>
      </c>
      <c r="F404" t="str">
        <f t="shared" si="12"/>
        <v>Zoe PEACOCKhigh-jump</v>
      </c>
      <c r="G404" s="2">
        <f t="shared" si="13"/>
        <v>30</v>
      </c>
    </row>
    <row r="405" spans="1:7" x14ac:dyDescent="0.2">
      <c r="A405" t="s">
        <v>426</v>
      </c>
      <c r="B405" t="s">
        <v>35</v>
      </c>
      <c r="C405">
        <v>2005</v>
      </c>
      <c r="D405">
        <v>926</v>
      </c>
      <c r="E405" s="2">
        <v>30</v>
      </c>
      <c r="F405" t="str">
        <f t="shared" si="12"/>
        <v>Brianna LEUNGhigh-jump</v>
      </c>
      <c r="G405" s="2">
        <f t="shared" si="13"/>
        <v>30</v>
      </c>
    </row>
    <row r="406" spans="1:7" x14ac:dyDescent="0.2">
      <c r="A406" t="s">
        <v>468</v>
      </c>
      <c r="B406" t="s">
        <v>35</v>
      </c>
      <c r="C406" s="6">
        <v>38109</v>
      </c>
      <c r="D406">
        <v>926</v>
      </c>
      <c r="E406" s="2">
        <v>30</v>
      </c>
      <c r="F406" t="str">
        <f t="shared" si="12"/>
        <v>Polly DEANE-JOHNShigh-jump</v>
      </c>
      <c r="G406" s="2">
        <f t="shared" si="13"/>
        <v>30</v>
      </c>
    </row>
    <row r="407" spans="1:7" x14ac:dyDescent="0.2">
      <c r="A407" t="s">
        <v>1090</v>
      </c>
      <c r="B407" t="s">
        <v>35</v>
      </c>
      <c r="C407">
        <v>2002</v>
      </c>
      <c r="D407">
        <v>926</v>
      </c>
      <c r="E407" s="2">
        <v>30</v>
      </c>
      <c r="F407" t="str">
        <f t="shared" si="12"/>
        <v>Elizabeth STAPLEShigh-jump</v>
      </c>
      <c r="G407" s="2">
        <f t="shared" si="13"/>
        <v>30</v>
      </c>
    </row>
    <row r="408" spans="1:7" x14ac:dyDescent="0.2">
      <c r="A408" t="s">
        <v>479</v>
      </c>
      <c r="B408" t="s">
        <v>36</v>
      </c>
      <c r="C408" s="6">
        <v>35525</v>
      </c>
      <c r="D408">
        <v>1177</v>
      </c>
      <c r="E408" s="2">
        <v>1</v>
      </c>
      <c r="F408" t="str">
        <f t="shared" si="12"/>
        <v>Nina KENNEDYpole-vault</v>
      </c>
      <c r="G408" s="2">
        <f t="shared" si="13"/>
        <v>1</v>
      </c>
    </row>
    <row r="409" spans="1:7" x14ac:dyDescent="0.2">
      <c r="A409" t="s">
        <v>481</v>
      </c>
      <c r="B409" t="s">
        <v>36</v>
      </c>
      <c r="C409" s="6">
        <v>33256</v>
      </c>
      <c r="D409">
        <v>1021</v>
      </c>
      <c r="E409" s="2">
        <v>5</v>
      </c>
      <c r="F409" t="str">
        <f t="shared" si="12"/>
        <v>Courtney SMALLACOMBEpole-vault</v>
      </c>
      <c r="G409" s="2">
        <f t="shared" si="13"/>
        <v>5</v>
      </c>
    </row>
    <row r="410" spans="1:7" x14ac:dyDescent="0.2">
      <c r="A410" t="s">
        <v>1091</v>
      </c>
      <c r="B410" t="s">
        <v>36</v>
      </c>
      <c r="C410" s="6">
        <v>32231</v>
      </c>
      <c r="D410">
        <v>1006</v>
      </c>
      <c r="E410" s="2">
        <v>6</v>
      </c>
      <c r="F410" t="str">
        <f t="shared" si="12"/>
        <v>Jamie SCROOPpole-vault</v>
      </c>
      <c r="G410" s="2">
        <f t="shared" si="13"/>
        <v>6</v>
      </c>
    </row>
    <row r="411" spans="1:7" x14ac:dyDescent="0.2">
      <c r="A411" t="s">
        <v>486</v>
      </c>
      <c r="B411" t="s">
        <v>36</v>
      </c>
      <c r="C411" s="6">
        <v>36960</v>
      </c>
      <c r="D411">
        <v>994</v>
      </c>
      <c r="E411" s="2">
        <v>7</v>
      </c>
      <c r="F411" t="str">
        <f t="shared" si="12"/>
        <v>Raphaela CORNEYpole-vault</v>
      </c>
      <c r="G411" s="2">
        <f t="shared" si="13"/>
        <v>7</v>
      </c>
    </row>
    <row r="412" spans="1:7" x14ac:dyDescent="0.2">
      <c r="A412" t="s">
        <v>484</v>
      </c>
      <c r="B412" t="s">
        <v>36</v>
      </c>
      <c r="C412" s="6">
        <v>37900</v>
      </c>
      <c r="D412">
        <v>990</v>
      </c>
      <c r="E412" s="2">
        <v>8</v>
      </c>
      <c r="F412" t="str">
        <f t="shared" si="12"/>
        <v>Cassidy BRADSHAWpole-vault</v>
      </c>
      <c r="G412" s="2">
        <f t="shared" si="13"/>
        <v>8</v>
      </c>
    </row>
    <row r="413" spans="1:7" x14ac:dyDescent="0.2">
      <c r="A413" t="s">
        <v>485</v>
      </c>
      <c r="B413" t="s">
        <v>36</v>
      </c>
      <c r="C413" s="6">
        <v>35118</v>
      </c>
      <c r="D413">
        <v>975</v>
      </c>
      <c r="E413" s="2">
        <v>9</v>
      </c>
      <c r="F413" t="str">
        <f t="shared" si="12"/>
        <v>Madeline LAWSONpole-vault</v>
      </c>
      <c r="G413" s="2">
        <f t="shared" si="13"/>
        <v>9</v>
      </c>
    </row>
    <row r="414" spans="1:7" x14ac:dyDescent="0.2">
      <c r="A414" t="s">
        <v>489</v>
      </c>
      <c r="B414" t="s">
        <v>36</v>
      </c>
      <c r="C414" s="6">
        <v>38208</v>
      </c>
      <c r="D414">
        <v>960</v>
      </c>
      <c r="E414" s="2">
        <v>10</v>
      </c>
      <c r="F414" t="str">
        <f t="shared" si="12"/>
        <v>Georgia TAYLERpole-vault</v>
      </c>
      <c r="G414" s="2">
        <f t="shared" si="13"/>
        <v>10</v>
      </c>
    </row>
    <row r="415" spans="1:7" x14ac:dyDescent="0.2">
      <c r="A415" t="s">
        <v>487</v>
      </c>
      <c r="B415" t="s">
        <v>36</v>
      </c>
      <c r="C415" s="6">
        <v>37497</v>
      </c>
      <c r="D415">
        <v>960</v>
      </c>
      <c r="E415" s="2">
        <v>10</v>
      </c>
      <c r="F415" t="str">
        <f t="shared" si="12"/>
        <v>Olivia GROSSpole-vault</v>
      </c>
      <c r="G415" s="2">
        <f t="shared" si="13"/>
        <v>10</v>
      </c>
    </row>
    <row r="416" spans="1:7" x14ac:dyDescent="0.2">
      <c r="A416" t="s">
        <v>492</v>
      </c>
      <c r="B416" t="s">
        <v>36</v>
      </c>
      <c r="C416" s="6">
        <v>35825</v>
      </c>
      <c r="D416">
        <v>944</v>
      </c>
      <c r="E416" s="2">
        <v>13</v>
      </c>
      <c r="F416" t="str">
        <f t="shared" si="12"/>
        <v>Elizabeth BARALpole-vault</v>
      </c>
      <c r="G416" s="2">
        <f t="shared" si="13"/>
        <v>13</v>
      </c>
    </row>
    <row r="417" spans="1:7" x14ac:dyDescent="0.2">
      <c r="A417" t="s">
        <v>488</v>
      </c>
      <c r="B417" t="s">
        <v>36</v>
      </c>
      <c r="C417" s="6">
        <v>38081</v>
      </c>
      <c r="D417">
        <v>929</v>
      </c>
      <c r="E417" s="2">
        <v>18</v>
      </c>
      <c r="F417" t="str">
        <f t="shared" si="12"/>
        <v>Ellie PARSONSpole-vault</v>
      </c>
      <c r="G417" s="2">
        <f t="shared" si="13"/>
        <v>18</v>
      </c>
    </row>
    <row r="418" spans="1:7" x14ac:dyDescent="0.2">
      <c r="A418" t="s">
        <v>490</v>
      </c>
      <c r="B418" t="s">
        <v>36</v>
      </c>
      <c r="C418" s="6">
        <v>34656</v>
      </c>
      <c r="D418">
        <v>898</v>
      </c>
      <c r="E418" s="2">
        <v>21</v>
      </c>
      <c r="F418" t="str">
        <f t="shared" si="12"/>
        <v>Grace BATHpole-vault</v>
      </c>
      <c r="G418" s="2">
        <f t="shared" si="13"/>
        <v>21</v>
      </c>
    </row>
    <row r="419" spans="1:7" x14ac:dyDescent="0.2">
      <c r="A419" t="s">
        <v>975</v>
      </c>
      <c r="B419" t="s">
        <v>36</v>
      </c>
      <c r="C419">
        <v>2005</v>
      </c>
      <c r="D419">
        <v>868</v>
      </c>
      <c r="E419" s="2">
        <v>26</v>
      </c>
      <c r="F419" t="str">
        <f t="shared" si="12"/>
        <v>Leila BARKERpole-vault</v>
      </c>
      <c r="G419" s="2">
        <f t="shared" si="13"/>
        <v>26</v>
      </c>
    </row>
    <row r="420" spans="1:7" x14ac:dyDescent="0.2">
      <c r="A420" t="s">
        <v>493</v>
      </c>
      <c r="B420" t="s">
        <v>36</v>
      </c>
      <c r="C420" s="6">
        <v>37766</v>
      </c>
      <c r="D420">
        <v>868</v>
      </c>
      <c r="E420" s="2">
        <v>26</v>
      </c>
      <c r="F420" t="str">
        <f t="shared" si="12"/>
        <v>Felicity JOUVELETpole-vault</v>
      </c>
      <c r="G420" s="2">
        <f t="shared" si="13"/>
        <v>26</v>
      </c>
    </row>
    <row r="421" spans="1:7" x14ac:dyDescent="0.2">
      <c r="A421" t="s">
        <v>496</v>
      </c>
      <c r="B421" t="s">
        <v>36</v>
      </c>
      <c r="C421">
        <v>2004</v>
      </c>
      <c r="D421">
        <v>868</v>
      </c>
      <c r="E421" s="2">
        <v>26</v>
      </c>
      <c r="F421" t="str">
        <f t="shared" si="12"/>
        <v>Jade ARNUTHNOTpole-vault</v>
      </c>
      <c r="G421" s="2">
        <f t="shared" si="13"/>
        <v>26</v>
      </c>
    </row>
    <row r="422" spans="1:7" x14ac:dyDescent="0.2">
      <c r="A422" t="s">
        <v>466</v>
      </c>
      <c r="B422" t="s">
        <v>36</v>
      </c>
      <c r="C422" s="6">
        <v>38647</v>
      </c>
      <c r="D422">
        <v>868</v>
      </c>
      <c r="E422" s="2">
        <v>26</v>
      </c>
      <c r="F422" t="str">
        <f t="shared" si="12"/>
        <v>Tryphena HEWETTpole-vault</v>
      </c>
      <c r="G422" s="2">
        <f t="shared" si="13"/>
        <v>26</v>
      </c>
    </row>
    <row r="423" spans="1:7" x14ac:dyDescent="0.2">
      <c r="A423" t="s">
        <v>1092</v>
      </c>
      <c r="B423" t="s">
        <v>36</v>
      </c>
      <c r="C423" s="6">
        <v>35103</v>
      </c>
      <c r="D423">
        <v>868</v>
      </c>
      <c r="E423" s="2">
        <v>26</v>
      </c>
      <c r="F423" t="str">
        <f t="shared" si="12"/>
        <v>Tamara MANCUSOpole-vault</v>
      </c>
      <c r="G423" s="2">
        <f t="shared" si="13"/>
        <v>26</v>
      </c>
    </row>
    <row r="424" spans="1:7" x14ac:dyDescent="0.2">
      <c r="A424" t="s">
        <v>494</v>
      </c>
      <c r="B424" t="s">
        <v>36</v>
      </c>
      <c r="C424" s="6">
        <v>36393</v>
      </c>
      <c r="D424">
        <v>853</v>
      </c>
      <c r="E424" s="2">
        <v>32</v>
      </c>
      <c r="F424" t="str">
        <f t="shared" si="12"/>
        <v>Kate ABFALTERpole-vault</v>
      </c>
      <c r="G424" s="2">
        <f t="shared" si="13"/>
        <v>32</v>
      </c>
    </row>
    <row r="425" spans="1:7" x14ac:dyDescent="0.2">
      <c r="A425" t="s">
        <v>495</v>
      </c>
      <c r="B425" t="s">
        <v>36</v>
      </c>
      <c r="C425" s="6">
        <v>38001</v>
      </c>
      <c r="D425">
        <v>853</v>
      </c>
      <c r="E425" s="2">
        <v>32</v>
      </c>
      <c r="F425" t="str">
        <f t="shared" si="12"/>
        <v>Lara WITTEYpole-vault</v>
      </c>
      <c r="G425" s="2">
        <f t="shared" si="13"/>
        <v>32</v>
      </c>
    </row>
    <row r="426" spans="1:7" x14ac:dyDescent="0.2">
      <c r="A426" t="s">
        <v>1093</v>
      </c>
      <c r="B426" t="s">
        <v>36</v>
      </c>
      <c r="C426" s="6">
        <v>36159</v>
      </c>
      <c r="D426">
        <v>838</v>
      </c>
      <c r="E426" s="2">
        <v>37</v>
      </c>
      <c r="F426" t="str">
        <f t="shared" si="12"/>
        <v>Isabella MURRELLpole-vault</v>
      </c>
      <c r="G426" s="2">
        <f t="shared" si="13"/>
        <v>37</v>
      </c>
    </row>
    <row r="427" spans="1:7" x14ac:dyDescent="0.2">
      <c r="A427" t="s">
        <v>1094</v>
      </c>
      <c r="B427" t="s">
        <v>36</v>
      </c>
      <c r="C427" s="6">
        <v>35316</v>
      </c>
      <c r="D427">
        <v>807</v>
      </c>
      <c r="E427" s="2">
        <v>44</v>
      </c>
      <c r="F427" t="str">
        <f t="shared" si="12"/>
        <v>Megan SEVEpole-vault</v>
      </c>
      <c r="G427" s="2">
        <f t="shared" si="13"/>
        <v>44</v>
      </c>
    </row>
    <row r="428" spans="1:7" x14ac:dyDescent="0.2">
      <c r="A428" t="s">
        <v>497</v>
      </c>
      <c r="B428" t="s">
        <v>36</v>
      </c>
      <c r="C428" s="6">
        <v>38800</v>
      </c>
      <c r="D428">
        <v>807</v>
      </c>
      <c r="E428" s="2">
        <v>44</v>
      </c>
      <c r="F428" t="str">
        <f t="shared" si="12"/>
        <v>Haneefa RANEpole-vault</v>
      </c>
      <c r="G428" s="2">
        <f t="shared" si="13"/>
        <v>44</v>
      </c>
    </row>
    <row r="429" spans="1:7" x14ac:dyDescent="0.2">
      <c r="A429" t="s">
        <v>1095</v>
      </c>
      <c r="B429" t="s">
        <v>36</v>
      </c>
      <c r="C429">
        <v>2006</v>
      </c>
      <c r="D429">
        <v>807</v>
      </c>
      <c r="E429" s="2">
        <v>44</v>
      </c>
      <c r="F429" t="str">
        <f t="shared" si="12"/>
        <v>Anais FITZPATRICKpole-vault</v>
      </c>
      <c r="G429" s="2">
        <f t="shared" si="13"/>
        <v>44</v>
      </c>
    </row>
    <row r="430" spans="1:7" x14ac:dyDescent="0.2">
      <c r="A430" t="s">
        <v>503</v>
      </c>
      <c r="B430" t="s">
        <v>40</v>
      </c>
      <c r="C430" s="6">
        <v>38571</v>
      </c>
      <c r="D430">
        <v>916</v>
      </c>
      <c r="E430" s="2">
        <v>9</v>
      </c>
      <c r="F430" t="str">
        <f t="shared" si="12"/>
        <v>Marley RAIKIWASAdiscus-throw</v>
      </c>
      <c r="G430" s="2">
        <f t="shared" si="13"/>
        <v>9</v>
      </c>
    </row>
    <row r="431" spans="1:7" x14ac:dyDescent="0.2">
      <c r="A431" t="s">
        <v>501</v>
      </c>
      <c r="B431" t="s">
        <v>40</v>
      </c>
      <c r="C431" s="6">
        <v>33247</v>
      </c>
      <c r="D431">
        <v>887</v>
      </c>
      <c r="E431" s="2">
        <v>12</v>
      </c>
      <c r="F431" t="str">
        <f t="shared" si="12"/>
        <v>Kimberly MULHALLdiscus-throw</v>
      </c>
      <c r="G431" s="2">
        <f t="shared" si="13"/>
        <v>12</v>
      </c>
    </row>
    <row r="432" spans="1:7" x14ac:dyDescent="0.2">
      <c r="A432" t="s">
        <v>504</v>
      </c>
      <c r="B432" t="s">
        <v>40</v>
      </c>
      <c r="C432" s="6">
        <v>37360</v>
      </c>
      <c r="D432">
        <v>879</v>
      </c>
      <c r="E432" s="2">
        <v>13</v>
      </c>
      <c r="F432" t="str">
        <f t="shared" si="12"/>
        <v>Sally SHOKRYdiscus-throw</v>
      </c>
      <c r="G432" s="2">
        <f t="shared" si="13"/>
        <v>13</v>
      </c>
    </row>
    <row r="433" spans="1:7" x14ac:dyDescent="0.2">
      <c r="A433" t="s">
        <v>515</v>
      </c>
      <c r="B433" t="s">
        <v>40</v>
      </c>
      <c r="C433" s="6">
        <v>38170</v>
      </c>
      <c r="D433">
        <v>857</v>
      </c>
      <c r="E433" s="2">
        <v>20</v>
      </c>
      <c r="F433" t="str">
        <f t="shared" si="12"/>
        <v>Kajsa SHIELDdiscus-throw</v>
      </c>
      <c r="G433" s="2">
        <f t="shared" si="13"/>
        <v>20</v>
      </c>
    </row>
    <row r="434" spans="1:7" x14ac:dyDescent="0.2">
      <c r="A434" t="s">
        <v>505</v>
      </c>
      <c r="B434" t="s">
        <v>40</v>
      </c>
      <c r="C434" s="6">
        <v>38096</v>
      </c>
      <c r="D434">
        <v>850</v>
      </c>
      <c r="E434" s="2">
        <v>21</v>
      </c>
      <c r="F434" t="str">
        <f t="shared" si="12"/>
        <v>Ashlyn BLACKSTOCKdiscus-throw</v>
      </c>
      <c r="G434" s="2">
        <f t="shared" si="13"/>
        <v>21</v>
      </c>
    </row>
    <row r="435" spans="1:7" x14ac:dyDescent="0.2">
      <c r="A435" t="s">
        <v>507</v>
      </c>
      <c r="B435" t="s">
        <v>40</v>
      </c>
      <c r="C435" s="6">
        <v>37984</v>
      </c>
      <c r="D435">
        <v>840</v>
      </c>
      <c r="E435" s="2">
        <v>23</v>
      </c>
      <c r="F435" t="str">
        <f t="shared" si="12"/>
        <v>Laylani VA'AIdiscus-throw</v>
      </c>
      <c r="G435" s="2">
        <f t="shared" si="13"/>
        <v>23</v>
      </c>
    </row>
    <row r="436" spans="1:7" x14ac:dyDescent="0.2">
      <c r="A436" t="s">
        <v>508</v>
      </c>
      <c r="B436" t="s">
        <v>40</v>
      </c>
      <c r="C436" s="6">
        <v>36121</v>
      </c>
      <c r="D436">
        <v>839</v>
      </c>
      <c r="E436" s="2">
        <v>24</v>
      </c>
      <c r="F436" t="str">
        <f t="shared" si="12"/>
        <v>Samantha PEACEdiscus-throw</v>
      </c>
      <c r="G436" s="2">
        <f t="shared" si="13"/>
        <v>24</v>
      </c>
    </row>
    <row r="437" spans="1:7" x14ac:dyDescent="0.2">
      <c r="A437" t="s">
        <v>509</v>
      </c>
      <c r="B437" t="s">
        <v>40</v>
      </c>
      <c r="C437" s="6">
        <v>36148</v>
      </c>
      <c r="D437">
        <v>826</v>
      </c>
      <c r="E437" s="2">
        <v>27</v>
      </c>
      <c r="F437" t="str">
        <f t="shared" si="12"/>
        <v>Jessica SIVIOURdiscus-throw</v>
      </c>
      <c r="G437" s="2">
        <f t="shared" si="13"/>
        <v>27</v>
      </c>
    </row>
    <row r="438" spans="1:7" x14ac:dyDescent="0.2">
      <c r="A438" t="s">
        <v>510</v>
      </c>
      <c r="B438" t="s">
        <v>40</v>
      </c>
      <c r="C438" s="6">
        <v>36466</v>
      </c>
      <c r="D438">
        <v>815</v>
      </c>
      <c r="E438" s="2">
        <v>30</v>
      </c>
      <c r="F438" t="str">
        <f t="shared" si="12"/>
        <v>Sina WILDRAUTdiscus-throw</v>
      </c>
      <c r="G438" s="2">
        <f t="shared" si="13"/>
        <v>30</v>
      </c>
    </row>
    <row r="439" spans="1:7" x14ac:dyDescent="0.2">
      <c r="A439" t="s">
        <v>516</v>
      </c>
      <c r="B439" t="s">
        <v>40</v>
      </c>
      <c r="D439">
        <v>803</v>
      </c>
      <c r="E439" s="2">
        <v>32</v>
      </c>
      <c r="F439" t="str">
        <f t="shared" si="12"/>
        <v>Chelsy WAYNEdiscus-throw</v>
      </c>
      <c r="G439" s="2">
        <f t="shared" si="13"/>
        <v>32</v>
      </c>
    </row>
    <row r="440" spans="1:7" x14ac:dyDescent="0.2">
      <c r="A440" t="s">
        <v>512</v>
      </c>
      <c r="B440" t="s">
        <v>40</v>
      </c>
      <c r="C440">
        <v>2006</v>
      </c>
      <c r="D440">
        <v>796</v>
      </c>
      <c r="E440" s="2">
        <v>36</v>
      </c>
      <c r="F440" t="str">
        <f t="shared" si="12"/>
        <v>Charlize GOODYdiscus-throw</v>
      </c>
      <c r="G440" s="2">
        <f t="shared" si="13"/>
        <v>36</v>
      </c>
    </row>
    <row r="441" spans="1:7" x14ac:dyDescent="0.2">
      <c r="A441" t="s">
        <v>513</v>
      </c>
      <c r="B441" t="s">
        <v>40</v>
      </c>
      <c r="C441">
        <v>2006</v>
      </c>
      <c r="D441">
        <v>788</v>
      </c>
      <c r="E441" s="2">
        <v>38</v>
      </c>
      <c r="F441" t="str">
        <f t="shared" si="12"/>
        <v>Azariah TUALAdiscus-throw</v>
      </c>
      <c r="G441" s="2">
        <f t="shared" si="13"/>
        <v>38</v>
      </c>
    </row>
    <row r="442" spans="1:7" x14ac:dyDescent="0.2">
      <c r="A442" t="s">
        <v>1096</v>
      </c>
      <c r="B442" t="s">
        <v>40</v>
      </c>
      <c r="C442" s="6">
        <v>38733</v>
      </c>
      <c r="D442">
        <v>786</v>
      </c>
      <c r="E442" s="2">
        <v>40</v>
      </c>
      <c r="F442" t="str">
        <f t="shared" si="12"/>
        <v>Xylavene BEALEdiscus-throw</v>
      </c>
      <c r="G442" s="2">
        <f t="shared" si="13"/>
        <v>40</v>
      </c>
    </row>
    <row r="443" spans="1:7" x14ac:dyDescent="0.2">
      <c r="A443" t="s">
        <v>1097</v>
      </c>
      <c r="B443" t="s">
        <v>40</v>
      </c>
      <c r="C443" s="6">
        <v>36832</v>
      </c>
      <c r="D443">
        <v>781</v>
      </c>
      <c r="E443" s="2">
        <v>42</v>
      </c>
      <c r="F443" t="str">
        <f t="shared" si="12"/>
        <v>Lucy REIMERdiscus-throw</v>
      </c>
      <c r="G443" s="2">
        <f t="shared" si="13"/>
        <v>42</v>
      </c>
    </row>
    <row r="444" spans="1:7" x14ac:dyDescent="0.2">
      <c r="A444" t="s">
        <v>1098</v>
      </c>
      <c r="B444" t="s">
        <v>40</v>
      </c>
      <c r="C444">
        <v>2005</v>
      </c>
      <c r="D444">
        <v>765</v>
      </c>
      <c r="E444" s="2">
        <v>49</v>
      </c>
      <c r="F444" t="str">
        <f t="shared" si="12"/>
        <v>Zoe DANIELSdiscus-throw</v>
      </c>
      <c r="G444" s="2">
        <f t="shared" si="13"/>
        <v>49</v>
      </c>
    </row>
    <row r="445" spans="1:7" x14ac:dyDescent="0.2">
      <c r="A445" t="s">
        <v>517</v>
      </c>
      <c r="B445" t="s">
        <v>40</v>
      </c>
      <c r="C445" s="6">
        <v>37230</v>
      </c>
      <c r="D445">
        <v>757</v>
      </c>
      <c r="E445" s="2">
        <v>53</v>
      </c>
      <c r="F445" t="str">
        <f t="shared" si="12"/>
        <v>Sinead DU TOITdiscus-throw</v>
      </c>
      <c r="G445" s="2">
        <f t="shared" si="13"/>
        <v>53</v>
      </c>
    </row>
    <row r="446" spans="1:7" x14ac:dyDescent="0.2">
      <c r="A446" t="s">
        <v>522</v>
      </c>
      <c r="B446" t="s">
        <v>40</v>
      </c>
      <c r="C446" s="6">
        <v>37422</v>
      </c>
      <c r="D446">
        <v>747</v>
      </c>
      <c r="E446" s="2">
        <v>58</v>
      </c>
      <c r="F446" t="str">
        <f t="shared" si="12"/>
        <v>Alysha PEARSONdiscus-throw</v>
      </c>
      <c r="G446" s="2">
        <f t="shared" si="13"/>
        <v>58</v>
      </c>
    </row>
    <row r="447" spans="1:7" x14ac:dyDescent="0.2">
      <c r="A447" t="s">
        <v>1099</v>
      </c>
      <c r="B447" t="s">
        <v>40</v>
      </c>
      <c r="C447">
        <v>2001</v>
      </c>
      <c r="D447">
        <v>746</v>
      </c>
      <c r="E447" s="2">
        <v>59</v>
      </c>
      <c r="F447" t="str">
        <f t="shared" si="12"/>
        <v>Amy POLIKOWSKIdiscus-throw</v>
      </c>
      <c r="G447" s="2">
        <f t="shared" si="13"/>
        <v>59</v>
      </c>
    </row>
    <row r="448" spans="1:7" x14ac:dyDescent="0.2">
      <c r="A448" t="s">
        <v>1100</v>
      </c>
      <c r="B448" t="s">
        <v>40</v>
      </c>
      <c r="C448">
        <v>2004</v>
      </c>
      <c r="D448">
        <v>743</v>
      </c>
      <c r="E448" s="2">
        <v>61</v>
      </c>
      <c r="F448" t="str">
        <f t="shared" si="12"/>
        <v>Natalia LESZCZYNSKIdiscus-throw</v>
      </c>
      <c r="G448" s="2">
        <f t="shared" si="13"/>
        <v>61</v>
      </c>
    </row>
    <row r="449" spans="1:7" x14ac:dyDescent="0.2">
      <c r="A449" t="s">
        <v>518</v>
      </c>
      <c r="B449" t="s">
        <v>39</v>
      </c>
      <c r="C449" s="6">
        <v>36941</v>
      </c>
      <c r="D449">
        <v>871</v>
      </c>
      <c r="E449" s="2">
        <v>5</v>
      </c>
      <c r="F449" t="str">
        <f t="shared" si="12"/>
        <v>Emma BERGshot-put</v>
      </c>
      <c r="G449" s="2">
        <f t="shared" si="13"/>
        <v>5</v>
      </c>
    </row>
    <row r="450" spans="1:7" x14ac:dyDescent="0.2">
      <c r="A450" t="s">
        <v>504</v>
      </c>
      <c r="B450" t="s">
        <v>39</v>
      </c>
      <c r="C450" s="6">
        <v>37360</v>
      </c>
      <c r="D450">
        <v>825</v>
      </c>
      <c r="E450" s="2">
        <v>13</v>
      </c>
      <c r="F450" t="str">
        <f t="shared" si="12"/>
        <v>Sally SHOKRYshot-put</v>
      </c>
      <c r="G450" s="2">
        <f t="shared" si="13"/>
        <v>13</v>
      </c>
    </row>
    <row r="451" spans="1:7" x14ac:dyDescent="0.2">
      <c r="A451" t="s">
        <v>517</v>
      </c>
      <c r="B451" t="s">
        <v>39</v>
      </c>
      <c r="C451" s="6">
        <v>37230</v>
      </c>
      <c r="D451">
        <v>812</v>
      </c>
      <c r="E451" s="2">
        <v>16</v>
      </c>
      <c r="F451" t="str">
        <f t="shared" si="12"/>
        <v>Sinead DU TOITshot-put</v>
      </c>
      <c r="G451" s="2">
        <f t="shared" si="13"/>
        <v>16</v>
      </c>
    </row>
    <row r="452" spans="1:7" x14ac:dyDescent="0.2">
      <c r="A452" t="s">
        <v>460</v>
      </c>
      <c r="B452" t="s">
        <v>39</v>
      </c>
      <c r="C452" s="6">
        <v>35434</v>
      </c>
      <c r="D452">
        <v>809</v>
      </c>
      <c r="E452" s="2">
        <v>17</v>
      </c>
      <c r="F452" t="str">
        <f t="shared" ref="F452:F515" si="14">A452&amp;B452</f>
        <v>Alysha BURNETTshot-put</v>
      </c>
      <c r="G452" s="2">
        <f t="shared" ref="G452:G515" si="15">E452</f>
        <v>17</v>
      </c>
    </row>
    <row r="453" spans="1:7" x14ac:dyDescent="0.2">
      <c r="A453" t="s">
        <v>522</v>
      </c>
      <c r="B453" t="s">
        <v>39</v>
      </c>
      <c r="C453" s="6">
        <v>37422</v>
      </c>
      <c r="D453">
        <v>789</v>
      </c>
      <c r="E453" s="2">
        <v>21</v>
      </c>
      <c r="F453" t="str">
        <f t="shared" si="14"/>
        <v>Alysha PEARSONshot-put</v>
      </c>
      <c r="G453" s="2">
        <f t="shared" si="15"/>
        <v>21</v>
      </c>
    </row>
    <row r="454" spans="1:7" x14ac:dyDescent="0.2">
      <c r="A454" t="s">
        <v>1009</v>
      </c>
      <c r="B454" t="s">
        <v>39</v>
      </c>
      <c r="C454" s="6">
        <v>34418</v>
      </c>
      <c r="D454">
        <v>789</v>
      </c>
      <c r="E454" s="2">
        <v>21</v>
      </c>
      <c r="F454" t="str">
        <f t="shared" si="14"/>
        <v>Rebecca LODGEshot-put</v>
      </c>
      <c r="G454" s="2">
        <f t="shared" si="15"/>
        <v>21</v>
      </c>
    </row>
    <row r="455" spans="1:7" x14ac:dyDescent="0.2">
      <c r="A455" t="s">
        <v>503</v>
      </c>
      <c r="B455" t="s">
        <v>39</v>
      </c>
      <c r="C455" s="6">
        <v>38571</v>
      </c>
      <c r="D455">
        <v>788</v>
      </c>
      <c r="E455" s="2">
        <v>23</v>
      </c>
      <c r="F455" t="str">
        <f t="shared" si="14"/>
        <v>Marley RAIKIWASAshot-put</v>
      </c>
      <c r="G455" s="2">
        <f t="shared" si="15"/>
        <v>23</v>
      </c>
    </row>
    <row r="456" spans="1:7" x14ac:dyDescent="0.2">
      <c r="A456" t="s">
        <v>523</v>
      </c>
      <c r="B456" t="s">
        <v>39</v>
      </c>
      <c r="C456" s="6">
        <v>36319</v>
      </c>
      <c r="D456">
        <v>779</v>
      </c>
      <c r="E456" s="2">
        <v>26</v>
      </c>
      <c r="F456" t="str">
        <f t="shared" si="14"/>
        <v>Sarah THORPEshot-put</v>
      </c>
      <c r="G456" s="2">
        <f t="shared" si="15"/>
        <v>26</v>
      </c>
    </row>
    <row r="457" spans="1:7" x14ac:dyDescent="0.2">
      <c r="A457" t="s">
        <v>976</v>
      </c>
      <c r="B457" t="s">
        <v>39</v>
      </c>
      <c r="C457" s="6">
        <v>38000</v>
      </c>
      <c r="D457">
        <v>778</v>
      </c>
      <c r="E457" s="2">
        <v>27</v>
      </c>
      <c r="F457" t="str">
        <f t="shared" si="14"/>
        <v>Isabella HIPPELshot-put</v>
      </c>
      <c r="G457" s="2">
        <f t="shared" si="15"/>
        <v>27</v>
      </c>
    </row>
    <row r="458" spans="1:7" x14ac:dyDescent="0.2">
      <c r="A458" t="s">
        <v>1101</v>
      </c>
      <c r="B458" t="s">
        <v>39</v>
      </c>
      <c r="C458" s="6">
        <v>38350</v>
      </c>
      <c r="D458">
        <v>766</v>
      </c>
      <c r="E458" s="2">
        <v>31</v>
      </c>
      <c r="F458" t="str">
        <f t="shared" si="14"/>
        <v>Jessica STEFANOVICshot-put</v>
      </c>
      <c r="G458" s="2">
        <f t="shared" si="15"/>
        <v>31</v>
      </c>
    </row>
    <row r="459" spans="1:7" x14ac:dyDescent="0.2">
      <c r="A459" t="s">
        <v>521</v>
      </c>
      <c r="B459" t="s">
        <v>39</v>
      </c>
      <c r="C459" s="6">
        <v>38336</v>
      </c>
      <c r="D459">
        <v>762</v>
      </c>
      <c r="E459" s="2">
        <v>32</v>
      </c>
      <c r="F459" t="str">
        <f t="shared" si="14"/>
        <v>Kaitlyn COULTERshot-put</v>
      </c>
      <c r="G459" s="2">
        <f t="shared" si="15"/>
        <v>32</v>
      </c>
    </row>
    <row r="460" spans="1:7" x14ac:dyDescent="0.2">
      <c r="A460" t="s">
        <v>1096</v>
      </c>
      <c r="B460" t="s">
        <v>39</v>
      </c>
      <c r="C460" s="6">
        <v>38733</v>
      </c>
      <c r="D460">
        <v>760</v>
      </c>
      <c r="E460" s="2">
        <v>33</v>
      </c>
      <c r="F460" t="str">
        <f t="shared" si="14"/>
        <v>Xylavene BEALEshot-put</v>
      </c>
      <c r="G460" s="2">
        <f t="shared" si="15"/>
        <v>33</v>
      </c>
    </row>
    <row r="461" spans="1:7" x14ac:dyDescent="0.2">
      <c r="A461" t="s">
        <v>525</v>
      </c>
      <c r="B461" t="s">
        <v>39</v>
      </c>
      <c r="C461" s="6">
        <v>34986</v>
      </c>
      <c r="D461">
        <v>760</v>
      </c>
      <c r="E461" s="2">
        <v>34</v>
      </c>
      <c r="F461" t="str">
        <f t="shared" si="14"/>
        <v>Tori WESTshot-put</v>
      </c>
      <c r="G461" s="2">
        <f t="shared" si="15"/>
        <v>34</v>
      </c>
    </row>
    <row r="462" spans="1:7" x14ac:dyDescent="0.2">
      <c r="A462" t="s">
        <v>1100</v>
      </c>
      <c r="B462" t="s">
        <v>39</v>
      </c>
      <c r="C462">
        <v>2004</v>
      </c>
      <c r="D462">
        <v>758</v>
      </c>
      <c r="E462" s="2">
        <v>36</v>
      </c>
      <c r="F462" t="str">
        <f t="shared" si="14"/>
        <v>Natalia LESZCZYNSKIshot-put</v>
      </c>
      <c r="G462" s="2">
        <f t="shared" si="15"/>
        <v>36</v>
      </c>
    </row>
    <row r="463" spans="1:7" x14ac:dyDescent="0.2">
      <c r="A463" t="s">
        <v>1102</v>
      </c>
      <c r="B463" t="s">
        <v>39</v>
      </c>
      <c r="C463">
        <v>2003</v>
      </c>
      <c r="D463">
        <v>755</v>
      </c>
      <c r="E463" s="2">
        <v>37</v>
      </c>
      <c r="F463" t="str">
        <f t="shared" si="14"/>
        <v>Alyssa KAPRANOVshot-put</v>
      </c>
      <c r="G463" s="2">
        <f t="shared" si="15"/>
        <v>37</v>
      </c>
    </row>
    <row r="464" spans="1:7" x14ac:dyDescent="0.2">
      <c r="A464" t="s">
        <v>510</v>
      </c>
      <c r="B464" t="s">
        <v>39</v>
      </c>
      <c r="C464" s="6">
        <v>36466</v>
      </c>
      <c r="D464">
        <v>752</v>
      </c>
      <c r="E464" s="2">
        <v>39</v>
      </c>
      <c r="F464" t="str">
        <f t="shared" si="14"/>
        <v>Sina WILDRAUTshot-put</v>
      </c>
      <c r="G464" s="2">
        <f t="shared" si="15"/>
        <v>39</v>
      </c>
    </row>
    <row r="465" spans="1:7" x14ac:dyDescent="0.2">
      <c r="A465" t="s">
        <v>1103</v>
      </c>
      <c r="B465" t="s">
        <v>39</v>
      </c>
      <c r="C465">
        <v>2006</v>
      </c>
      <c r="D465">
        <v>750</v>
      </c>
      <c r="E465" s="2">
        <v>42</v>
      </c>
      <c r="F465" t="str">
        <f t="shared" si="14"/>
        <v>Taylor LARSSONshot-put</v>
      </c>
      <c r="G465" s="2">
        <f t="shared" si="15"/>
        <v>42</v>
      </c>
    </row>
    <row r="466" spans="1:7" x14ac:dyDescent="0.2">
      <c r="A466" t="s">
        <v>419</v>
      </c>
      <c r="B466" t="s">
        <v>39</v>
      </c>
      <c r="C466" s="6">
        <v>38437</v>
      </c>
      <c r="D466">
        <v>745</v>
      </c>
      <c r="E466" s="2">
        <v>47</v>
      </c>
      <c r="F466" t="str">
        <f t="shared" si="14"/>
        <v>Mia SCERRIshot-put</v>
      </c>
      <c r="G466" s="2">
        <f t="shared" si="15"/>
        <v>47</v>
      </c>
    </row>
    <row r="467" spans="1:7" x14ac:dyDescent="0.2">
      <c r="A467" t="s">
        <v>1104</v>
      </c>
      <c r="B467" t="s">
        <v>39</v>
      </c>
      <c r="D467">
        <v>744</v>
      </c>
      <c r="E467" s="2">
        <v>49</v>
      </c>
      <c r="F467" t="str">
        <f t="shared" si="14"/>
        <v>Ateca Grace ULUIBUROTUshot-put</v>
      </c>
      <c r="G467" s="2">
        <f t="shared" si="15"/>
        <v>49</v>
      </c>
    </row>
    <row r="468" spans="1:7" x14ac:dyDescent="0.2">
      <c r="A468" t="s">
        <v>1105</v>
      </c>
      <c r="B468" t="s">
        <v>39</v>
      </c>
      <c r="C468">
        <v>2003</v>
      </c>
      <c r="D468">
        <v>741</v>
      </c>
      <c r="E468" s="2">
        <v>50</v>
      </c>
      <c r="F468" t="str">
        <f t="shared" si="14"/>
        <v>Penny GIDDYshot-put</v>
      </c>
      <c r="G468" s="2">
        <f t="shared" si="15"/>
        <v>50</v>
      </c>
    </row>
    <row r="469" spans="1:7" x14ac:dyDescent="0.2">
      <c r="A469" t="s">
        <v>509</v>
      </c>
      <c r="B469" t="s">
        <v>39</v>
      </c>
      <c r="C469" s="6">
        <v>36148</v>
      </c>
      <c r="D469">
        <v>721</v>
      </c>
      <c r="E469" s="2">
        <v>58</v>
      </c>
      <c r="F469" t="str">
        <f t="shared" si="14"/>
        <v>Jessica SIVIOURshot-put</v>
      </c>
      <c r="G469" s="2">
        <f t="shared" si="15"/>
        <v>58</v>
      </c>
    </row>
    <row r="470" spans="1:7" x14ac:dyDescent="0.2">
      <c r="A470" t="s">
        <v>1106</v>
      </c>
      <c r="B470" t="s">
        <v>39</v>
      </c>
      <c r="C470">
        <v>2005</v>
      </c>
      <c r="D470">
        <v>721</v>
      </c>
      <c r="E470" s="2">
        <v>59</v>
      </c>
      <c r="F470" t="str">
        <f t="shared" si="14"/>
        <v>Emma POLIKOWSKIshot-put</v>
      </c>
      <c r="G470" s="2">
        <f t="shared" si="15"/>
        <v>59</v>
      </c>
    </row>
    <row r="471" spans="1:7" x14ac:dyDescent="0.2">
      <c r="A471" t="s">
        <v>1107</v>
      </c>
      <c r="B471" t="s">
        <v>39</v>
      </c>
      <c r="C471">
        <v>2004</v>
      </c>
      <c r="D471">
        <v>719</v>
      </c>
      <c r="E471" s="2">
        <v>60</v>
      </c>
      <c r="F471" t="str">
        <f t="shared" si="14"/>
        <v>Amber LAWLESSshot-put</v>
      </c>
      <c r="G471" s="2">
        <f t="shared" si="15"/>
        <v>60</v>
      </c>
    </row>
    <row r="472" spans="1:7" x14ac:dyDescent="0.2">
      <c r="A472" t="s">
        <v>524</v>
      </c>
      <c r="B472" t="s">
        <v>39</v>
      </c>
      <c r="C472" s="6">
        <v>37823</v>
      </c>
      <c r="D472">
        <v>718</v>
      </c>
      <c r="E472" s="2">
        <v>61</v>
      </c>
      <c r="F472" t="str">
        <f t="shared" si="14"/>
        <v>Tahlee FERGUSONshot-put</v>
      </c>
      <c r="G472" s="2">
        <f t="shared" si="15"/>
        <v>61</v>
      </c>
    </row>
    <row r="473" spans="1:7" x14ac:dyDescent="0.2">
      <c r="A473" t="s">
        <v>1108</v>
      </c>
      <c r="B473" t="s">
        <v>39</v>
      </c>
      <c r="C473" s="6">
        <v>37301</v>
      </c>
      <c r="D473">
        <v>718</v>
      </c>
      <c r="E473" s="2">
        <v>62</v>
      </c>
      <c r="F473" t="str">
        <f t="shared" si="14"/>
        <v>Rachel HOSIEshot-put</v>
      </c>
      <c r="G473" s="2">
        <f t="shared" si="15"/>
        <v>62</v>
      </c>
    </row>
    <row r="474" spans="1:7" x14ac:dyDescent="0.2">
      <c r="A474" t="s">
        <v>526</v>
      </c>
      <c r="B474" t="s">
        <v>42</v>
      </c>
      <c r="C474" s="6">
        <v>35635</v>
      </c>
      <c r="D474">
        <v>1060</v>
      </c>
      <c r="E474" s="2">
        <v>4</v>
      </c>
      <c r="F474" t="str">
        <f t="shared" si="14"/>
        <v>Alexandra HULLEYhammer-throw</v>
      </c>
      <c r="G474" s="2">
        <f t="shared" si="15"/>
        <v>4</v>
      </c>
    </row>
    <row r="475" spans="1:7" x14ac:dyDescent="0.2">
      <c r="A475" t="s">
        <v>527</v>
      </c>
      <c r="B475" t="s">
        <v>42</v>
      </c>
      <c r="C475" s="6">
        <v>36889</v>
      </c>
      <c r="D475">
        <v>922</v>
      </c>
      <c r="E475" s="2">
        <v>8</v>
      </c>
      <c r="F475" t="str">
        <f t="shared" si="14"/>
        <v>Stephanie RATCLIFFEhammer-throw</v>
      </c>
      <c r="G475" s="2">
        <f t="shared" si="15"/>
        <v>8</v>
      </c>
    </row>
    <row r="476" spans="1:7" x14ac:dyDescent="0.2">
      <c r="A476" t="s">
        <v>528</v>
      </c>
      <c r="B476" t="s">
        <v>42</v>
      </c>
      <c r="C476" s="6">
        <v>37932</v>
      </c>
      <c r="D476">
        <v>879</v>
      </c>
      <c r="E476" s="2">
        <v>9</v>
      </c>
      <c r="F476" t="str">
        <f t="shared" si="14"/>
        <v>Lara ROBERTShammer-throw</v>
      </c>
      <c r="G476" s="2">
        <f t="shared" si="15"/>
        <v>9</v>
      </c>
    </row>
    <row r="477" spans="1:7" x14ac:dyDescent="0.2">
      <c r="A477" t="s">
        <v>522</v>
      </c>
      <c r="B477" t="s">
        <v>42</v>
      </c>
      <c r="C477" s="6">
        <v>37422</v>
      </c>
      <c r="D477">
        <v>846</v>
      </c>
      <c r="E477" s="2">
        <v>13</v>
      </c>
      <c r="F477" t="str">
        <f t="shared" si="14"/>
        <v>Alysha PEARSONhammer-throw</v>
      </c>
      <c r="G477" s="2">
        <f t="shared" si="15"/>
        <v>13</v>
      </c>
    </row>
    <row r="478" spans="1:7" x14ac:dyDescent="0.2">
      <c r="A478" t="s">
        <v>529</v>
      </c>
      <c r="B478" t="s">
        <v>42</v>
      </c>
      <c r="C478" s="6">
        <v>36420</v>
      </c>
      <c r="D478">
        <v>826</v>
      </c>
      <c r="E478" s="2">
        <v>15</v>
      </c>
      <c r="F478" t="str">
        <f t="shared" si="14"/>
        <v>Caitlyn HESTERhammer-throw</v>
      </c>
      <c r="G478" s="2">
        <f t="shared" si="15"/>
        <v>15</v>
      </c>
    </row>
    <row r="479" spans="1:7" x14ac:dyDescent="0.2">
      <c r="A479" t="s">
        <v>530</v>
      </c>
      <c r="B479" t="s">
        <v>42</v>
      </c>
      <c r="C479" s="6">
        <v>37463</v>
      </c>
      <c r="D479">
        <v>801</v>
      </c>
      <c r="E479" s="2">
        <v>17</v>
      </c>
      <c r="F479" t="str">
        <f t="shared" si="14"/>
        <v>Aliyah CANEPAhammer-throw</v>
      </c>
      <c r="G479" s="2">
        <f t="shared" si="15"/>
        <v>17</v>
      </c>
    </row>
    <row r="480" spans="1:7" x14ac:dyDescent="0.2">
      <c r="A480" t="s">
        <v>531</v>
      </c>
      <c r="B480" t="s">
        <v>42</v>
      </c>
      <c r="C480" s="6">
        <v>37723</v>
      </c>
      <c r="D480">
        <v>792</v>
      </c>
      <c r="E480" s="2">
        <v>19</v>
      </c>
      <c r="F480" t="str">
        <f t="shared" si="14"/>
        <v>Renee HARDYhammer-throw</v>
      </c>
      <c r="G480" s="2">
        <f t="shared" si="15"/>
        <v>19</v>
      </c>
    </row>
    <row r="481" spans="1:7" x14ac:dyDescent="0.2">
      <c r="A481" t="s">
        <v>532</v>
      </c>
      <c r="B481" t="s">
        <v>42</v>
      </c>
      <c r="C481" s="6">
        <v>36823</v>
      </c>
      <c r="D481">
        <v>781</v>
      </c>
      <c r="E481" s="2">
        <v>21</v>
      </c>
      <c r="F481" t="str">
        <f t="shared" si="14"/>
        <v>Olivia GRAHAMhammer-throw</v>
      </c>
      <c r="G481" s="2">
        <f t="shared" si="15"/>
        <v>21</v>
      </c>
    </row>
    <row r="482" spans="1:7" x14ac:dyDescent="0.2">
      <c r="A482" t="s">
        <v>1109</v>
      </c>
      <c r="B482" t="s">
        <v>42</v>
      </c>
      <c r="C482" s="6">
        <v>32420</v>
      </c>
      <c r="D482">
        <v>777</v>
      </c>
      <c r="E482" s="2">
        <v>23</v>
      </c>
      <c r="F482" t="str">
        <f t="shared" si="14"/>
        <v>Natalie DEBELJUHhammer-throw</v>
      </c>
      <c r="G482" s="2">
        <f t="shared" si="15"/>
        <v>23</v>
      </c>
    </row>
    <row r="483" spans="1:7" x14ac:dyDescent="0.2">
      <c r="A483" t="s">
        <v>1108</v>
      </c>
      <c r="B483" t="s">
        <v>42</v>
      </c>
      <c r="C483" s="6">
        <v>37301</v>
      </c>
      <c r="D483">
        <v>746</v>
      </c>
      <c r="E483" s="2">
        <v>31</v>
      </c>
      <c r="F483" t="str">
        <f t="shared" si="14"/>
        <v>Rachel HOSIEhammer-throw</v>
      </c>
      <c r="G483" s="2">
        <f t="shared" si="15"/>
        <v>31</v>
      </c>
    </row>
    <row r="484" spans="1:7" x14ac:dyDescent="0.2">
      <c r="A484" t="s">
        <v>1110</v>
      </c>
      <c r="B484" t="s">
        <v>42</v>
      </c>
      <c r="C484" s="6">
        <v>36922</v>
      </c>
      <c r="D484">
        <v>729</v>
      </c>
      <c r="E484" s="2">
        <v>33</v>
      </c>
      <c r="F484" t="str">
        <f t="shared" si="14"/>
        <v>Julia DIREENhammer-throw</v>
      </c>
      <c r="G484" s="2">
        <f t="shared" si="15"/>
        <v>33</v>
      </c>
    </row>
    <row r="485" spans="1:7" x14ac:dyDescent="0.2">
      <c r="A485" t="s">
        <v>535</v>
      </c>
      <c r="B485" t="s">
        <v>41</v>
      </c>
      <c r="C485" s="6">
        <v>35421</v>
      </c>
      <c r="D485">
        <v>1014</v>
      </c>
      <c r="E485" s="2">
        <v>2</v>
      </c>
      <c r="F485" t="str">
        <f t="shared" si="14"/>
        <v>Mackenzie LITTLEjavelin-throw</v>
      </c>
      <c r="G485" s="2">
        <f t="shared" si="15"/>
        <v>2</v>
      </c>
    </row>
    <row r="486" spans="1:7" x14ac:dyDescent="0.2">
      <c r="A486" t="s">
        <v>538</v>
      </c>
      <c r="B486" t="s">
        <v>41</v>
      </c>
      <c r="C486" s="6">
        <v>37658</v>
      </c>
      <c r="D486">
        <v>955</v>
      </c>
      <c r="E486" s="2">
        <v>4</v>
      </c>
      <c r="F486" t="str">
        <f t="shared" si="14"/>
        <v>Mackenzie MIELCZAREKjavelin-throw</v>
      </c>
      <c r="G486" s="2">
        <f t="shared" si="15"/>
        <v>4</v>
      </c>
    </row>
    <row r="487" spans="1:7" x14ac:dyDescent="0.2">
      <c r="A487" t="s">
        <v>536</v>
      </c>
      <c r="B487" t="s">
        <v>41</v>
      </c>
      <c r="C487" s="6">
        <v>36990</v>
      </c>
      <c r="D487">
        <v>922</v>
      </c>
      <c r="E487" s="2">
        <v>6</v>
      </c>
      <c r="F487" t="str">
        <f t="shared" si="14"/>
        <v>Alexandra ROBERTSjavelin-throw</v>
      </c>
      <c r="G487" s="2">
        <f t="shared" si="15"/>
        <v>6</v>
      </c>
    </row>
    <row r="488" spans="1:7" x14ac:dyDescent="0.2">
      <c r="A488" t="s">
        <v>542</v>
      </c>
      <c r="B488" t="s">
        <v>41</v>
      </c>
      <c r="C488" s="6">
        <v>37362</v>
      </c>
      <c r="D488">
        <v>883</v>
      </c>
      <c r="E488" s="2">
        <v>9</v>
      </c>
      <c r="F488" t="str">
        <f t="shared" si="14"/>
        <v>Kiarna WOOLLEY-BLAINjavelin-throw</v>
      </c>
      <c r="G488" s="2">
        <f t="shared" si="15"/>
        <v>9</v>
      </c>
    </row>
    <row r="489" spans="1:7" x14ac:dyDescent="0.2">
      <c r="A489" t="s">
        <v>525</v>
      </c>
      <c r="B489" t="s">
        <v>41</v>
      </c>
      <c r="C489" s="6">
        <v>34986</v>
      </c>
      <c r="D489">
        <v>851</v>
      </c>
      <c r="E489" s="2">
        <v>15</v>
      </c>
      <c r="F489" t="str">
        <f t="shared" si="14"/>
        <v>Tori WESTjavelin-throw</v>
      </c>
      <c r="G489" s="2">
        <f t="shared" si="15"/>
        <v>15</v>
      </c>
    </row>
    <row r="490" spans="1:7" x14ac:dyDescent="0.2">
      <c r="A490" t="s">
        <v>537</v>
      </c>
      <c r="B490" t="s">
        <v>41</v>
      </c>
      <c r="C490" s="6">
        <v>36538</v>
      </c>
      <c r="D490">
        <v>827</v>
      </c>
      <c r="E490" s="2">
        <v>19</v>
      </c>
      <c r="F490" t="str">
        <f t="shared" si="14"/>
        <v>Jess BELLjavelin-throw</v>
      </c>
      <c r="G490" s="2">
        <f t="shared" si="15"/>
        <v>19</v>
      </c>
    </row>
    <row r="491" spans="1:7" x14ac:dyDescent="0.2">
      <c r="A491" t="s">
        <v>1111</v>
      </c>
      <c r="B491" t="s">
        <v>41</v>
      </c>
      <c r="C491" s="6">
        <v>34215</v>
      </c>
      <c r="D491">
        <v>825</v>
      </c>
      <c r="E491" s="2">
        <v>20</v>
      </c>
      <c r="F491" t="str">
        <f t="shared" si="14"/>
        <v>Christina GRUNjavelin-throw</v>
      </c>
      <c r="G491" s="2">
        <f t="shared" si="15"/>
        <v>20</v>
      </c>
    </row>
    <row r="492" spans="1:7" x14ac:dyDescent="0.2">
      <c r="A492" t="s">
        <v>1112</v>
      </c>
      <c r="B492" t="s">
        <v>41</v>
      </c>
      <c r="C492" s="6">
        <v>37650</v>
      </c>
      <c r="D492">
        <v>812</v>
      </c>
      <c r="E492" s="2">
        <v>23</v>
      </c>
      <c r="F492" t="str">
        <f t="shared" si="14"/>
        <v>Teya SAVILLEjavelin-throw</v>
      </c>
      <c r="G492" s="2">
        <f t="shared" si="15"/>
        <v>23</v>
      </c>
    </row>
    <row r="493" spans="1:7" x14ac:dyDescent="0.2">
      <c r="A493" t="s">
        <v>1113</v>
      </c>
      <c r="B493" t="s">
        <v>41</v>
      </c>
      <c r="C493" s="6">
        <v>33047</v>
      </c>
      <c r="D493">
        <v>811</v>
      </c>
      <c r="E493" s="2">
        <v>24</v>
      </c>
      <c r="F493" t="str">
        <f t="shared" si="14"/>
        <v>Karen CLARKEjavelin-throw</v>
      </c>
      <c r="G493" s="2">
        <f t="shared" si="15"/>
        <v>24</v>
      </c>
    </row>
    <row r="494" spans="1:7" x14ac:dyDescent="0.2">
      <c r="A494" t="s">
        <v>1114</v>
      </c>
      <c r="B494" t="s">
        <v>41</v>
      </c>
      <c r="C494">
        <v>2004</v>
      </c>
      <c r="D494">
        <v>802</v>
      </c>
      <c r="E494" s="2">
        <v>25</v>
      </c>
      <c r="F494" t="str">
        <f t="shared" si="14"/>
        <v>Angelina TIGNANIjavelin-throw</v>
      </c>
      <c r="G494" s="2">
        <f t="shared" si="15"/>
        <v>25</v>
      </c>
    </row>
    <row r="495" spans="1:7" x14ac:dyDescent="0.2">
      <c r="A495" t="s">
        <v>1115</v>
      </c>
      <c r="B495" t="s">
        <v>41</v>
      </c>
      <c r="C495">
        <v>2004</v>
      </c>
      <c r="D495">
        <v>796</v>
      </c>
      <c r="E495" s="2">
        <v>26</v>
      </c>
      <c r="F495" t="str">
        <f t="shared" si="14"/>
        <v>Jade PATCHINGjavelin-throw</v>
      </c>
      <c r="G495" s="2">
        <f t="shared" si="15"/>
        <v>26</v>
      </c>
    </row>
    <row r="496" spans="1:7" x14ac:dyDescent="0.2">
      <c r="A496" t="s">
        <v>460</v>
      </c>
      <c r="B496" t="s">
        <v>41</v>
      </c>
      <c r="C496" s="6">
        <v>35434</v>
      </c>
      <c r="D496">
        <v>795</v>
      </c>
      <c r="E496" s="2">
        <v>27</v>
      </c>
      <c r="F496" t="str">
        <f t="shared" si="14"/>
        <v>Alysha BURNETTjavelin-throw</v>
      </c>
      <c r="G496" s="2">
        <f t="shared" si="15"/>
        <v>27</v>
      </c>
    </row>
    <row r="497" spans="1:7" x14ac:dyDescent="0.2">
      <c r="A497" t="s">
        <v>1116</v>
      </c>
      <c r="B497" t="s">
        <v>41</v>
      </c>
      <c r="C497" s="6">
        <v>37864</v>
      </c>
      <c r="D497">
        <v>773</v>
      </c>
      <c r="E497" s="2">
        <v>34</v>
      </c>
      <c r="F497" t="str">
        <f t="shared" si="14"/>
        <v>Emma COTGROVEjavelin-throw</v>
      </c>
      <c r="G497" s="2">
        <f t="shared" si="15"/>
        <v>34</v>
      </c>
    </row>
    <row r="498" spans="1:7" x14ac:dyDescent="0.2">
      <c r="A498" t="s">
        <v>1117</v>
      </c>
      <c r="B498" t="s">
        <v>41</v>
      </c>
      <c r="C498">
        <v>2003</v>
      </c>
      <c r="D498">
        <v>765</v>
      </c>
      <c r="E498" s="2">
        <v>36</v>
      </c>
      <c r="F498" t="str">
        <f t="shared" si="14"/>
        <v>Phoebe MARSHjavelin-throw</v>
      </c>
      <c r="G498" s="2">
        <f t="shared" si="15"/>
        <v>36</v>
      </c>
    </row>
    <row r="499" spans="1:7" x14ac:dyDescent="0.2">
      <c r="A499" t="s">
        <v>1118</v>
      </c>
      <c r="B499" t="s">
        <v>41</v>
      </c>
      <c r="C499">
        <v>2004</v>
      </c>
      <c r="D499">
        <v>750</v>
      </c>
      <c r="E499" s="2">
        <v>41</v>
      </c>
      <c r="F499" t="str">
        <f t="shared" si="14"/>
        <v>Claudia LEGGEjavelin-throw</v>
      </c>
      <c r="G499" s="2">
        <f t="shared" si="15"/>
        <v>41</v>
      </c>
    </row>
    <row r="500" spans="1:7" x14ac:dyDescent="0.2">
      <c r="A500" t="s">
        <v>1119</v>
      </c>
      <c r="B500" t="s">
        <v>41</v>
      </c>
      <c r="C500">
        <v>2005</v>
      </c>
      <c r="D500">
        <v>747</v>
      </c>
      <c r="E500" s="2">
        <v>42</v>
      </c>
      <c r="F500" t="str">
        <f t="shared" si="14"/>
        <v>Tiana PAVLOVICHjavelin-throw</v>
      </c>
      <c r="G500" s="2">
        <f t="shared" si="15"/>
        <v>42</v>
      </c>
    </row>
    <row r="501" spans="1:7" x14ac:dyDescent="0.2">
      <c r="A501" t="s">
        <v>1120</v>
      </c>
      <c r="B501" t="s">
        <v>41</v>
      </c>
      <c r="C501" s="6">
        <v>37708</v>
      </c>
      <c r="D501">
        <v>739</v>
      </c>
      <c r="E501" s="2">
        <v>46</v>
      </c>
      <c r="F501" t="str">
        <f t="shared" si="14"/>
        <v>Elly READjavelin-throw</v>
      </c>
      <c r="G501" s="2">
        <f t="shared" si="15"/>
        <v>46</v>
      </c>
    </row>
    <row r="502" spans="1:7" x14ac:dyDescent="0.2">
      <c r="A502" t="s">
        <v>1121</v>
      </c>
      <c r="B502" t="s">
        <v>41</v>
      </c>
      <c r="C502" s="6">
        <v>36176</v>
      </c>
      <c r="D502">
        <v>730</v>
      </c>
      <c r="E502" s="2">
        <v>49</v>
      </c>
      <c r="F502" t="str">
        <f t="shared" si="14"/>
        <v>Emma BUTLERjavelin-throw</v>
      </c>
      <c r="G502" s="2">
        <f t="shared" si="15"/>
        <v>49</v>
      </c>
    </row>
    <row r="503" spans="1:7" x14ac:dyDescent="0.2">
      <c r="A503" t="s">
        <v>1122</v>
      </c>
      <c r="B503" t="s">
        <v>41</v>
      </c>
      <c r="C503" s="6">
        <v>36410</v>
      </c>
      <c r="D503">
        <v>729</v>
      </c>
      <c r="E503" s="2">
        <v>50</v>
      </c>
      <c r="F503" t="str">
        <f t="shared" si="14"/>
        <v>Chloe METCALFjavelin-throw</v>
      </c>
      <c r="G503" s="2">
        <f t="shared" si="15"/>
        <v>50</v>
      </c>
    </row>
    <row r="504" spans="1:7" x14ac:dyDescent="0.2">
      <c r="A504" t="s">
        <v>515</v>
      </c>
      <c r="B504" t="s">
        <v>41</v>
      </c>
      <c r="C504" s="6">
        <v>38170</v>
      </c>
      <c r="D504">
        <v>724</v>
      </c>
      <c r="E504" s="2">
        <v>51</v>
      </c>
      <c r="F504" t="str">
        <f t="shared" si="14"/>
        <v>Kajsa SHIELDjavelin-throw</v>
      </c>
      <c r="G504" s="2">
        <f t="shared" si="15"/>
        <v>51</v>
      </c>
    </row>
    <row r="505" spans="1:7" x14ac:dyDescent="0.2">
      <c r="A505" t="s">
        <v>1123</v>
      </c>
      <c r="B505" t="s">
        <v>41</v>
      </c>
      <c r="C505" s="6">
        <v>37210</v>
      </c>
      <c r="D505">
        <v>711</v>
      </c>
      <c r="E505" s="2">
        <v>57</v>
      </c>
      <c r="F505" t="str">
        <f t="shared" si="14"/>
        <v>Amie BOWREYjavelin-throw</v>
      </c>
      <c r="G505" s="2">
        <f t="shared" si="15"/>
        <v>57</v>
      </c>
    </row>
    <row r="506" spans="1:7" x14ac:dyDescent="0.2">
      <c r="A506" t="s">
        <v>549</v>
      </c>
      <c r="B506" t="s">
        <v>86</v>
      </c>
      <c r="C506" s="6">
        <v>35841</v>
      </c>
      <c r="D506">
        <v>1170</v>
      </c>
      <c r="E506" s="2">
        <v>1</v>
      </c>
      <c r="F506" t="str">
        <f t="shared" si="14"/>
        <v>Jemima MONTAGrace-walking</v>
      </c>
      <c r="G506" s="2">
        <f t="shared" si="15"/>
        <v>1</v>
      </c>
    </row>
    <row r="507" spans="1:7" x14ac:dyDescent="0.2">
      <c r="A507" t="s">
        <v>551</v>
      </c>
      <c r="B507" t="s">
        <v>86</v>
      </c>
      <c r="C507" s="6">
        <v>37076</v>
      </c>
      <c r="D507">
        <v>1073</v>
      </c>
      <c r="E507" s="2">
        <v>2</v>
      </c>
      <c r="F507" t="str">
        <f t="shared" si="14"/>
        <v>Rebecca HENDERSONrace-walking</v>
      </c>
      <c r="G507" s="2">
        <f t="shared" si="15"/>
        <v>2</v>
      </c>
    </row>
    <row r="508" spans="1:7" x14ac:dyDescent="0.2">
      <c r="A508" t="s">
        <v>1124</v>
      </c>
      <c r="B508" t="s">
        <v>86</v>
      </c>
      <c r="C508" s="6">
        <v>37643</v>
      </c>
      <c r="D508">
        <v>1072</v>
      </c>
      <c r="E508" s="2">
        <v>3</v>
      </c>
      <c r="F508" t="str">
        <f t="shared" si="14"/>
        <v>Olivia SANDERYrace-walking</v>
      </c>
      <c r="G508" s="2">
        <f t="shared" si="15"/>
        <v>3</v>
      </c>
    </row>
    <row r="509" spans="1:7" x14ac:dyDescent="0.2">
      <c r="A509" t="s">
        <v>1125</v>
      </c>
      <c r="B509" t="s">
        <v>86</v>
      </c>
      <c r="C509" s="6">
        <v>35863</v>
      </c>
      <c r="D509">
        <v>1065</v>
      </c>
      <c r="E509" s="2">
        <v>4</v>
      </c>
      <c r="F509" t="str">
        <f t="shared" si="14"/>
        <v>Clara SMITHrace-walking</v>
      </c>
      <c r="G509" s="2">
        <f t="shared" si="15"/>
        <v>4</v>
      </c>
    </row>
    <row r="510" spans="1:7" x14ac:dyDescent="0.2">
      <c r="A510" t="s">
        <v>1126</v>
      </c>
      <c r="B510" t="s">
        <v>86</v>
      </c>
      <c r="C510" s="6">
        <v>37870</v>
      </c>
      <c r="D510">
        <v>973</v>
      </c>
      <c r="E510" s="2">
        <v>7</v>
      </c>
      <c r="F510" t="str">
        <f t="shared" si="14"/>
        <v>Alanna PEARTrace-walking</v>
      </c>
      <c r="G510" s="2">
        <f t="shared" si="15"/>
        <v>7</v>
      </c>
    </row>
    <row r="511" spans="1:7" x14ac:dyDescent="0.2">
      <c r="A511" t="s">
        <v>1127</v>
      </c>
      <c r="B511" t="s">
        <v>86</v>
      </c>
      <c r="C511" s="6">
        <v>37883</v>
      </c>
      <c r="D511">
        <v>941</v>
      </c>
      <c r="E511" s="2">
        <v>8</v>
      </c>
      <c r="F511" t="str">
        <f t="shared" si="14"/>
        <v>Allanah PITCHERrace-walking</v>
      </c>
      <c r="G511" s="2">
        <f t="shared" si="15"/>
        <v>8</v>
      </c>
    </row>
    <row r="512" spans="1:7" x14ac:dyDescent="0.2">
      <c r="A512" t="s">
        <v>1128</v>
      </c>
      <c r="B512" t="s">
        <v>86</v>
      </c>
      <c r="C512" s="6">
        <v>37209</v>
      </c>
      <c r="D512">
        <v>844</v>
      </c>
      <c r="E512" s="2">
        <v>11</v>
      </c>
      <c r="F512" t="str">
        <f t="shared" si="14"/>
        <v>Hannah MISONrace-walking</v>
      </c>
      <c r="G512" s="2">
        <f t="shared" si="15"/>
        <v>11</v>
      </c>
    </row>
    <row r="513" spans="1:7" x14ac:dyDescent="0.2">
      <c r="A513" t="s">
        <v>1129</v>
      </c>
      <c r="B513" t="s">
        <v>86</v>
      </c>
      <c r="C513" s="6">
        <v>37712</v>
      </c>
      <c r="D513">
        <v>840</v>
      </c>
      <c r="E513" s="2">
        <v>12</v>
      </c>
      <c r="F513" t="str">
        <f t="shared" si="14"/>
        <v>Emma BLANCHrace-walking</v>
      </c>
      <c r="G513" s="2">
        <f t="shared" si="15"/>
        <v>12</v>
      </c>
    </row>
    <row r="514" spans="1:7" x14ac:dyDescent="0.2">
      <c r="A514" t="s">
        <v>1130</v>
      </c>
      <c r="B514" t="s">
        <v>86</v>
      </c>
      <c r="C514">
        <v>1997</v>
      </c>
      <c r="D514">
        <v>830</v>
      </c>
      <c r="E514" s="2">
        <v>13</v>
      </c>
      <c r="F514" t="str">
        <f t="shared" si="14"/>
        <v>Samantha FINDLAYrace-walking</v>
      </c>
      <c r="G514" s="2">
        <f t="shared" si="15"/>
        <v>13</v>
      </c>
    </row>
    <row r="515" spans="1:7" x14ac:dyDescent="0.2">
      <c r="A515" t="s">
        <v>1131</v>
      </c>
      <c r="B515" t="s">
        <v>86</v>
      </c>
      <c r="D515">
        <v>797</v>
      </c>
      <c r="E515" s="2">
        <v>14</v>
      </c>
      <c r="F515" t="str">
        <f t="shared" si="14"/>
        <v>Nellie LANGFORDrace-walking</v>
      </c>
      <c r="G515" s="2">
        <f t="shared" si="15"/>
        <v>14</v>
      </c>
    </row>
    <row r="516" spans="1:7" x14ac:dyDescent="0.2">
      <c r="A516" t="s">
        <v>1132</v>
      </c>
      <c r="B516" t="s">
        <v>86</v>
      </c>
      <c r="C516" s="6">
        <v>37984</v>
      </c>
      <c r="D516">
        <v>783</v>
      </c>
      <c r="E516" s="2">
        <v>15</v>
      </c>
      <c r="F516" t="str">
        <f t="shared" ref="F516:F517" si="16">A516&amp;B516</f>
        <v>Hannah BOLTONrace-walking</v>
      </c>
      <c r="G516" s="2">
        <f t="shared" ref="G516:G517" si="17">E516</f>
        <v>15</v>
      </c>
    </row>
    <row r="517" spans="1:7" x14ac:dyDescent="0.2">
      <c r="A517" t="s">
        <v>977</v>
      </c>
      <c r="B517" t="s">
        <v>83</v>
      </c>
      <c r="C517">
        <v>1984</v>
      </c>
      <c r="D517">
        <v>1001</v>
      </c>
      <c r="E517" s="2">
        <v>20</v>
      </c>
      <c r="F517" t="str">
        <f t="shared" si="16"/>
        <v>Melissah GIBSONmarathon</v>
      </c>
      <c r="G517" s="2">
        <f t="shared" si="17"/>
        <v>20</v>
      </c>
    </row>
  </sheetData>
  <sortState xmlns:xlrd2="http://schemas.microsoft.com/office/spreadsheetml/2017/richdata2" ref="A3:E65">
    <sortCondition ref="E3:E65"/>
  </sortState>
  <mergeCells count="1">
    <mergeCell ref="A1:G1"/>
  </mergeCells>
  <conditionalFormatting sqref="B2 F2:G2">
    <cfRule type="containsText" dxfId="9" priority="1" operator="containsText" text="marathon">
      <formula>NOT(ISERROR(SEARCH("marathon",B2)))</formula>
    </cfRule>
    <cfRule type="containsText" dxfId="8" priority="2" operator="containsText" text="race-walking">
      <formula>NOT(ISERROR(SEARCH("race-walking",B2)))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B5B3C-0038-BE47-9364-0AB8EFBD025B}">
  <dimension ref="A1:G263"/>
  <sheetViews>
    <sheetView topLeftCell="A1048542" workbookViewId="0">
      <selection activeCell="F229" sqref="F229"/>
    </sheetView>
  </sheetViews>
  <sheetFormatPr baseColWidth="10" defaultRowHeight="16" x14ac:dyDescent="0.2"/>
  <cols>
    <col min="1" max="1" width="24.5" bestFit="1" customWidth="1"/>
    <col min="2" max="2" width="13.6640625" bestFit="1" customWidth="1"/>
    <col min="3" max="3" width="10" bestFit="1" customWidth="1"/>
    <col min="4" max="4" width="5.1640625" bestFit="1" customWidth="1"/>
    <col min="5" max="5" width="4.1640625" style="2" bestFit="1" customWidth="1"/>
    <col min="7" max="7" width="10.83203125" style="2"/>
  </cols>
  <sheetData>
    <row r="1" spans="1:7" ht="21" x14ac:dyDescent="0.25">
      <c r="A1" s="87" t="s">
        <v>1138</v>
      </c>
      <c r="B1" s="87"/>
      <c r="C1" s="87"/>
      <c r="D1" s="87"/>
      <c r="E1" s="87"/>
      <c r="F1" s="87"/>
      <c r="G1" s="87"/>
    </row>
    <row r="2" spans="1:7" ht="35" customHeight="1" x14ac:dyDescent="0.2">
      <c r="A2" s="13" t="s">
        <v>3</v>
      </c>
      <c r="B2" s="13" t="s">
        <v>4</v>
      </c>
      <c r="C2" s="13" t="s">
        <v>0</v>
      </c>
      <c r="D2" s="16" t="s">
        <v>1136</v>
      </c>
      <c r="E2" s="16" t="s">
        <v>919</v>
      </c>
      <c r="F2" s="44" t="s">
        <v>920</v>
      </c>
      <c r="G2" s="88" t="s">
        <v>921</v>
      </c>
    </row>
    <row r="3" spans="1:7" x14ac:dyDescent="0.2">
      <c r="A3" t="s">
        <v>102</v>
      </c>
      <c r="B3" s="6" t="s">
        <v>2</v>
      </c>
      <c r="C3" s="6">
        <v>35086</v>
      </c>
      <c r="D3">
        <v>1165</v>
      </c>
      <c r="E3" s="2">
        <v>24</v>
      </c>
      <c r="F3" t="str">
        <f>A3&amp;B3</f>
        <v>Hana BASIC100m</v>
      </c>
      <c r="G3" s="2">
        <f>E3</f>
        <v>24</v>
      </c>
    </row>
    <row r="4" spans="1:7" x14ac:dyDescent="0.2">
      <c r="A4" t="s">
        <v>956</v>
      </c>
      <c r="B4" s="6" t="s">
        <v>2</v>
      </c>
      <c r="C4" s="6">
        <v>36720</v>
      </c>
      <c r="D4">
        <v>1146</v>
      </c>
      <c r="E4" s="2">
        <v>39</v>
      </c>
      <c r="F4" t="str">
        <f t="shared" ref="F4:F67" si="0">A4&amp;B4</f>
        <v>Ella CONNOLLY100m</v>
      </c>
      <c r="G4" s="2">
        <f t="shared" ref="G4:G67" si="1">E4</f>
        <v>39</v>
      </c>
    </row>
    <row r="5" spans="1:7" x14ac:dyDescent="0.2">
      <c r="A5" t="s">
        <v>197</v>
      </c>
      <c r="B5" s="6" t="s">
        <v>2</v>
      </c>
      <c r="C5" s="6">
        <v>36615</v>
      </c>
      <c r="D5">
        <v>1133</v>
      </c>
      <c r="E5" s="2">
        <v>48</v>
      </c>
      <c r="F5" t="str">
        <f t="shared" si="0"/>
        <v>Riley DAY100m</v>
      </c>
      <c r="G5" s="2">
        <f t="shared" si="1"/>
        <v>48</v>
      </c>
    </row>
    <row r="6" spans="1:7" x14ac:dyDescent="0.2">
      <c r="A6" t="s">
        <v>105</v>
      </c>
      <c r="B6" s="6" t="s">
        <v>2</v>
      </c>
      <c r="C6" s="6">
        <v>38360</v>
      </c>
      <c r="D6">
        <v>1129</v>
      </c>
      <c r="E6" s="2">
        <v>51</v>
      </c>
      <c r="F6" t="str">
        <f t="shared" si="0"/>
        <v>Torrie LEWIS100m</v>
      </c>
      <c r="G6" s="2">
        <f t="shared" si="1"/>
        <v>51</v>
      </c>
    </row>
    <row r="7" spans="1:7" x14ac:dyDescent="0.2">
      <c r="A7" t="s">
        <v>106</v>
      </c>
      <c r="B7" s="6" t="s">
        <v>2</v>
      </c>
      <c r="C7" s="6">
        <v>36107</v>
      </c>
      <c r="D7">
        <v>1116</v>
      </c>
      <c r="E7" s="2">
        <v>64</v>
      </c>
      <c r="F7" t="str">
        <f t="shared" si="0"/>
        <v>Ebony LANE100m</v>
      </c>
      <c r="G7" s="2">
        <f t="shared" si="1"/>
        <v>64</v>
      </c>
    </row>
    <row r="8" spans="1:7" x14ac:dyDescent="0.2">
      <c r="A8" t="s">
        <v>198</v>
      </c>
      <c r="B8" s="6" t="s">
        <v>2</v>
      </c>
      <c r="C8" s="6">
        <v>35826</v>
      </c>
      <c r="D8">
        <v>1106</v>
      </c>
      <c r="E8" s="2">
        <v>75</v>
      </c>
      <c r="F8" t="str">
        <f t="shared" si="0"/>
        <v>Jacinta BEECHER100m</v>
      </c>
      <c r="G8" s="2">
        <f t="shared" si="1"/>
        <v>75</v>
      </c>
    </row>
    <row r="9" spans="1:7" x14ac:dyDescent="0.2">
      <c r="A9" t="s">
        <v>111</v>
      </c>
      <c r="B9" s="6" t="s">
        <v>2</v>
      </c>
      <c r="C9" s="6">
        <v>36383</v>
      </c>
      <c r="D9">
        <v>1099</v>
      </c>
      <c r="E9" s="2">
        <v>87</v>
      </c>
      <c r="F9" t="str">
        <f t="shared" si="0"/>
        <v>Celeste MUCCI100m</v>
      </c>
      <c r="G9" s="2">
        <f t="shared" si="1"/>
        <v>87</v>
      </c>
    </row>
    <row r="10" spans="1:7" x14ac:dyDescent="0.2">
      <c r="A10" t="s">
        <v>103</v>
      </c>
      <c r="B10" s="6" t="s">
        <v>2</v>
      </c>
      <c r="C10" s="6">
        <v>34874</v>
      </c>
      <c r="D10">
        <v>1099</v>
      </c>
      <c r="E10" s="2">
        <v>87</v>
      </c>
      <c r="F10" t="str">
        <f t="shared" si="0"/>
        <v>Bree MASTERS100m</v>
      </c>
      <c r="G10" s="2">
        <f t="shared" si="1"/>
        <v>87</v>
      </c>
    </row>
    <row r="11" spans="1:7" x14ac:dyDescent="0.2">
      <c r="A11" t="s">
        <v>381</v>
      </c>
      <c r="B11" s="6" t="s">
        <v>2</v>
      </c>
      <c r="C11" s="6">
        <v>33543</v>
      </c>
      <c r="D11">
        <v>1097</v>
      </c>
      <c r="E11" s="2">
        <v>91</v>
      </c>
      <c r="F11" t="str">
        <f t="shared" si="0"/>
        <v>Brianna BEAHAN100m</v>
      </c>
      <c r="G11" s="2">
        <f t="shared" si="1"/>
        <v>91</v>
      </c>
    </row>
    <row r="12" spans="1:7" x14ac:dyDescent="0.2">
      <c r="A12" t="s">
        <v>107</v>
      </c>
      <c r="B12" s="6" t="s">
        <v>2</v>
      </c>
      <c r="C12" s="6">
        <v>37913</v>
      </c>
      <c r="D12">
        <v>1095</v>
      </c>
      <c r="E12" s="2">
        <v>94</v>
      </c>
      <c r="F12" t="str">
        <f t="shared" si="0"/>
        <v>Taylah CRUTTENDEN100m</v>
      </c>
      <c r="G12" s="2">
        <f t="shared" si="1"/>
        <v>94</v>
      </c>
    </row>
    <row r="13" spans="1:7" x14ac:dyDescent="0.2">
      <c r="A13" t="s">
        <v>197</v>
      </c>
      <c r="B13" s="6" t="s">
        <v>25</v>
      </c>
      <c r="C13" s="6">
        <v>36615</v>
      </c>
      <c r="D13">
        <v>1179</v>
      </c>
      <c r="E13" s="2">
        <v>11</v>
      </c>
      <c r="F13" t="str">
        <f t="shared" si="0"/>
        <v>Riley DAY200m</v>
      </c>
      <c r="G13" s="2">
        <f t="shared" si="1"/>
        <v>11</v>
      </c>
    </row>
    <row r="14" spans="1:7" x14ac:dyDescent="0.2">
      <c r="A14" t="s">
        <v>956</v>
      </c>
      <c r="B14" s="6" t="s">
        <v>25</v>
      </c>
      <c r="C14" s="6">
        <v>36720</v>
      </c>
      <c r="D14">
        <v>1139</v>
      </c>
      <c r="E14" s="2">
        <v>27</v>
      </c>
      <c r="F14" t="str">
        <f t="shared" si="0"/>
        <v>Ella CONNOLLY200m</v>
      </c>
      <c r="G14" s="2">
        <f t="shared" si="1"/>
        <v>27</v>
      </c>
    </row>
    <row r="15" spans="1:7" x14ac:dyDescent="0.2">
      <c r="A15" t="s">
        <v>110</v>
      </c>
      <c r="B15" s="6" t="s">
        <v>25</v>
      </c>
      <c r="C15" s="6">
        <v>36580</v>
      </c>
      <c r="D15">
        <v>1123</v>
      </c>
      <c r="E15" s="2">
        <v>45</v>
      </c>
      <c r="F15" t="str">
        <f t="shared" si="0"/>
        <v>Kristie EDWARDS200m</v>
      </c>
      <c r="G15" s="2">
        <f t="shared" si="1"/>
        <v>45</v>
      </c>
    </row>
    <row r="16" spans="1:7" x14ac:dyDescent="0.2">
      <c r="A16" t="s">
        <v>108</v>
      </c>
      <c r="B16" s="6" t="s">
        <v>25</v>
      </c>
      <c r="C16" s="6">
        <v>37030</v>
      </c>
      <c r="D16">
        <v>1114</v>
      </c>
      <c r="E16" s="2">
        <v>51</v>
      </c>
      <c r="F16" t="str">
        <f t="shared" si="0"/>
        <v>Monique QUIRK200m</v>
      </c>
      <c r="G16" s="2">
        <f t="shared" si="1"/>
        <v>51</v>
      </c>
    </row>
    <row r="17" spans="1:7" x14ac:dyDescent="0.2">
      <c r="A17" t="s">
        <v>198</v>
      </c>
      <c r="B17" s="6" t="s">
        <v>25</v>
      </c>
      <c r="C17" s="6">
        <v>35826</v>
      </c>
      <c r="D17">
        <v>1103</v>
      </c>
      <c r="E17" s="2">
        <v>63</v>
      </c>
      <c r="F17" t="str">
        <f t="shared" si="0"/>
        <v>Jacinta BEECHER200m</v>
      </c>
      <c r="G17" s="2">
        <f t="shared" si="1"/>
        <v>63</v>
      </c>
    </row>
    <row r="18" spans="1:7" x14ac:dyDescent="0.2">
      <c r="A18" t="s">
        <v>105</v>
      </c>
      <c r="B18" s="6" t="s">
        <v>25</v>
      </c>
      <c r="C18" s="6">
        <v>38360</v>
      </c>
      <c r="D18">
        <v>1096</v>
      </c>
      <c r="E18" s="2">
        <v>69</v>
      </c>
      <c r="F18" t="str">
        <f t="shared" si="0"/>
        <v>Torrie LEWIS200m</v>
      </c>
      <c r="G18" s="2">
        <f t="shared" si="1"/>
        <v>69</v>
      </c>
    </row>
    <row r="19" spans="1:7" x14ac:dyDescent="0.2">
      <c r="A19" t="s">
        <v>103</v>
      </c>
      <c r="B19" s="6" t="s">
        <v>25</v>
      </c>
      <c r="C19" s="6">
        <v>34874</v>
      </c>
      <c r="D19">
        <v>1082</v>
      </c>
      <c r="E19" s="2">
        <v>99</v>
      </c>
      <c r="F19" t="str">
        <f t="shared" si="0"/>
        <v>Bree MASTERS200m</v>
      </c>
      <c r="G19" s="2">
        <f t="shared" si="1"/>
        <v>99</v>
      </c>
    </row>
    <row r="20" spans="1:7" x14ac:dyDescent="0.2">
      <c r="A20" t="s">
        <v>223</v>
      </c>
      <c r="B20" s="6" t="s">
        <v>26</v>
      </c>
      <c r="C20" s="6">
        <v>36633</v>
      </c>
      <c r="D20">
        <v>1142</v>
      </c>
      <c r="E20" s="2">
        <v>27</v>
      </c>
      <c r="F20" t="str">
        <f t="shared" si="0"/>
        <v>Bendere OBOYA400m</v>
      </c>
      <c r="G20" s="2">
        <f t="shared" si="1"/>
        <v>27</v>
      </c>
    </row>
    <row r="21" spans="1:7" x14ac:dyDescent="0.2">
      <c r="A21" t="s">
        <v>956</v>
      </c>
      <c r="B21" s="6" t="s">
        <v>26</v>
      </c>
      <c r="C21" s="6">
        <v>36720</v>
      </c>
      <c r="D21">
        <v>1116</v>
      </c>
      <c r="E21" s="2">
        <v>49</v>
      </c>
      <c r="F21" t="str">
        <f t="shared" si="0"/>
        <v>Ella CONNOLLY400m</v>
      </c>
      <c r="G21" s="2">
        <f t="shared" si="1"/>
        <v>49</v>
      </c>
    </row>
    <row r="22" spans="1:7" x14ac:dyDescent="0.2">
      <c r="A22" t="s">
        <v>224</v>
      </c>
      <c r="B22" s="6" t="s">
        <v>26</v>
      </c>
      <c r="C22" s="6">
        <v>37624</v>
      </c>
      <c r="D22">
        <v>1102</v>
      </c>
      <c r="E22" s="2">
        <v>68</v>
      </c>
      <c r="F22" t="str">
        <f t="shared" si="0"/>
        <v>Ellie BEER400m</v>
      </c>
      <c r="G22" s="2">
        <f t="shared" si="1"/>
        <v>68</v>
      </c>
    </row>
    <row r="23" spans="1:7" x14ac:dyDescent="0.2">
      <c r="A23" t="s">
        <v>225</v>
      </c>
      <c r="B23" s="6" t="s">
        <v>26</v>
      </c>
      <c r="C23" s="6">
        <v>33716</v>
      </c>
      <c r="D23">
        <v>1093</v>
      </c>
      <c r="E23" s="2">
        <v>77</v>
      </c>
      <c r="F23" t="str">
        <f t="shared" si="0"/>
        <v>Anneliese RUBIE-RENSHAW400m</v>
      </c>
      <c r="G23" s="2">
        <f t="shared" si="1"/>
        <v>77</v>
      </c>
    </row>
    <row r="24" spans="1:7" x14ac:dyDescent="0.2">
      <c r="A24" t="s">
        <v>209</v>
      </c>
      <c r="B24" s="6" t="s">
        <v>26</v>
      </c>
      <c r="C24" s="6">
        <v>32780</v>
      </c>
      <c r="D24">
        <v>1079</v>
      </c>
      <c r="E24" s="2">
        <v>94</v>
      </c>
      <c r="F24" t="str">
        <f t="shared" si="0"/>
        <v>Kendra HUBBARD400m</v>
      </c>
      <c r="G24" s="2">
        <f t="shared" si="1"/>
        <v>94</v>
      </c>
    </row>
    <row r="25" spans="1:7" x14ac:dyDescent="0.2">
      <c r="A25" t="s">
        <v>397</v>
      </c>
      <c r="B25" s="6" t="s">
        <v>26</v>
      </c>
      <c r="C25" s="6">
        <v>34582</v>
      </c>
      <c r="D25">
        <v>1076</v>
      </c>
      <c r="E25" s="2">
        <v>99</v>
      </c>
      <c r="F25" t="str">
        <f t="shared" si="0"/>
        <v>Sarah CARLI400m</v>
      </c>
      <c r="G25" s="2">
        <f t="shared" si="1"/>
        <v>99</v>
      </c>
    </row>
    <row r="26" spans="1:7" x14ac:dyDescent="0.2">
      <c r="A26" t="s">
        <v>228</v>
      </c>
      <c r="B26" s="6" t="s">
        <v>27</v>
      </c>
      <c r="C26" s="6">
        <v>34394</v>
      </c>
      <c r="D26">
        <v>1197</v>
      </c>
      <c r="E26" s="2">
        <v>7</v>
      </c>
      <c r="F26" t="str">
        <f t="shared" si="0"/>
        <v>Catriona BISSET800m</v>
      </c>
      <c r="G26" s="2">
        <f t="shared" si="1"/>
        <v>7</v>
      </c>
    </row>
    <row r="27" spans="1:7" x14ac:dyDescent="0.2">
      <c r="A27" t="s">
        <v>264</v>
      </c>
      <c r="B27" s="6" t="s">
        <v>27</v>
      </c>
      <c r="C27" s="6">
        <v>33409</v>
      </c>
      <c r="D27">
        <v>1176</v>
      </c>
      <c r="E27" s="2">
        <v>12</v>
      </c>
      <c r="F27" t="str">
        <f t="shared" si="0"/>
        <v>Linden HALL800m</v>
      </c>
      <c r="G27" s="2">
        <f t="shared" si="1"/>
        <v>12</v>
      </c>
    </row>
    <row r="28" spans="1:7" x14ac:dyDescent="0.2">
      <c r="A28" t="s">
        <v>265</v>
      </c>
      <c r="B28" s="6" t="s">
        <v>27</v>
      </c>
      <c r="C28" s="6">
        <v>38454</v>
      </c>
      <c r="D28">
        <v>1134</v>
      </c>
      <c r="E28" s="2">
        <v>28</v>
      </c>
      <c r="F28" t="str">
        <f t="shared" si="0"/>
        <v>Claudia HOLLINGSWORTH800m</v>
      </c>
      <c r="G28" s="2">
        <f t="shared" si="1"/>
        <v>28</v>
      </c>
    </row>
    <row r="29" spans="1:7" x14ac:dyDescent="0.2">
      <c r="A29" t="s">
        <v>1139</v>
      </c>
      <c r="B29" s="6" t="s">
        <v>27</v>
      </c>
      <c r="C29" s="6">
        <v>37051</v>
      </c>
      <c r="D29">
        <v>1127</v>
      </c>
      <c r="E29" s="2">
        <v>33</v>
      </c>
      <c r="F29" t="str">
        <f t="shared" si="0"/>
        <v>Keely SMALL800m</v>
      </c>
      <c r="G29" s="2">
        <f t="shared" si="1"/>
        <v>33</v>
      </c>
    </row>
    <row r="30" spans="1:7" x14ac:dyDescent="0.2">
      <c r="A30" t="s">
        <v>1140</v>
      </c>
      <c r="B30" s="6" t="s">
        <v>27</v>
      </c>
      <c r="C30" s="6">
        <v>33352</v>
      </c>
      <c r="D30">
        <v>1125</v>
      </c>
      <c r="E30" s="2">
        <v>35</v>
      </c>
      <c r="F30" t="str">
        <f t="shared" si="0"/>
        <v>Brittany KAAN800m</v>
      </c>
      <c r="G30" s="2">
        <f t="shared" si="1"/>
        <v>35</v>
      </c>
    </row>
    <row r="31" spans="1:7" x14ac:dyDescent="0.2">
      <c r="A31" t="s">
        <v>1014</v>
      </c>
      <c r="B31" s="6" t="s">
        <v>27</v>
      </c>
      <c r="C31" s="6">
        <v>35404</v>
      </c>
      <c r="D31">
        <v>1117</v>
      </c>
      <c r="E31" s="2">
        <v>41</v>
      </c>
      <c r="F31" t="str">
        <f t="shared" si="0"/>
        <v>Georgia GRIFFITH800m</v>
      </c>
      <c r="G31" s="2">
        <f t="shared" si="1"/>
        <v>41</v>
      </c>
    </row>
    <row r="32" spans="1:7" x14ac:dyDescent="0.2">
      <c r="A32" t="s">
        <v>233</v>
      </c>
      <c r="B32" s="6" t="s">
        <v>27</v>
      </c>
      <c r="C32" s="6">
        <v>36496</v>
      </c>
      <c r="D32">
        <v>1109</v>
      </c>
      <c r="E32" s="2">
        <v>54</v>
      </c>
      <c r="F32" t="str">
        <f t="shared" si="0"/>
        <v>Tess KIRSOPP-COLE800m</v>
      </c>
      <c r="G32" s="2">
        <f t="shared" si="1"/>
        <v>54</v>
      </c>
    </row>
    <row r="33" spans="1:7" x14ac:dyDescent="0.2">
      <c r="A33" t="s">
        <v>266</v>
      </c>
      <c r="B33" s="6" t="s">
        <v>27</v>
      </c>
      <c r="C33" s="6">
        <v>35747</v>
      </c>
      <c r="D33">
        <v>1108</v>
      </c>
      <c r="E33" s="2">
        <v>55</v>
      </c>
      <c r="F33" t="str">
        <f t="shared" si="0"/>
        <v>Ellie SANFORD800m</v>
      </c>
      <c r="G33" s="2">
        <f t="shared" si="1"/>
        <v>55</v>
      </c>
    </row>
    <row r="34" spans="1:7" x14ac:dyDescent="0.2">
      <c r="A34" t="s">
        <v>268</v>
      </c>
      <c r="B34" s="6" t="s">
        <v>27</v>
      </c>
      <c r="C34" s="6">
        <v>36472</v>
      </c>
      <c r="D34">
        <v>1105</v>
      </c>
      <c r="E34" s="2">
        <v>58</v>
      </c>
      <c r="F34" t="str">
        <f t="shared" si="0"/>
        <v>Imogen BARRETT800m</v>
      </c>
      <c r="G34" s="2">
        <f t="shared" si="1"/>
        <v>58</v>
      </c>
    </row>
    <row r="35" spans="1:7" x14ac:dyDescent="0.2">
      <c r="A35" t="s">
        <v>313</v>
      </c>
      <c r="B35" s="6" t="s">
        <v>27</v>
      </c>
      <c r="C35" s="6">
        <v>35868</v>
      </c>
      <c r="D35">
        <v>1104</v>
      </c>
      <c r="E35" s="2">
        <v>61</v>
      </c>
      <c r="F35" t="str">
        <f t="shared" si="0"/>
        <v>Isabella THORNTON-BOTT800m</v>
      </c>
      <c r="G35" s="2">
        <f t="shared" si="1"/>
        <v>61</v>
      </c>
    </row>
    <row r="36" spans="1:7" x14ac:dyDescent="0.2">
      <c r="A36" t="s">
        <v>267</v>
      </c>
      <c r="B36" s="6" t="s">
        <v>27</v>
      </c>
      <c r="C36" s="6">
        <v>34610</v>
      </c>
      <c r="D36">
        <v>1095</v>
      </c>
      <c r="E36" s="2">
        <v>73</v>
      </c>
      <c r="F36" t="str">
        <f t="shared" si="0"/>
        <v>Morgan MITCHELL800m</v>
      </c>
      <c r="G36" s="2">
        <f t="shared" si="1"/>
        <v>73</v>
      </c>
    </row>
    <row r="37" spans="1:7" x14ac:dyDescent="0.2">
      <c r="A37" t="s">
        <v>1016</v>
      </c>
      <c r="B37" s="6" t="s">
        <v>27</v>
      </c>
      <c r="C37" s="6">
        <v>37172</v>
      </c>
      <c r="D37">
        <v>1081</v>
      </c>
      <c r="E37" s="2">
        <v>86</v>
      </c>
      <c r="F37" t="str">
        <f t="shared" si="0"/>
        <v>Rose PITTMAN800m</v>
      </c>
      <c r="G37" s="2">
        <f t="shared" si="1"/>
        <v>86</v>
      </c>
    </row>
    <row r="38" spans="1:7" x14ac:dyDescent="0.2">
      <c r="A38" t="s">
        <v>273</v>
      </c>
      <c r="B38" s="6" t="s">
        <v>27</v>
      </c>
      <c r="C38" s="6">
        <v>37260</v>
      </c>
      <c r="D38">
        <v>1078</v>
      </c>
      <c r="E38" s="2">
        <v>89</v>
      </c>
      <c r="F38" t="str">
        <f t="shared" si="0"/>
        <v>Gigi MACCAGNINI800m</v>
      </c>
      <c r="G38" s="2">
        <f t="shared" si="1"/>
        <v>89</v>
      </c>
    </row>
    <row r="39" spans="1:7" x14ac:dyDescent="0.2">
      <c r="A39" t="s">
        <v>272</v>
      </c>
      <c r="B39" s="6" t="s">
        <v>27</v>
      </c>
      <c r="C39" s="6">
        <v>34494</v>
      </c>
      <c r="D39">
        <v>1076</v>
      </c>
      <c r="E39" s="2">
        <v>93</v>
      </c>
      <c r="F39" t="str">
        <f t="shared" si="0"/>
        <v>Amy ROBINSON800m</v>
      </c>
      <c r="G39" s="2">
        <f t="shared" si="1"/>
        <v>93</v>
      </c>
    </row>
    <row r="40" spans="1:7" x14ac:dyDescent="0.2">
      <c r="A40" t="s">
        <v>310</v>
      </c>
      <c r="B40" s="6" t="s">
        <v>27</v>
      </c>
      <c r="C40" s="6">
        <v>35529</v>
      </c>
      <c r="D40">
        <v>1074</v>
      </c>
      <c r="E40" s="2">
        <v>96</v>
      </c>
      <c r="F40" t="str">
        <f t="shared" si="0"/>
        <v>Maudie SKYRING800m</v>
      </c>
      <c r="G40" s="2">
        <f t="shared" si="1"/>
        <v>96</v>
      </c>
    </row>
    <row r="41" spans="1:7" x14ac:dyDescent="0.2">
      <c r="A41" t="s">
        <v>269</v>
      </c>
      <c r="B41" s="6" t="s">
        <v>27</v>
      </c>
      <c r="C41" s="6">
        <v>37449</v>
      </c>
      <c r="D41">
        <v>1073</v>
      </c>
      <c r="E41" s="2">
        <v>99</v>
      </c>
      <c r="F41" t="str">
        <f t="shared" si="0"/>
        <v>Matilda RYAN800m</v>
      </c>
      <c r="G41" s="2">
        <f t="shared" si="1"/>
        <v>99</v>
      </c>
    </row>
    <row r="42" spans="1:7" x14ac:dyDescent="0.2">
      <c r="A42" t="s">
        <v>308</v>
      </c>
      <c r="B42" s="6" t="s">
        <v>28</v>
      </c>
      <c r="C42" s="6">
        <v>35360</v>
      </c>
      <c r="D42">
        <v>1215</v>
      </c>
      <c r="E42" s="2">
        <v>4</v>
      </c>
      <c r="F42" t="str">
        <f t="shared" si="0"/>
        <v>Jessica HULL1500m</v>
      </c>
      <c r="G42" s="2">
        <f t="shared" si="1"/>
        <v>4</v>
      </c>
    </row>
    <row r="43" spans="1:7" x14ac:dyDescent="0.2">
      <c r="A43" t="s">
        <v>264</v>
      </c>
      <c r="B43" s="6" t="s">
        <v>28</v>
      </c>
      <c r="C43" s="6">
        <v>33409</v>
      </c>
      <c r="D43">
        <v>1213</v>
      </c>
      <c r="E43" s="2">
        <v>5</v>
      </c>
      <c r="F43" t="str">
        <f t="shared" si="0"/>
        <v>Linden HALL1500m</v>
      </c>
      <c r="G43" s="2">
        <f t="shared" si="1"/>
        <v>5</v>
      </c>
    </row>
    <row r="44" spans="1:7" x14ac:dyDescent="0.2">
      <c r="A44" t="s">
        <v>309</v>
      </c>
      <c r="B44" s="6" t="s">
        <v>28</v>
      </c>
      <c r="C44" s="6">
        <v>37075</v>
      </c>
      <c r="D44">
        <v>1144</v>
      </c>
      <c r="E44" s="2">
        <v>30</v>
      </c>
      <c r="F44" t="str">
        <f t="shared" si="0"/>
        <v>Abbey CALDWELL1500m</v>
      </c>
      <c r="G44" s="2">
        <f t="shared" si="1"/>
        <v>30</v>
      </c>
    </row>
    <row r="45" spans="1:7" x14ac:dyDescent="0.2">
      <c r="A45" t="s">
        <v>351</v>
      </c>
      <c r="B45" s="6" t="s">
        <v>28</v>
      </c>
      <c r="C45" s="6">
        <v>34463</v>
      </c>
      <c r="D45">
        <v>1144</v>
      </c>
      <c r="E45" s="2">
        <v>31</v>
      </c>
      <c r="F45" t="str">
        <f t="shared" si="0"/>
        <v>Jenny BLUNDELL1500m</v>
      </c>
      <c r="G45" s="2">
        <f t="shared" si="1"/>
        <v>31</v>
      </c>
    </row>
    <row r="46" spans="1:7" x14ac:dyDescent="0.2">
      <c r="A46" t="s">
        <v>1139</v>
      </c>
      <c r="B46" s="6" t="s">
        <v>28</v>
      </c>
      <c r="C46" s="6">
        <v>37051</v>
      </c>
      <c r="D46">
        <v>1143</v>
      </c>
      <c r="E46" s="2">
        <v>32</v>
      </c>
      <c r="F46" t="str">
        <f t="shared" si="0"/>
        <v>Keely SMALL1500m</v>
      </c>
      <c r="G46" s="2">
        <f t="shared" si="1"/>
        <v>32</v>
      </c>
    </row>
    <row r="47" spans="1:7" x14ac:dyDescent="0.2">
      <c r="A47" t="s">
        <v>1141</v>
      </c>
      <c r="B47" s="6" t="s">
        <v>28</v>
      </c>
      <c r="C47" s="6">
        <v>32729</v>
      </c>
      <c r="D47">
        <v>1138</v>
      </c>
      <c r="E47" s="2">
        <v>36</v>
      </c>
      <c r="F47" t="str">
        <f t="shared" si="0"/>
        <v>Heidi SEE1500m</v>
      </c>
      <c r="G47" s="2">
        <f t="shared" si="1"/>
        <v>36</v>
      </c>
    </row>
    <row r="48" spans="1:7" x14ac:dyDescent="0.2">
      <c r="A48" t="s">
        <v>310</v>
      </c>
      <c r="B48" s="6" t="s">
        <v>28</v>
      </c>
      <c r="C48" s="6">
        <v>35529</v>
      </c>
      <c r="D48">
        <v>1128</v>
      </c>
      <c r="E48" s="2">
        <v>45</v>
      </c>
      <c r="F48" t="str">
        <f t="shared" si="0"/>
        <v>Maudie SKYRING1500m</v>
      </c>
      <c r="G48" s="2">
        <f t="shared" si="1"/>
        <v>45</v>
      </c>
    </row>
    <row r="49" spans="1:7" x14ac:dyDescent="0.2">
      <c r="A49" t="s">
        <v>335</v>
      </c>
      <c r="B49" s="6" t="s">
        <v>28</v>
      </c>
      <c r="C49" s="6">
        <v>32724</v>
      </c>
      <c r="D49">
        <v>1126</v>
      </c>
      <c r="E49" s="2">
        <v>46</v>
      </c>
      <c r="F49" t="str">
        <f t="shared" si="0"/>
        <v>Genevieve GREGSON1500m</v>
      </c>
      <c r="G49" s="2">
        <f t="shared" si="1"/>
        <v>46</v>
      </c>
    </row>
    <row r="50" spans="1:7" x14ac:dyDescent="0.2">
      <c r="A50" t="s">
        <v>312</v>
      </c>
      <c r="B50" s="6" t="s">
        <v>28</v>
      </c>
      <c r="C50" s="6">
        <v>32903</v>
      </c>
      <c r="D50">
        <v>1123</v>
      </c>
      <c r="E50" s="2">
        <v>48</v>
      </c>
      <c r="F50" t="str">
        <f t="shared" si="0"/>
        <v>Melissa DUNCAN1500m</v>
      </c>
      <c r="G50" s="2">
        <f t="shared" si="1"/>
        <v>48</v>
      </c>
    </row>
    <row r="51" spans="1:7" x14ac:dyDescent="0.2">
      <c r="A51" t="s">
        <v>1142</v>
      </c>
      <c r="B51" s="6" t="s">
        <v>28</v>
      </c>
      <c r="C51" s="6">
        <v>36149</v>
      </c>
      <c r="D51">
        <v>1116</v>
      </c>
      <c r="E51" s="2">
        <v>51</v>
      </c>
      <c r="F51" t="str">
        <f t="shared" si="0"/>
        <v>Georgia HANSEN1500m</v>
      </c>
      <c r="G51" s="2">
        <f t="shared" si="1"/>
        <v>51</v>
      </c>
    </row>
    <row r="52" spans="1:7" x14ac:dyDescent="0.2">
      <c r="A52" t="s">
        <v>352</v>
      </c>
      <c r="B52" s="6" t="s">
        <v>28</v>
      </c>
      <c r="C52" s="6">
        <v>36515</v>
      </c>
      <c r="D52">
        <v>1116</v>
      </c>
      <c r="E52" s="2">
        <v>52</v>
      </c>
      <c r="F52" t="str">
        <f t="shared" si="0"/>
        <v>Rose DAVIES1500m</v>
      </c>
      <c r="G52" s="2">
        <f t="shared" si="1"/>
        <v>52</v>
      </c>
    </row>
    <row r="53" spans="1:7" x14ac:dyDescent="0.2">
      <c r="A53" t="s">
        <v>271</v>
      </c>
      <c r="B53" s="6" t="s">
        <v>28</v>
      </c>
      <c r="C53" s="6">
        <v>37404</v>
      </c>
      <c r="D53">
        <v>1111</v>
      </c>
      <c r="E53" s="2">
        <v>56</v>
      </c>
      <c r="F53" t="str">
        <f t="shared" si="0"/>
        <v>Jaylah HANCOCK-CAMERON1500m</v>
      </c>
      <c r="G53" s="2">
        <f t="shared" si="1"/>
        <v>56</v>
      </c>
    </row>
    <row r="54" spans="1:7" x14ac:dyDescent="0.2">
      <c r="A54" t="s">
        <v>350</v>
      </c>
      <c r="B54" s="6" t="s">
        <v>28</v>
      </c>
      <c r="C54" s="6">
        <v>34956</v>
      </c>
      <c r="D54">
        <v>1111</v>
      </c>
      <c r="E54" s="2">
        <v>58</v>
      </c>
      <c r="F54" t="str">
        <f t="shared" si="0"/>
        <v>Isobel BATT-DOYLE1500m</v>
      </c>
      <c r="G54" s="2">
        <f t="shared" si="1"/>
        <v>58</v>
      </c>
    </row>
    <row r="55" spans="1:7" x14ac:dyDescent="0.2">
      <c r="A55" t="s">
        <v>311</v>
      </c>
      <c r="B55" s="6" t="s">
        <v>28</v>
      </c>
      <c r="C55" s="6">
        <v>35869</v>
      </c>
      <c r="D55">
        <v>1110</v>
      </c>
      <c r="E55" s="2">
        <v>59</v>
      </c>
      <c r="F55" t="str">
        <f t="shared" si="0"/>
        <v>Lauren RYAN1500m</v>
      </c>
      <c r="G55" s="2">
        <f t="shared" si="1"/>
        <v>59</v>
      </c>
    </row>
    <row r="56" spans="1:7" x14ac:dyDescent="0.2">
      <c r="A56" t="s">
        <v>341</v>
      </c>
      <c r="B56" s="6" t="s">
        <v>28</v>
      </c>
      <c r="C56" s="6">
        <v>35633</v>
      </c>
      <c r="D56">
        <v>1104</v>
      </c>
      <c r="E56" s="2">
        <v>65</v>
      </c>
      <c r="F56" t="str">
        <f t="shared" si="0"/>
        <v>Mackenzie ANDREWS1500m</v>
      </c>
      <c r="G56" s="2">
        <f t="shared" si="1"/>
        <v>65</v>
      </c>
    </row>
    <row r="57" spans="1:7" x14ac:dyDescent="0.2">
      <c r="A57" t="s">
        <v>272</v>
      </c>
      <c r="B57" s="6" t="s">
        <v>28</v>
      </c>
      <c r="C57" s="6">
        <v>34494</v>
      </c>
      <c r="D57">
        <v>1095</v>
      </c>
      <c r="E57" s="2">
        <v>74</v>
      </c>
      <c r="F57" t="str">
        <f t="shared" si="0"/>
        <v>Amy ROBINSON1500m</v>
      </c>
      <c r="G57" s="2">
        <f t="shared" si="1"/>
        <v>74</v>
      </c>
    </row>
    <row r="58" spans="1:7" x14ac:dyDescent="0.2">
      <c r="A58" t="s">
        <v>1014</v>
      </c>
      <c r="B58" s="6" t="s">
        <v>28</v>
      </c>
      <c r="C58" s="6">
        <v>35404</v>
      </c>
      <c r="D58">
        <v>1092</v>
      </c>
      <c r="E58" s="2">
        <v>82</v>
      </c>
      <c r="F58" t="str">
        <f t="shared" si="0"/>
        <v>Georgia GRIFFITH1500m</v>
      </c>
      <c r="G58" s="2">
        <f t="shared" si="1"/>
        <v>82</v>
      </c>
    </row>
    <row r="59" spans="1:7" x14ac:dyDescent="0.2">
      <c r="A59" t="s">
        <v>1143</v>
      </c>
      <c r="B59" s="6" t="s">
        <v>28</v>
      </c>
      <c r="C59" s="6">
        <v>31249</v>
      </c>
      <c r="D59">
        <v>1091</v>
      </c>
      <c r="E59" s="2">
        <v>84</v>
      </c>
      <c r="F59" t="str">
        <f t="shared" si="0"/>
        <v>Lauren REID1500m</v>
      </c>
      <c r="G59" s="2">
        <f t="shared" si="1"/>
        <v>84</v>
      </c>
    </row>
    <row r="60" spans="1:7" x14ac:dyDescent="0.2">
      <c r="A60" t="s">
        <v>318</v>
      </c>
      <c r="B60" s="6" t="s">
        <v>28</v>
      </c>
      <c r="C60" s="6">
        <v>38433</v>
      </c>
      <c r="D60">
        <v>1091</v>
      </c>
      <c r="E60" s="2">
        <v>86</v>
      </c>
      <c r="F60" t="str">
        <f t="shared" si="0"/>
        <v>Amy BUNNAGE1500m</v>
      </c>
      <c r="G60" s="2">
        <f t="shared" si="1"/>
        <v>86</v>
      </c>
    </row>
    <row r="61" spans="1:7" x14ac:dyDescent="0.2">
      <c r="A61" t="s">
        <v>268</v>
      </c>
      <c r="B61" s="6" t="s">
        <v>28</v>
      </c>
      <c r="C61" s="6">
        <v>36472</v>
      </c>
      <c r="D61">
        <v>1083</v>
      </c>
      <c r="E61" s="2">
        <v>97</v>
      </c>
      <c r="F61" t="str">
        <f t="shared" si="0"/>
        <v>Imogen BARRETT1500m</v>
      </c>
      <c r="G61" s="2">
        <f t="shared" si="1"/>
        <v>97</v>
      </c>
    </row>
    <row r="62" spans="1:7" x14ac:dyDescent="0.2">
      <c r="A62" t="s">
        <v>335</v>
      </c>
      <c r="B62" s="6" t="s">
        <v>34</v>
      </c>
      <c r="C62" s="6">
        <v>32724</v>
      </c>
      <c r="D62">
        <v>1199</v>
      </c>
      <c r="E62" s="2">
        <v>7</v>
      </c>
      <c r="F62" t="str">
        <f t="shared" si="0"/>
        <v>Genevieve GREGSON3000msc</v>
      </c>
      <c r="G62" s="2">
        <f t="shared" si="1"/>
        <v>7</v>
      </c>
    </row>
    <row r="63" spans="1:7" x14ac:dyDescent="0.2">
      <c r="A63" t="s">
        <v>338</v>
      </c>
      <c r="B63" s="6" t="s">
        <v>34</v>
      </c>
      <c r="C63" s="6">
        <v>34543</v>
      </c>
      <c r="D63">
        <v>1172</v>
      </c>
      <c r="E63" s="2">
        <v>15</v>
      </c>
      <c r="F63" t="str">
        <f t="shared" si="0"/>
        <v>Amy CASHIN3000msc</v>
      </c>
      <c r="G63" s="2">
        <f t="shared" si="1"/>
        <v>15</v>
      </c>
    </row>
    <row r="64" spans="1:7" x14ac:dyDescent="0.2">
      <c r="A64" t="s">
        <v>337</v>
      </c>
      <c r="B64" t="s">
        <v>34</v>
      </c>
      <c r="C64" s="6">
        <v>36196</v>
      </c>
      <c r="D64">
        <v>1153</v>
      </c>
      <c r="E64" s="2">
        <v>22</v>
      </c>
      <c r="F64" t="str">
        <f t="shared" si="0"/>
        <v>Cara FEAIN-RYAN3000msc</v>
      </c>
      <c r="G64" s="2">
        <f t="shared" si="1"/>
        <v>22</v>
      </c>
    </row>
    <row r="65" spans="1:7" x14ac:dyDescent="0.2">
      <c r="A65" t="s">
        <v>336</v>
      </c>
      <c r="B65" s="6" t="s">
        <v>34</v>
      </c>
      <c r="C65" s="6">
        <v>35559</v>
      </c>
      <c r="D65">
        <v>1146</v>
      </c>
      <c r="E65" s="2">
        <v>26</v>
      </c>
      <c r="F65" t="str">
        <f t="shared" si="0"/>
        <v>Georgia WINKCUP3000msc</v>
      </c>
      <c r="G65" s="2">
        <f t="shared" si="1"/>
        <v>26</v>
      </c>
    </row>
    <row r="66" spans="1:7" x14ac:dyDescent="0.2">
      <c r="A66" t="s">
        <v>317</v>
      </c>
      <c r="B66" t="s">
        <v>34</v>
      </c>
      <c r="C66" s="6">
        <v>36219</v>
      </c>
      <c r="D66">
        <v>1142</v>
      </c>
      <c r="E66" s="2">
        <v>29</v>
      </c>
      <c r="F66" t="str">
        <f t="shared" si="0"/>
        <v>Brielle ERBACHER3000msc</v>
      </c>
      <c r="G66" s="2">
        <f t="shared" si="1"/>
        <v>29</v>
      </c>
    </row>
    <row r="67" spans="1:7" x14ac:dyDescent="0.2">
      <c r="A67" t="s">
        <v>210</v>
      </c>
      <c r="B67" t="s">
        <v>34</v>
      </c>
      <c r="C67" s="6">
        <v>35243</v>
      </c>
      <c r="D67">
        <v>1134</v>
      </c>
      <c r="E67" s="2">
        <v>31</v>
      </c>
      <c r="F67" t="str">
        <f t="shared" si="0"/>
        <v>Paige CAMPBELL3000msc</v>
      </c>
      <c r="G67" s="2">
        <f t="shared" si="1"/>
        <v>31</v>
      </c>
    </row>
    <row r="68" spans="1:7" x14ac:dyDescent="0.2">
      <c r="A68" t="s">
        <v>340</v>
      </c>
      <c r="B68" t="s">
        <v>34</v>
      </c>
      <c r="C68" s="6">
        <v>36546</v>
      </c>
      <c r="D68">
        <v>1131</v>
      </c>
      <c r="E68" s="2">
        <v>32</v>
      </c>
      <c r="F68" t="str">
        <f t="shared" ref="F68:F131" si="2">A68&amp;B68</f>
        <v>Annabelle EASTMAN3000msc</v>
      </c>
      <c r="G68" s="2">
        <f t="shared" ref="G68:G131" si="3">E68</f>
        <v>32</v>
      </c>
    </row>
    <row r="69" spans="1:7" x14ac:dyDescent="0.2">
      <c r="A69" t="s">
        <v>339</v>
      </c>
      <c r="B69" t="s">
        <v>34</v>
      </c>
      <c r="C69" s="6">
        <v>34875</v>
      </c>
      <c r="D69">
        <v>1115</v>
      </c>
      <c r="E69" s="2">
        <v>42</v>
      </c>
      <c r="F69" t="str">
        <f t="shared" si="2"/>
        <v>Stella RADFORD3000msc</v>
      </c>
      <c r="G69" s="2">
        <f t="shared" si="3"/>
        <v>42</v>
      </c>
    </row>
    <row r="70" spans="1:7" x14ac:dyDescent="0.2">
      <c r="A70" t="s">
        <v>341</v>
      </c>
      <c r="B70" t="s">
        <v>34</v>
      </c>
      <c r="C70" s="6">
        <v>35633</v>
      </c>
      <c r="D70">
        <v>1089</v>
      </c>
      <c r="E70" s="2">
        <v>49</v>
      </c>
      <c r="F70" t="str">
        <f t="shared" si="2"/>
        <v>Mackenzie ANDREWS3000msc</v>
      </c>
      <c r="G70" s="2">
        <f t="shared" si="3"/>
        <v>49</v>
      </c>
    </row>
    <row r="71" spans="1:7" x14ac:dyDescent="0.2">
      <c r="A71" t="s">
        <v>361</v>
      </c>
      <c r="B71" t="s">
        <v>34</v>
      </c>
      <c r="C71" s="6">
        <v>33879</v>
      </c>
      <c r="D71">
        <v>1080</v>
      </c>
      <c r="E71" s="2">
        <v>52</v>
      </c>
      <c r="F71" t="str">
        <f t="shared" si="2"/>
        <v>Charlotte WILSON3000msc</v>
      </c>
      <c r="G71" s="2">
        <f t="shared" si="3"/>
        <v>52</v>
      </c>
    </row>
    <row r="72" spans="1:7" x14ac:dyDescent="0.2">
      <c r="A72" t="s">
        <v>1144</v>
      </c>
      <c r="B72" t="s">
        <v>34</v>
      </c>
      <c r="C72" s="6">
        <v>35285</v>
      </c>
      <c r="D72">
        <v>1076</v>
      </c>
      <c r="E72" s="2">
        <v>53</v>
      </c>
      <c r="F72" t="str">
        <f t="shared" si="2"/>
        <v>Natalie RULE3000msc</v>
      </c>
      <c r="G72" s="2">
        <f t="shared" si="3"/>
        <v>53</v>
      </c>
    </row>
    <row r="73" spans="1:7" x14ac:dyDescent="0.2">
      <c r="A73" t="s">
        <v>1046</v>
      </c>
      <c r="B73" t="s">
        <v>34</v>
      </c>
      <c r="C73" s="6">
        <v>30066</v>
      </c>
      <c r="D73">
        <v>1069</v>
      </c>
      <c r="E73" s="2">
        <v>56</v>
      </c>
      <c r="F73" t="str">
        <f t="shared" si="2"/>
        <v>Victoria MITCHELL3000msc</v>
      </c>
      <c r="G73" s="2">
        <f t="shared" si="3"/>
        <v>56</v>
      </c>
    </row>
    <row r="74" spans="1:7" x14ac:dyDescent="0.2">
      <c r="A74" t="s">
        <v>342</v>
      </c>
      <c r="B74" t="s">
        <v>34</v>
      </c>
      <c r="C74" s="6">
        <v>36253</v>
      </c>
      <c r="D74">
        <v>1057</v>
      </c>
      <c r="E74" s="2">
        <v>61</v>
      </c>
      <c r="F74" t="str">
        <f t="shared" si="2"/>
        <v>Katherine DOWIE3000msc</v>
      </c>
      <c r="G74" s="2">
        <f t="shared" si="3"/>
        <v>61</v>
      </c>
    </row>
    <row r="75" spans="1:7" x14ac:dyDescent="0.2">
      <c r="A75" t="s">
        <v>353</v>
      </c>
      <c r="B75" t="s">
        <v>34</v>
      </c>
      <c r="C75" s="6">
        <v>35618</v>
      </c>
      <c r="D75">
        <v>1054</v>
      </c>
      <c r="E75" s="2">
        <v>66</v>
      </c>
      <c r="F75" t="str">
        <f t="shared" si="2"/>
        <v>Caitlin ADAMS3000msc</v>
      </c>
      <c r="G75" s="2">
        <f t="shared" si="3"/>
        <v>66</v>
      </c>
    </row>
    <row r="76" spans="1:7" x14ac:dyDescent="0.2">
      <c r="A76" t="s">
        <v>344</v>
      </c>
      <c r="B76" t="s">
        <v>34</v>
      </c>
      <c r="C76">
        <v>1999</v>
      </c>
      <c r="D76">
        <v>1017</v>
      </c>
      <c r="E76" s="2">
        <v>88</v>
      </c>
      <c r="F76" t="str">
        <f t="shared" si="2"/>
        <v>Hannah PREEO3000msc</v>
      </c>
      <c r="G76" s="2">
        <f t="shared" si="3"/>
        <v>88</v>
      </c>
    </row>
    <row r="77" spans="1:7" x14ac:dyDescent="0.2">
      <c r="A77" t="s">
        <v>343</v>
      </c>
      <c r="B77" t="s">
        <v>34</v>
      </c>
      <c r="C77" s="6">
        <v>37253</v>
      </c>
      <c r="D77">
        <v>1016</v>
      </c>
      <c r="E77" s="2">
        <v>89</v>
      </c>
      <c r="F77" t="str">
        <f t="shared" si="2"/>
        <v>Brooke MULLINS3000msc</v>
      </c>
      <c r="G77" s="2">
        <f t="shared" si="3"/>
        <v>89</v>
      </c>
    </row>
    <row r="78" spans="1:7" x14ac:dyDescent="0.2">
      <c r="A78" t="s">
        <v>308</v>
      </c>
      <c r="B78" t="s">
        <v>29</v>
      </c>
      <c r="C78" s="6">
        <v>35360</v>
      </c>
      <c r="D78">
        <v>1169</v>
      </c>
      <c r="E78" s="2">
        <v>17</v>
      </c>
      <c r="F78" t="str">
        <f t="shared" si="2"/>
        <v>Jessica HULL5000m</v>
      </c>
      <c r="G78" s="2">
        <f t="shared" si="3"/>
        <v>17</v>
      </c>
    </row>
    <row r="79" spans="1:7" x14ac:dyDescent="0.2">
      <c r="A79" t="s">
        <v>350</v>
      </c>
      <c r="B79" t="s">
        <v>29</v>
      </c>
      <c r="C79" s="6">
        <v>34956</v>
      </c>
      <c r="D79">
        <v>1155</v>
      </c>
      <c r="E79" s="2">
        <v>29</v>
      </c>
      <c r="F79" t="str">
        <f t="shared" si="2"/>
        <v>Isobel BATT-DOYLE5000m</v>
      </c>
      <c r="G79" s="2">
        <f t="shared" si="3"/>
        <v>29</v>
      </c>
    </row>
    <row r="80" spans="1:7" x14ac:dyDescent="0.2">
      <c r="A80" t="s">
        <v>352</v>
      </c>
      <c r="B80" t="s">
        <v>29</v>
      </c>
      <c r="C80" s="6">
        <v>36515</v>
      </c>
      <c r="D80">
        <v>1147</v>
      </c>
      <c r="E80" s="2">
        <v>37</v>
      </c>
      <c r="F80" t="str">
        <f t="shared" si="2"/>
        <v>Rose DAVIES5000m</v>
      </c>
      <c r="G80" s="2">
        <f t="shared" si="3"/>
        <v>37</v>
      </c>
    </row>
    <row r="81" spans="1:7" x14ac:dyDescent="0.2">
      <c r="A81" t="s">
        <v>351</v>
      </c>
      <c r="B81" t="s">
        <v>29</v>
      </c>
      <c r="C81" s="6">
        <v>34463</v>
      </c>
      <c r="D81">
        <v>1143</v>
      </c>
      <c r="E81" s="2">
        <v>39</v>
      </c>
      <c r="F81" t="str">
        <f t="shared" si="2"/>
        <v>Jenny BLUNDELL5000m</v>
      </c>
      <c r="G81" s="2">
        <f t="shared" si="3"/>
        <v>39</v>
      </c>
    </row>
    <row r="82" spans="1:7" x14ac:dyDescent="0.2">
      <c r="A82" t="s">
        <v>1141</v>
      </c>
      <c r="B82" t="s">
        <v>29</v>
      </c>
      <c r="C82" s="6">
        <v>32729</v>
      </c>
      <c r="D82">
        <v>1128</v>
      </c>
      <c r="E82" s="2">
        <v>46</v>
      </c>
      <c r="F82" t="str">
        <f t="shared" si="2"/>
        <v>Heidi SEE5000m</v>
      </c>
      <c r="G82" s="2">
        <f t="shared" si="3"/>
        <v>46</v>
      </c>
    </row>
    <row r="83" spans="1:7" x14ac:dyDescent="0.2">
      <c r="A83" t="s">
        <v>311</v>
      </c>
      <c r="B83" t="s">
        <v>29</v>
      </c>
      <c r="C83" s="6">
        <v>35869</v>
      </c>
      <c r="D83">
        <v>1120</v>
      </c>
      <c r="E83" s="2">
        <v>50</v>
      </c>
      <c r="F83" t="str">
        <f t="shared" si="2"/>
        <v>Lauren RYAN5000m</v>
      </c>
      <c r="G83" s="2">
        <f t="shared" si="3"/>
        <v>50</v>
      </c>
    </row>
    <row r="84" spans="1:7" x14ac:dyDescent="0.2">
      <c r="A84" t="s">
        <v>335</v>
      </c>
      <c r="B84" t="s">
        <v>29</v>
      </c>
      <c r="C84" s="6">
        <v>32724</v>
      </c>
      <c r="D84">
        <v>1110</v>
      </c>
      <c r="E84" s="2">
        <v>58</v>
      </c>
      <c r="F84" t="str">
        <f t="shared" si="2"/>
        <v>Genevieve GREGSON5000m</v>
      </c>
      <c r="G84" s="2">
        <f t="shared" si="3"/>
        <v>58</v>
      </c>
    </row>
    <row r="85" spans="1:7" x14ac:dyDescent="0.2">
      <c r="A85" t="s">
        <v>353</v>
      </c>
      <c r="B85" t="s">
        <v>29</v>
      </c>
      <c r="C85" s="6">
        <v>35618</v>
      </c>
      <c r="D85">
        <v>1107</v>
      </c>
      <c r="E85" s="2">
        <v>59</v>
      </c>
      <c r="F85" t="str">
        <f t="shared" si="2"/>
        <v>Caitlin ADAMS5000m</v>
      </c>
      <c r="G85" s="2">
        <f t="shared" si="3"/>
        <v>59</v>
      </c>
    </row>
    <row r="86" spans="1:7" x14ac:dyDescent="0.2">
      <c r="A86" t="s">
        <v>1143</v>
      </c>
      <c r="B86" t="s">
        <v>29</v>
      </c>
      <c r="C86" s="6">
        <v>31249</v>
      </c>
      <c r="D86">
        <v>1100</v>
      </c>
      <c r="E86" s="2">
        <v>65</v>
      </c>
      <c r="F86" t="str">
        <f t="shared" si="2"/>
        <v>Lauren REID5000m</v>
      </c>
      <c r="G86" s="2">
        <f t="shared" si="3"/>
        <v>65</v>
      </c>
    </row>
    <row r="87" spans="1:7" x14ac:dyDescent="0.2">
      <c r="A87" t="s">
        <v>354</v>
      </c>
      <c r="B87" t="s">
        <v>29</v>
      </c>
      <c r="C87" s="6">
        <v>30264</v>
      </c>
      <c r="D87">
        <v>1097</v>
      </c>
      <c r="E87" s="2">
        <v>67</v>
      </c>
      <c r="F87" t="str">
        <f t="shared" si="2"/>
        <v>Eloise WELLINGS5000m</v>
      </c>
      <c r="G87" s="2">
        <f t="shared" si="3"/>
        <v>67</v>
      </c>
    </row>
    <row r="88" spans="1:7" x14ac:dyDescent="0.2">
      <c r="A88" t="s">
        <v>356</v>
      </c>
      <c r="B88" t="s">
        <v>29</v>
      </c>
      <c r="C88" s="6">
        <v>36406</v>
      </c>
      <c r="D88">
        <v>1092</v>
      </c>
      <c r="E88" s="2">
        <v>74</v>
      </c>
      <c r="F88" t="str">
        <f t="shared" si="2"/>
        <v>Amelia MAZZA-DOWNIE5000m</v>
      </c>
      <c r="G88" s="2">
        <f t="shared" si="3"/>
        <v>74</v>
      </c>
    </row>
    <row r="89" spans="1:7" x14ac:dyDescent="0.2">
      <c r="A89" t="s">
        <v>355</v>
      </c>
      <c r="B89" t="s">
        <v>29</v>
      </c>
      <c r="C89" s="6">
        <v>36173</v>
      </c>
      <c r="D89">
        <v>1091</v>
      </c>
      <c r="E89" s="2">
        <v>76</v>
      </c>
      <c r="F89" t="str">
        <f t="shared" si="2"/>
        <v>Clare O'BRIEN5000m</v>
      </c>
      <c r="G89" s="2">
        <f t="shared" si="3"/>
        <v>76</v>
      </c>
    </row>
    <row r="90" spans="1:7" x14ac:dyDescent="0.2">
      <c r="A90" t="s">
        <v>312</v>
      </c>
      <c r="B90" t="s">
        <v>29</v>
      </c>
      <c r="C90" s="6">
        <v>32903</v>
      </c>
      <c r="D90">
        <v>1077</v>
      </c>
      <c r="E90" s="2">
        <v>90</v>
      </c>
      <c r="F90" t="str">
        <f t="shared" si="2"/>
        <v>Melissa DUNCAN5000m</v>
      </c>
      <c r="G90" s="2">
        <f t="shared" si="3"/>
        <v>90</v>
      </c>
    </row>
    <row r="91" spans="1:7" x14ac:dyDescent="0.2">
      <c r="A91" t="s">
        <v>210</v>
      </c>
      <c r="B91" t="s">
        <v>29</v>
      </c>
      <c r="C91" s="6">
        <v>35243</v>
      </c>
      <c r="D91">
        <v>1074</v>
      </c>
      <c r="E91" s="2">
        <v>95</v>
      </c>
      <c r="F91" t="str">
        <f t="shared" si="2"/>
        <v>Paige CAMPBELL5000m</v>
      </c>
      <c r="G91" s="2">
        <f t="shared" si="3"/>
        <v>95</v>
      </c>
    </row>
    <row r="92" spans="1:7" x14ac:dyDescent="0.2">
      <c r="A92" t="s">
        <v>352</v>
      </c>
      <c r="B92" t="s">
        <v>30</v>
      </c>
      <c r="C92" s="6">
        <v>36515</v>
      </c>
      <c r="D92">
        <v>1157</v>
      </c>
      <c r="E92" s="2">
        <v>22</v>
      </c>
      <c r="F92" t="str">
        <f t="shared" si="2"/>
        <v>Rose DAVIES10000m</v>
      </c>
      <c r="G92" s="2">
        <f t="shared" si="3"/>
        <v>22</v>
      </c>
    </row>
    <row r="93" spans="1:7" x14ac:dyDescent="0.2">
      <c r="A93" t="s">
        <v>350</v>
      </c>
      <c r="B93" t="s">
        <v>30</v>
      </c>
      <c r="C93" s="6">
        <v>34956</v>
      </c>
      <c r="D93">
        <v>1154</v>
      </c>
      <c r="E93" s="2">
        <v>24</v>
      </c>
      <c r="F93" t="str">
        <f t="shared" si="2"/>
        <v>Isobel BATT-DOYLE10000m</v>
      </c>
      <c r="G93" s="2">
        <f t="shared" si="3"/>
        <v>24</v>
      </c>
    </row>
    <row r="94" spans="1:7" x14ac:dyDescent="0.2">
      <c r="A94" t="s">
        <v>335</v>
      </c>
      <c r="B94" t="s">
        <v>30</v>
      </c>
      <c r="C94" s="6">
        <v>32724</v>
      </c>
      <c r="D94">
        <v>1133</v>
      </c>
      <c r="E94" s="2">
        <v>37</v>
      </c>
      <c r="F94" t="str">
        <f t="shared" si="2"/>
        <v>Genevieve GREGSON10000m</v>
      </c>
      <c r="G94" s="2">
        <f t="shared" si="3"/>
        <v>37</v>
      </c>
    </row>
    <row r="95" spans="1:7" x14ac:dyDescent="0.2">
      <c r="A95" t="s">
        <v>311</v>
      </c>
      <c r="B95" t="s">
        <v>30</v>
      </c>
      <c r="C95" s="6">
        <v>35869</v>
      </c>
      <c r="D95">
        <v>1125</v>
      </c>
      <c r="E95" s="2">
        <v>43</v>
      </c>
      <c r="F95" t="str">
        <f t="shared" si="2"/>
        <v>Lauren RYAN10000m</v>
      </c>
      <c r="G95" s="2">
        <f t="shared" si="3"/>
        <v>43</v>
      </c>
    </row>
    <row r="96" spans="1:7" x14ac:dyDescent="0.2">
      <c r="A96" t="s">
        <v>364</v>
      </c>
      <c r="B96" t="s">
        <v>30</v>
      </c>
      <c r="C96" s="6">
        <v>28173</v>
      </c>
      <c r="D96">
        <v>1107</v>
      </c>
      <c r="E96" s="2">
        <v>51</v>
      </c>
      <c r="F96" t="str">
        <f t="shared" si="2"/>
        <v>Sinead DIVER10000m</v>
      </c>
      <c r="G96" s="2">
        <f t="shared" si="3"/>
        <v>51</v>
      </c>
    </row>
    <row r="97" spans="1:7" x14ac:dyDescent="0.2">
      <c r="A97" t="s">
        <v>355</v>
      </c>
      <c r="B97" t="s">
        <v>30</v>
      </c>
      <c r="C97" s="6">
        <v>36173</v>
      </c>
      <c r="D97">
        <v>1107</v>
      </c>
      <c r="E97" s="2">
        <v>52</v>
      </c>
      <c r="F97" t="str">
        <f t="shared" si="2"/>
        <v>Clare O'BRIEN10000m</v>
      </c>
      <c r="G97" s="2">
        <f t="shared" si="3"/>
        <v>52</v>
      </c>
    </row>
    <row r="98" spans="1:7" x14ac:dyDescent="0.2">
      <c r="A98" t="s">
        <v>365</v>
      </c>
      <c r="B98" t="s">
        <v>30</v>
      </c>
      <c r="C98" s="6">
        <v>32487</v>
      </c>
      <c r="D98">
        <v>1094</v>
      </c>
      <c r="E98" s="2">
        <v>64</v>
      </c>
      <c r="F98" t="str">
        <f t="shared" si="2"/>
        <v>Ellie PASHLEY10000m</v>
      </c>
      <c r="G98" s="2">
        <f t="shared" si="3"/>
        <v>64</v>
      </c>
    </row>
    <row r="99" spans="1:7" x14ac:dyDescent="0.2">
      <c r="A99" t="s">
        <v>357</v>
      </c>
      <c r="B99" t="s">
        <v>30</v>
      </c>
      <c r="C99" s="6">
        <v>35241</v>
      </c>
      <c r="D99">
        <v>1091</v>
      </c>
      <c r="E99" s="2">
        <v>68</v>
      </c>
      <c r="F99" t="str">
        <f t="shared" si="2"/>
        <v>Leanne POMPEANI10000m</v>
      </c>
      <c r="G99" s="2">
        <f t="shared" si="3"/>
        <v>68</v>
      </c>
    </row>
    <row r="100" spans="1:7" x14ac:dyDescent="0.2">
      <c r="A100" t="s">
        <v>366</v>
      </c>
      <c r="B100" t="s">
        <v>30</v>
      </c>
      <c r="C100" s="6">
        <v>31256</v>
      </c>
      <c r="D100">
        <v>1090</v>
      </c>
      <c r="E100" s="2">
        <v>69</v>
      </c>
      <c r="F100" t="str">
        <f t="shared" si="2"/>
        <v>Tara PALM10000m</v>
      </c>
      <c r="G100" s="2">
        <f t="shared" si="3"/>
        <v>69</v>
      </c>
    </row>
    <row r="101" spans="1:7" x14ac:dyDescent="0.2">
      <c r="A101" t="s">
        <v>356</v>
      </c>
      <c r="B101" t="s">
        <v>30</v>
      </c>
      <c r="C101" s="6">
        <v>36406</v>
      </c>
      <c r="D101">
        <v>1082</v>
      </c>
      <c r="E101" s="2">
        <v>75</v>
      </c>
      <c r="F101" t="str">
        <f t="shared" si="2"/>
        <v>Amelia MAZZA-DOWNIE10000m</v>
      </c>
      <c r="G101" s="2">
        <f t="shared" si="3"/>
        <v>75</v>
      </c>
    </row>
    <row r="102" spans="1:7" x14ac:dyDescent="0.2">
      <c r="A102" t="s">
        <v>367</v>
      </c>
      <c r="B102" t="s">
        <v>30</v>
      </c>
      <c r="C102" s="6">
        <v>36358</v>
      </c>
      <c r="D102">
        <v>1064</v>
      </c>
      <c r="E102" s="2">
        <v>85</v>
      </c>
      <c r="F102" t="str">
        <f t="shared" si="2"/>
        <v>Clio OZANNE-JAQUES10000m</v>
      </c>
      <c r="G102" s="2">
        <f t="shared" si="3"/>
        <v>85</v>
      </c>
    </row>
    <row r="103" spans="1:7" x14ac:dyDescent="0.2">
      <c r="A103" t="s">
        <v>1145</v>
      </c>
      <c r="B103" t="s">
        <v>30</v>
      </c>
      <c r="C103">
        <v>1992</v>
      </c>
      <c r="D103">
        <v>1052</v>
      </c>
      <c r="E103" s="2">
        <v>89</v>
      </c>
      <c r="F103" t="str">
        <f t="shared" si="2"/>
        <v>Sinead NOONAN10000m</v>
      </c>
      <c r="G103" s="2">
        <f t="shared" si="3"/>
        <v>89</v>
      </c>
    </row>
    <row r="104" spans="1:7" x14ac:dyDescent="0.2">
      <c r="A104" t="s">
        <v>379</v>
      </c>
      <c r="B104" t="s">
        <v>32</v>
      </c>
      <c r="C104" s="6">
        <v>34828</v>
      </c>
      <c r="D104">
        <v>1189</v>
      </c>
      <c r="E104" s="2">
        <v>8</v>
      </c>
      <c r="F104" t="str">
        <f t="shared" si="2"/>
        <v>Liz CLAY100mh</v>
      </c>
      <c r="G104" s="2">
        <f t="shared" si="3"/>
        <v>8</v>
      </c>
    </row>
    <row r="105" spans="1:7" x14ac:dyDescent="0.2">
      <c r="A105" t="s">
        <v>380</v>
      </c>
      <c r="B105" t="s">
        <v>32</v>
      </c>
      <c r="C105" s="6">
        <v>34977</v>
      </c>
      <c r="D105">
        <v>1162</v>
      </c>
      <c r="E105" s="2">
        <v>14</v>
      </c>
      <c r="F105" t="str">
        <f t="shared" si="2"/>
        <v>Hannah JONES100mh</v>
      </c>
      <c r="G105" s="2">
        <f t="shared" si="3"/>
        <v>14</v>
      </c>
    </row>
    <row r="106" spans="1:7" x14ac:dyDescent="0.2">
      <c r="A106" t="s">
        <v>111</v>
      </c>
      <c r="B106" t="s">
        <v>32</v>
      </c>
      <c r="C106" s="6">
        <v>36383</v>
      </c>
      <c r="D106">
        <v>1152</v>
      </c>
      <c r="E106" s="2">
        <v>16</v>
      </c>
      <c r="F106" t="str">
        <f t="shared" si="2"/>
        <v>Celeste MUCCI100mh</v>
      </c>
      <c r="G106" s="2">
        <f t="shared" si="3"/>
        <v>16</v>
      </c>
    </row>
    <row r="107" spans="1:7" x14ac:dyDescent="0.2">
      <c r="A107" t="s">
        <v>382</v>
      </c>
      <c r="B107" t="s">
        <v>32</v>
      </c>
      <c r="C107" s="6">
        <v>34373</v>
      </c>
      <c r="D107">
        <v>1143</v>
      </c>
      <c r="E107" s="2">
        <v>19</v>
      </c>
      <c r="F107" t="str">
        <f t="shared" si="2"/>
        <v>Abbie TADDEO100mh</v>
      </c>
      <c r="G107" s="2">
        <f t="shared" si="3"/>
        <v>19</v>
      </c>
    </row>
    <row r="108" spans="1:7" x14ac:dyDescent="0.2">
      <c r="A108" t="s">
        <v>381</v>
      </c>
      <c r="B108" t="s">
        <v>32</v>
      </c>
      <c r="C108" s="6">
        <v>33543</v>
      </c>
      <c r="D108">
        <v>1136</v>
      </c>
      <c r="E108" s="2">
        <v>22</v>
      </c>
      <c r="F108" t="str">
        <f t="shared" si="2"/>
        <v>Brianna BEAHAN100mh</v>
      </c>
      <c r="G108" s="2">
        <f t="shared" si="3"/>
        <v>22</v>
      </c>
    </row>
    <row r="109" spans="1:7" x14ac:dyDescent="0.2">
      <c r="A109" t="s">
        <v>383</v>
      </c>
      <c r="B109" t="s">
        <v>32</v>
      </c>
      <c r="C109" s="6">
        <v>34143</v>
      </c>
      <c r="D109">
        <v>1128</v>
      </c>
      <c r="E109" s="2">
        <v>25</v>
      </c>
      <c r="F109" t="str">
        <f t="shared" si="2"/>
        <v>Michelle JENNEKE100mh</v>
      </c>
      <c r="G109" s="2">
        <f t="shared" si="3"/>
        <v>25</v>
      </c>
    </row>
    <row r="110" spans="1:7" x14ac:dyDescent="0.2">
      <c r="A110" t="s">
        <v>384</v>
      </c>
      <c r="B110" t="s">
        <v>32</v>
      </c>
      <c r="C110" s="6">
        <v>37062</v>
      </c>
      <c r="D110">
        <v>1104</v>
      </c>
      <c r="E110" s="2">
        <v>42</v>
      </c>
      <c r="F110" t="str">
        <f t="shared" si="2"/>
        <v>Imogen BRESLIN100mh</v>
      </c>
      <c r="G110" s="2">
        <f t="shared" si="3"/>
        <v>42</v>
      </c>
    </row>
    <row r="111" spans="1:7" x14ac:dyDescent="0.2">
      <c r="A111" t="s">
        <v>129</v>
      </c>
      <c r="B111" t="s">
        <v>32</v>
      </c>
      <c r="C111" s="6">
        <v>36013</v>
      </c>
      <c r="D111">
        <v>1067</v>
      </c>
      <c r="E111" s="2">
        <v>76</v>
      </c>
      <c r="F111" t="str">
        <f t="shared" si="2"/>
        <v>Danielle SHAW100mh</v>
      </c>
      <c r="G111" s="2">
        <f t="shared" si="3"/>
        <v>76</v>
      </c>
    </row>
    <row r="112" spans="1:7" x14ac:dyDescent="0.2">
      <c r="A112" t="s">
        <v>385</v>
      </c>
      <c r="B112" t="s">
        <v>32</v>
      </c>
      <c r="C112" s="6">
        <v>34623</v>
      </c>
      <c r="D112">
        <v>1052</v>
      </c>
      <c r="E112" s="2">
        <v>91</v>
      </c>
      <c r="F112" t="str">
        <f t="shared" si="2"/>
        <v>Taneille CRASE100mh</v>
      </c>
      <c r="G112" s="2">
        <f t="shared" si="3"/>
        <v>91</v>
      </c>
    </row>
    <row r="113" spans="1:7" x14ac:dyDescent="0.2">
      <c r="A113" t="s">
        <v>386</v>
      </c>
      <c r="B113" t="s">
        <v>32</v>
      </c>
      <c r="C113" s="6">
        <v>36567</v>
      </c>
      <c r="D113">
        <v>1045</v>
      </c>
      <c r="E113" s="2">
        <v>100</v>
      </c>
      <c r="F113" t="str">
        <f t="shared" si="2"/>
        <v>Lateisha WILLIS100mh</v>
      </c>
      <c r="G113" s="2">
        <f t="shared" si="3"/>
        <v>100</v>
      </c>
    </row>
    <row r="114" spans="1:7" x14ac:dyDescent="0.2">
      <c r="A114" t="s">
        <v>395</v>
      </c>
      <c r="B114" t="s">
        <v>33</v>
      </c>
      <c r="C114" s="6">
        <v>32358</v>
      </c>
      <c r="D114">
        <v>1135</v>
      </c>
      <c r="E114" s="2">
        <v>22</v>
      </c>
      <c r="F114" t="str">
        <f t="shared" si="2"/>
        <v>Lauren BODEN400mh</v>
      </c>
      <c r="G114" s="2">
        <f t="shared" si="3"/>
        <v>22</v>
      </c>
    </row>
    <row r="115" spans="1:7" x14ac:dyDescent="0.2">
      <c r="A115" t="s">
        <v>397</v>
      </c>
      <c r="B115" t="s">
        <v>33</v>
      </c>
      <c r="C115" s="6">
        <v>34582</v>
      </c>
      <c r="D115">
        <v>1113</v>
      </c>
      <c r="E115" s="2">
        <v>24</v>
      </c>
      <c r="F115" t="str">
        <f t="shared" si="2"/>
        <v>Sarah CARLI400mh</v>
      </c>
      <c r="G115" s="2">
        <f t="shared" si="3"/>
        <v>24</v>
      </c>
    </row>
    <row r="116" spans="1:7" x14ac:dyDescent="0.2">
      <c r="A116" t="s">
        <v>387</v>
      </c>
      <c r="B116" t="s">
        <v>33</v>
      </c>
      <c r="C116" s="6">
        <v>35822</v>
      </c>
      <c r="D116">
        <v>1111</v>
      </c>
      <c r="E116" s="2">
        <v>27</v>
      </c>
      <c r="F116" t="str">
        <f t="shared" si="2"/>
        <v>Alanah YUKICH400mh</v>
      </c>
      <c r="G116" s="2">
        <f t="shared" si="3"/>
        <v>27</v>
      </c>
    </row>
    <row r="117" spans="1:7" x14ac:dyDescent="0.2">
      <c r="A117" t="s">
        <v>396</v>
      </c>
      <c r="B117" t="s">
        <v>33</v>
      </c>
      <c r="C117" s="6">
        <v>34473</v>
      </c>
      <c r="D117">
        <v>1110</v>
      </c>
      <c r="E117" s="2">
        <v>30</v>
      </c>
      <c r="F117" t="str">
        <f t="shared" si="2"/>
        <v>Sara KLEIN400mh</v>
      </c>
      <c r="G117" s="2">
        <f t="shared" si="3"/>
        <v>30</v>
      </c>
    </row>
    <row r="118" spans="1:7" x14ac:dyDescent="0.2">
      <c r="A118" t="s">
        <v>398</v>
      </c>
      <c r="B118" t="s">
        <v>33</v>
      </c>
      <c r="C118" s="6">
        <v>34815</v>
      </c>
      <c r="D118">
        <v>1074</v>
      </c>
      <c r="E118" s="2">
        <v>46</v>
      </c>
      <c r="F118" t="str">
        <f t="shared" si="2"/>
        <v>Genevieve COWIE400mh</v>
      </c>
      <c r="G118" s="2">
        <f t="shared" si="3"/>
        <v>46</v>
      </c>
    </row>
    <row r="119" spans="1:7" x14ac:dyDescent="0.2">
      <c r="A119" t="s">
        <v>240</v>
      </c>
      <c r="B119" t="s">
        <v>33</v>
      </c>
      <c r="C119" s="6">
        <v>36574</v>
      </c>
      <c r="D119">
        <v>1053</v>
      </c>
      <c r="E119" s="2">
        <v>60</v>
      </c>
      <c r="F119" t="str">
        <f t="shared" si="2"/>
        <v>Annamaria LESZCZYNSKA400mh</v>
      </c>
      <c r="G119" s="2">
        <f t="shared" si="3"/>
        <v>60</v>
      </c>
    </row>
    <row r="120" spans="1:7" x14ac:dyDescent="0.2">
      <c r="A120" t="s">
        <v>236</v>
      </c>
      <c r="B120" t="s">
        <v>33</v>
      </c>
      <c r="C120" s="6">
        <v>36706</v>
      </c>
      <c r="D120">
        <v>1043</v>
      </c>
      <c r="E120" s="2">
        <v>67</v>
      </c>
      <c r="F120" t="str">
        <f t="shared" si="2"/>
        <v>Marli WILKINSON400mh</v>
      </c>
      <c r="G120" s="2">
        <f t="shared" si="3"/>
        <v>67</v>
      </c>
    </row>
    <row r="121" spans="1:7" x14ac:dyDescent="0.2">
      <c r="A121" t="s">
        <v>399</v>
      </c>
      <c r="B121" t="s">
        <v>33</v>
      </c>
      <c r="C121" s="6">
        <v>35899</v>
      </c>
      <c r="D121">
        <v>1031</v>
      </c>
      <c r="E121" s="2">
        <v>72</v>
      </c>
      <c r="F121" t="str">
        <f t="shared" si="2"/>
        <v>Brodee MATE400mh</v>
      </c>
      <c r="G121" s="2">
        <f t="shared" si="3"/>
        <v>72</v>
      </c>
    </row>
    <row r="122" spans="1:7" x14ac:dyDescent="0.2">
      <c r="A122" t="s">
        <v>1074</v>
      </c>
      <c r="B122" t="s">
        <v>33</v>
      </c>
      <c r="C122" s="6">
        <v>35071</v>
      </c>
      <c r="D122">
        <v>1024</v>
      </c>
      <c r="E122" s="2">
        <v>77</v>
      </c>
      <c r="F122" t="str">
        <f t="shared" si="2"/>
        <v>Daniela ROMAN400mh</v>
      </c>
      <c r="G122" s="2">
        <f t="shared" si="3"/>
        <v>77</v>
      </c>
    </row>
    <row r="123" spans="1:7" x14ac:dyDescent="0.2">
      <c r="A123" t="s">
        <v>401</v>
      </c>
      <c r="B123" t="s">
        <v>33</v>
      </c>
      <c r="C123" s="6">
        <v>37885</v>
      </c>
      <c r="D123">
        <v>1018</v>
      </c>
      <c r="E123" s="2">
        <v>83</v>
      </c>
      <c r="F123" t="str">
        <f t="shared" si="2"/>
        <v>Isabella GUTHRIE400mh</v>
      </c>
      <c r="G123" s="2">
        <f t="shared" si="3"/>
        <v>83</v>
      </c>
    </row>
    <row r="124" spans="1:7" x14ac:dyDescent="0.2">
      <c r="A124" t="s">
        <v>411</v>
      </c>
      <c r="B124" t="s">
        <v>37</v>
      </c>
      <c r="C124" s="6">
        <v>34162</v>
      </c>
      <c r="D124">
        <v>1183</v>
      </c>
      <c r="E124" s="2">
        <v>6</v>
      </c>
      <c r="F124" t="str">
        <f t="shared" si="2"/>
        <v>Brooke STRATTONlong-jump</v>
      </c>
      <c r="G124" s="2">
        <f t="shared" si="3"/>
        <v>6</v>
      </c>
    </row>
    <row r="125" spans="1:7" x14ac:dyDescent="0.2">
      <c r="A125" t="s">
        <v>415</v>
      </c>
      <c r="B125" t="s">
        <v>37</v>
      </c>
      <c r="C125" s="6">
        <v>37572</v>
      </c>
      <c r="D125">
        <v>1106</v>
      </c>
      <c r="E125" s="2">
        <v>23</v>
      </c>
      <c r="F125" t="str">
        <f t="shared" si="2"/>
        <v>Tomysha CLARKlong-jump</v>
      </c>
      <c r="G125" s="2">
        <f t="shared" si="3"/>
        <v>23</v>
      </c>
    </row>
    <row r="126" spans="1:7" x14ac:dyDescent="0.2">
      <c r="A126" t="s">
        <v>412</v>
      </c>
      <c r="B126" t="s">
        <v>37</v>
      </c>
      <c r="C126" s="6">
        <v>37055</v>
      </c>
      <c r="D126">
        <v>1090</v>
      </c>
      <c r="E126" s="2">
        <v>30</v>
      </c>
      <c r="F126" t="str">
        <f t="shared" si="2"/>
        <v>Annie MCGUIRElong-jump</v>
      </c>
      <c r="G126" s="2">
        <f t="shared" si="3"/>
        <v>30</v>
      </c>
    </row>
    <row r="127" spans="1:7" x14ac:dyDescent="0.2">
      <c r="A127" t="s">
        <v>139</v>
      </c>
      <c r="B127" t="s">
        <v>37</v>
      </c>
      <c r="C127" s="6">
        <v>37295</v>
      </c>
      <c r="D127">
        <v>1086</v>
      </c>
      <c r="E127" s="2">
        <v>34</v>
      </c>
      <c r="F127" t="str">
        <f t="shared" si="2"/>
        <v>Mietta RUSSELLlong-jump</v>
      </c>
      <c r="G127" s="2">
        <f t="shared" si="3"/>
        <v>34</v>
      </c>
    </row>
    <row r="128" spans="1:7" x14ac:dyDescent="0.2">
      <c r="A128" t="s">
        <v>414</v>
      </c>
      <c r="B128" t="s">
        <v>37</v>
      </c>
      <c r="C128" s="6">
        <v>35173</v>
      </c>
      <c r="D128">
        <v>1084</v>
      </c>
      <c r="E128" s="2">
        <v>36</v>
      </c>
      <c r="F128" t="str">
        <f t="shared" si="2"/>
        <v>Jessie HARPERlong-jump</v>
      </c>
      <c r="G128" s="2">
        <f t="shared" si="3"/>
        <v>36</v>
      </c>
    </row>
    <row r="129" spans="1:7" x14ac:dyDescent="0.2">
      <c r="A129" t="s">
        <v>413</v>
      </c>
      <c r="B129" t="s">
        <v>37</v>
      </c>
      <c r="C129" s="6">
        <v>37072</v>
      </c>
      <c r="D129">
        <v>1068</v>
      </c>
      <c r="E129" s="2">
        <v>42</v>
      </c>
      <c r="F129" t="str">
        <f t="shared" si="2"/>
        <v>Samantha DALElong-jump</v>
      </c>
      <c r="G129" s="2">
        <f t="shared" si="3"/>
        <v>42</v>
      </c>
    </row>
    <row r="130" spans="1:7" x14ac:dyDescent="0.2">
      <c r="A130" t="s">
        <v>422</v>
      </c>
      <c r="B130" t="s">
        <v>37</v>
      </c>
      <c r="C130" s="6">
        <v>35834</v>
      </c>
      <c r="D130">
        <v>1055</v>
      </c>
      <c r="E130" s="2">
        <v>53</v>
      </c>
      <c r="F130" t="str">
        <f t="shared" si="2"/>
        <v>Tay-Leiha CLARKlong-jump</v>
      </c>
      <c r="G130" s="2">
        <f t="shared" si="3"/>
        <v>53</v>
      </c>
    </row>
    <row r="131" spans="1:7" x14ac:dyDescent="0.2">
      <c r="A131" t="s">
        <v>161</v>
      </c>
      <c r="B131" t="s">
        <v>37</v>
      </c>
      <c r="C131" s="6">
        <v>38952</v>
      </c>
      <c r="D131">
        <v>1053</v>
      </c>
      <c r="E131" s="2">
        <v>56</v>
      </c>
      <c r="F131" t="str">
        <f t="shared" si="2"/>
        <v>Delta AMIDZOVSKIlong-jump</v>
      </c>
      <c r="G131" s="2">
        <f t="shared" si="3"/>
        <v>56</v>
      </c>
    </row>
    <row r="132" spans="1:7" x14ac:dyDescent="0.2">
      <c r="A132" t="s">
        <v>418</v>
      </c>
      <c r="B132" t="s">
        <v>37</v>
      </c>
      <c r="C132" s="6">
        <v>36509</v>
      </c>
      <c r="D132">
        <v>1031</v>
      </c>
      <c r="E132" s="2">
        <v>71</v>
      </c>
      <c r="F132" t="str">
        <f t="shared" ref="F132:F195" si="4">A132&amp;B132</f>
        <v>Chloe GRENADElong-jump</v>
      </c>
      <c r="G132" s="2">
        <f t="shared" ref="G132:G195" si="5">E132</f>
        <v>71</v>
      </c>
    </row>
    <row r="133" spans="1:7" x14ac:dyDescent="0.2">
      <c r="A133" t="s">
        <v>385</v>
      </c>
      <c r="B133" t="s">
        <v>37</v>
      </c>
      <c r="C133" s="6">
        <v>34623</v>
      </c>
      <c r="D133">
        <v>1025</v>
      </c>
      <c r="E133" s="2">
        <v>77</v>
      </c>
      <c r="F133" t="str">
        <f t="shared" si="4"/>
        <v>Taneille CRASElong-jump</v>
      </c>
      <c r="G133" s="2">
        <f t="shared" si="5"/>
        <v>77</v>
      </c>
    </row>
    <row r="134" spans="1:7" x14ac:dyDescent="0.2">
      <c r="A134" t="s">
        <v>416</v>
      </c>
      <c r="B134" t="s">
        <v>37</v>
      </c>
      <c r="C134" s="6">
        <v>36551</v>
      </c>
      <c r="D134">
        <v>1020</v>
      </c>
      <c r="E134" s="2">
        <v>83</v>
      </c>
      <c r="F134" t="str">
        <f t="shared" si="4"/>
        <v>Bethany KRANENDONKlong-jump</v>
      </c>
      <c r="G134" s="2">
        <f t="shared" si="5"/>
        <v>83</v>
      </c>
    </row>
    <row r="135" spans="1:7" x14ac:dyDescent="0.2">
      <c r="A135" t="s">
        <v>420</v>
      </c>
      <c r="B135" t="s">
        <v>37</v>
      </c>
      <c r="C135" s="6">
        <v>38072</v>
      </c>
      <c r="D135">
        <v>1018</v>
      </c>
      <c r="E135" s="2">
        <v>88</v>
      </c>
      <c r="F135" t="str">
        <f t="shared" si="4"/>
        <v>Abbie FRENCHlong-jump</v>
      </c>
      <c r="G135" s="2">
        <f t="shared" si="5"/>
        <v>88</v>
      </c>
    </row>
    <row r="136" spans="1:7" x14ac:dyDescent="0.2">
      <c r="A136" t="s">
        <v>419</v>
      </c>
      <c r="B136" t="s">
        <v>37</v>
      </c>
      <c r="C136" s="6">
        <v>38437</v>
      </c>
      <c r="D136">
        <v>1016</v>
      </c>
      <c r="E136" s="2">
        <v>93</v>
      </c>
      <c r="F136" t="str">
        <f t="shared" si="4"/>
        <v>Mia SCERRIlong-jump</v>
      </c>
      <c r="G136" s="2">
        <f t="shared" si="5"/>
        <v>93</v>
      </c>
    </row>
    <row r="137" spans="1:7" x14ac:dyDescent="0.2">
      <c r="A137" t="s">
        <v>183</v>
      </c>
      <c r="B137" t="s">
        <v>37</v>
      </c>
      <c r="C137" s="6">
        <v>37623</v>
      </c>
      <c r="D137">
        <v>1016</v>
      </c>
      <c r="E137" s="2">
        <v>93</v>
      </c>
      <c r="F137" t="str">
        <f t="shared" si="4"/>
        <v>Katie GUNNlong-jump</v>
      </c>
      <c r="G137" s="2">
        <f t="shared" si="5"/>
        <v>93</v>
      </c>
    </row>
    <row r="138" spans="1:7" x14ac:dyDescent="0.2">
      <c r="A138" t="s">
        <v>421</v>
      </c>
      <c r="B138" t="s">
        <v>37</v>
      </c>
      <c r="C138" s="6">
        <v>36877</v>
      </c>
      <c r="D138">
        <v>1012</v>
      </c>
      <c r="E138" s="2">
        <v>99</v>
      </c>
      <c r="F138" t="str">
        <f t="shared" si="4"/>
        <v>Caitlin BLACKMANlong-jump</v>
      </c>
      <c r="G138" s="2">
        <f t="shared" si="5"/>
        <v>99</v>
      </c>
    </row>
    <row r="139" spans="1:7" x14ac:dyDescent="0.2">
      <c r="A139" t="s">
        <v>1146</v>
      </c>
      <c r="B139" t="s">
        <v>38</v>
      </c>
      <c r="C139" s="6">
        <v>35415</v>
      </c>
      <c r="D139">
        <v>1043</v>
      </c>
      <c r="E139" s="2">
        <v>23</v>
      </c>
      <c r="F139" t="str">
        <f t="shared" si="4"/>
        <v>Aliyah PARKERtriple-jump</v>
      </c>
      <c r="G139" s="2">
        <f t="shared" si="5"/>
        <v>23</v>
      </c>
    </row>
    <row r="140" spans="1:7" x14ac:dyDescent="0.2">
      <c r="A140" t="s">
        <v>442</v>
      </c>
      <c r="B140" t="s">
        <v>38</v>
      </c>
      <c r="C140" s="6">
        <v>37154</v>
      </c>
      <c r="D140">
        <v>1032</v>
      </c>
      <c r="E140" s="2">
        <v>29</v>
      </c>
      <c r="F140" t="str">
        <f t="shared" si="4"/>
        <v>Desleigh OWUSUtriple-jump</v>
      </c>
      <c r="G140" s="2">
        <f t="shared" si="5"/>
        <v>29</v>
      </c>
    </row>
    <row r="141" spans="1:7" x14ac:dyDescent="0.2">
      <c r="A141" t="s">
        <v>418</v>
      </c>
      <c r="B141" t="s">
        <v>38</v>
      </c>
      <c r="C141" s="6">
        <v>36509</v>
      </c>
      <c r="D141">
        <v>1027</v>
      </c>
      <c r="E141" s="2">
        <v>32</v>
      </c>
      <c r="F141" t="str">
        <f t="shared" si="4"/>
        <v>Chloe GRENADEtriple-jump</v>
      </c>
      <c r="G141" s="2">
        <f t="shared" si="5"/>
        <v>32</v>
      </c>
    </row>
    <row r="142" spans="1:7" x14ac:dyDescent="0.2">
      <c r="A142" t="s">
        <v>437</v>
      </c>
      <c r="B142" t="s">
        <v>38</v>
      </c>
      <c r="C142" s="6">
        <v>38415</v>
      </c>
      <c r="D142">
        <v>1021</v>
      </c>
      <c r="E142" s="2">
        <v>38</v>
      </c>
      <c r="F142" t="str">
        <f t="shared" si="4"/>
        <v>Tiana BORAStriple-jump</v>
      </c>
      <c r="G142" s="2">
        <f t="shared" si="5"/>
        <v>38</v>
      </c>
    </row>
    <row r="143" spans="1:7" x14ac:dyDescent="0.2">
      <c r="A143" t="s">
        <v>1147</v>
      </c>
      <c r="B143" t="s">
        <v>38</v>
      </c>
      <c r="C143" s="6">
        <v>36378</v>
      </c>
      <c r="D143">
        <v>1008</v>
      </c>
      <c r="E143" s="2">
        <v>49</v>
      </c>
      <c r="F143" t="str">
        <f t="shared" si="4"/>
        <v>Kayla CUBAtriple-jump</v>
      </c>
      <c r="G143" s="2">
        <f t="shared" si="5"/>
        <v>49</v>
      </c>
    </row>
    <row r="144" spans="1:7" x14ac:dyDescent="0.2">
      <c r="A144" t="s">
        <v>445</v>
      </c>
      <c r="B144" t="s">
        <v>38</v>
      </c>
      <c r="C144" s="6">
        <v>37271</v>
      </c>
      <c r="D144">
        <v>1003</v>
      </c>
      <c r="E144" s="2">
        <v>53</v>
      </c>
      <c r="F144" t="str">
        <f t="shared" si="4"/>
        <v>Charlotte MCGILLtriple-jump</v>
      </c>
      <c r="G144" s="2">
        <f t="shared" si="5"/>
        <v>53</v>
      </c>
    </row>
    <row r="145" spans="1:7" x14ac:dyDescent="0.2">
      <c r="A145" t="s">
        <v>421</v>
      </c>
      <c r="B145" t="s">
        <v>38</v>
      </c>
      <c r="C145" s="6">
        <v>36877</v>
      </c>
      <c r="D145">
        <v>998</v>
      </c>
      <c r="E145" s="2">
        <v>55</v>
      </c>
      <c r="F145" t="str">
        <f t="shared" si="4"/>
        <v>Caitlin BLACKMANtriple-jump</v>
      </c>
      <c r="G145" s="2">
        <f t="shared" si="5"/>
        <v>55</v>
      </c>
    </row>
    <row r="146" spans="1:7" x14ac:dyDescent="0.2">
      <c r="A146" t="s">
        <v>443</v>
      </c>
      <c r="B146" t="s">
        <v>38</v>
      </c>
      <c r="C146" s="6">
        <v>35747</v>
      </c>
      <c r="D146">
        <v>997</v>
      </c>
      <c r="E146" s="2">
        <v>57</v>
      </c>
      <c r="F146" t="str">
        <f t="shared" si="4"/>
        <v>Annabelle PARMEGIANItriple-jump</v>
      </c>
      <c r="G146" s="2">
        <f t="shared" si="5"/>
        <v>57</v>
      </c>
    </row>
    <row r="147" spans="1:7" x14ac:dyDescent="0.2">
      <c r="A147" t="s">
        <v>444</v>
      </c>
      <c r="B147" t="s">
        <v>38</v>
      </c>
      <c r="C147" s="6">
        <v>34170</v>
      </c>
      <c r="D147">
        <v>992</v>
      </c>
      <c r="E147" s="2">
        <v>61</v>
      </c>
      <c r="F147" t="str">
        <f t="shared" si="4"/>
        <v>Erin GUYtriple-jump</v>
      </c>
      <c r="G147" s="2">
        <f t="shared" si="5"/>
        <v>61</v>
      </c>
    </row>
    <row r="148" spans="1:7" x14ac:dyDescent="0.2">
      <c r="A148" t="s">
        <v>446</v>
      </c>
      <c r="B148" t="s">
        <v>38</v>
      </c>
      <c r="C148" s="6">
        <v>34893</v>
      </c>
      <c r="D148">
        <v>997</v>
      </c>
      <c r="E148" s="2">
        <v>61</v>
      </c>
      <c r="F148" t="str">
        <f t="shared" si="4"/>
        <v>Tierra EXUMtriple-jump</v>
      </c>
      <c r="G148" s="2">
        <f t="shared" si="5"/>
        <v>61</v>
      </c>
    </row>
    <row r="149" spans="1:7" x14ac:dyDescent="0.2">
      <c r="A149" t="s">
        <v>432</v>
      </c>
      <c r="B149" t="s">
        <v>38</v>
      </c>
      <c r="C149" s="7">
        <v>44732</v>
      </c>
      <c r="D149">
        <v>987</v>
      </c>
      <c r="E149" s="2">
        <v>68</v>
      </c>
      <c r="F149" t="str">
        <f t="shared" si="4"/>
        <v>Zoe CHESTERtriple-jump</v>
      </c>
      <c r="G149" s="2">
        <f t="shared" si="5"/>
        <v>68</v>
      </c>
    </row>
    <row r="150" spans="1:7" x14ac:dyDescent="0.2">
      <c r="A150" t="s">
        <v>427</v>
      </c>
      <c r="B150" t="s">
        <v>38</v>
      </c>
      <c r="C150" s="6">
        <v>37421</v>
      </c>
      <c r="D150">
        <v>986</v>
      </c>
      <c r="E150" s="2">
        <v>69</v>
      </c>
      <c r="F150" t="str">
        <f t="shared" si="4"/>
        <v>Emilaya ELLIStriple-jump</v>
      </c>
      <c r="G150" s="2">
        <f t="shared" si="5"/>
        <v>69</v>
      </c>
    </row>
    <row r="151" spans="1:7" x14ac:dyDescent="0.2">
      <c r="A151" t="s">
        <v>447</v>
      </c>
      <c r="B151" t="s">
        <v>38</v>
      </c>
      <c r="C151" s="6">
        <v>36741</v>
      </c>
      <c r="D151">
        <v>983</v>
      </c>
      <c r="E151" s="2">
        <v>72</v>
      </c>
      <c r="F151" t="str">
        <f t="shared" si="4"/>
        <v>Tahla PONTtriple-jump</v>
      </c>
      <c r="G151" s="2">
        <f t="shared" si="5"/>
        <v>72</v>
      </c>
    </row>
    <row r="152" spans="1:7" x14ac:dyDescent="0.2">
      <c r="A152" t="s">
        <v>392</v>
      </c>
      <c r="B152" t="s">
        <v>38</v>
      </c>
      <c r="C152" s="6">
        <v>37927</v>
      </c>
      <c r="D152">
        <v>974</v>
      </c>
      <c r="E152" s="2">
        <v>84</v>
      </c>
      <c r="F152" t="str">
        <f t="shared" si="4"/>
        <v>Tara WYLLIEtriple-jump</v>
      </c>
      <c r="G152" s="2">
        <f t="shared" si="5"/>
        <v>84</v>
      </c>
    </row>
    <row r="153" spans="1:7" x14ac:dyDescent="0.2">
      <c r="A153" t="s">
        <v>458</v>
      </c>
      <c r="B153" t="s">
        <v>35</v>
      </c>
      <c r="C153" s="6">
        <v>35427</v>
      </c>
      <c r="D153">
        <v>1239</v>
      </c>
      <c r="E153" s="2">
        <v>1</v>
      </c>
      <c r="F153" t="str">
        <f t="shared" si="4"/>
        <v>Nicola MCDERMOTThigh-jump</v>
      </c>
      <c r="G153" s="2">
        <f t="shared" si="5"/>
        <v>1</v>
      </c>
    </row>
    <row r="154" spans="1:7" x14ac:dyDescent="0.2">
      <c r="A154" t="s">
        <v>459</v>
      </c>
      <c r="B154" t="s">
        <v>35</v>
      </c>
      <c r="C154" s="6">
        <v>35207</v>
      </c>
      <c r="D154">
        <v>1180</v>
      </c>
      <c r="E154" s="2">
        <v>2</v>
      </c>
      <c r="F154" t="str">
        <f t="shared" si="4"/>
        <v>Eleanor PATTERSONhigh-jump</v>
      </c>
      <c r="G154" s="2">
        <f t="shared" si="5"/>
        <v>2</v>
      </c>
    </row>
    <row r="155" spans="1:7" x14ac:dyDescent="0.2">
      <c r="A155" t="s">
        <v>462</v>
      </c>
      <c r="B155" t="s">
        <v>35</v>
      </c>
      <c r="C155" s="6">
        <v>36535</v>
      </c>
      <c r="D155">
        <v>1072</v>
      </c>
      <c r="E155" s="2">
        <v>15</v>
      </c>
      <c r="F155" t="str">
        <f t="shared" si="4"/>
        <v>Emily WHELANhigh-jump</v>
      </c>
      <c r="G155" s="2">
        <f t="shared" si="5"/>
        <v>15</v>
      </c>
    </row>
    <row r="156" spans="1:7" x14ac:dyDescent="0.2">
      <c r="A156" t="s">
        <v>461</v>
      </c>
      <c r="B156" t="s">
        <v>35</v>
      </c>
      <c r="C156" s="6">
        <v>38237</v>
      </c>
      <c r="D156">
        <v>1062</v>
      </c>
      <c r="E156" s="2">
        <v>19</v>
      </c>
      <c r="F156" t="str">
        <f t="shared" si="4"/>
        <v>Erin SHAWhigh-jump</v>
      </c>
      <c r="G156" s="2">
        <f t="shared" si="5"/>
        <v>19</v>
      </c>
    </row>
    <row r="157" spans="1:7" x14ac:dyDescent="0.2">
      <c r="A157" t="s">
        <v>463</v>
      </c>
      <c r="B157" t="s">
        <v>35</v>
      </c>
      <c r="C157" s="6">
        <v>37383</v>
      </c>
      <c r="D157">
        <v>1043</v>
      </c>
      <c r="E157" s="2">
        <v>27</v>
      </c>
      <c r="F157" t="str">
        <f t="shared" si="4"/>
        <v>Rosie TOZERhigh-jump</v>
      </c>
      <c r="G157" s="2">
        <f t="shared" si="5"/>
        <v>27</v>
      </c>
    </row>
    <row r="158" spans="1:7" x14ac:dyDescent="0.2">
      <c r="A158" t="s">
        <v>464</v>
      </c>
      <c r="B158" t="s">
        <v>35</v>
      </c>
      <c r="C158" s="7">
        <v>44732</v>
      </c>
      <c r="D158">
        <v>1043</v>
      </c>
      <c r="E158" s="2">
        <v>27</v>
      </c>
      <c r="F158" t="str">
        <f t="shared" si="4"/>
        <v>Toby STOLBERGhigh-jump</v>
      </c>
      <c r="G158" s="2">
        <f t="shared" si="5"/>
        <v>27</v>
      </c>
    </row>
    <row r="159" spans="1:7" x14ac:dyDescent="0.2">
      <c r="A159" t="s">
        <v>460</v>
      </c>
      <c r="B159" t="s">
        <v>35</v>
      </c>
      <c r="C159" s="6">
        <v>35434</v>
      </c>
      <c r="D159">
        <v>1023</v>
      </c>
      <c r="E159" s="2">
        <v>33</v>
      </c>
      <c r="F159" t="str">
        <f t="shared" si="4"/>
        <v>Alysha BURNETThigh-jump</v>
      </c>
      <c r="G159" s="2">
        <f t="shared" si="5"/>
        <v>33</v>
      </c>
    </row>
    <row r="160" spans="1:7" x14ac:dyDescent="0.2">
      <c r="A160" t="s">
        <v>466</v>
      </c>
      <c r="B160" t="s">
        <v>35</v>
      </c>
      <c r="C160" s="6">
        <v>38647</v>
      </c>
      <c r="D160">
        <v>1004</v>
      </c>
      <c r="E160" s="2">
        <v>50</v>
      </c>
      <c r="F160" t="str">
        <f t="shared" si="4"/>
        <v>Tryphena HEWETThigh-jump</v>
      </c>
      <c r="G160" s="2">
        <f t="shared" si="5"/>
        <v>50</v>
      </c>
    </row>
    <row r="161" spans="1:7" x14ac:dyDescent="0.2">
      <c r="A161" t="s">
        <v>426</v>
      </c>
      <c r="B161" t="s">
        <v>35</v>
      </c>
      <c r="C161" s="7">
        <v>44701</v>
      </c>
      <c r="D161">
        <v>1004</v>
      </c>
      <c r="E161" s="2">
        <v>50</v>
      </c>
      <c r="F161" t="str">
        <f t="shared" si="4"/>
        <v>Brianna LEUNGhigh-jump</v>
      </c>
      <c r="G161" s="2">
        <f t="shared" si="5"/>
        <v>50</v>
      </c>
    </row>
    <row r="162" spans="1:7" x14ac:dyDescent="0.2">
      <c r="A162" t="s">
        <v>385</v>
      </c>
      <c r="B162" t="s">
        <v>35</v>
      </c>
      <c r="C162" s="6">
        <v>34623</v>
      </c>
      <c r="D162">
        <v>1004</v>
      </c>
      <c r="E162" s="2">
        <v>50</v>
      </c>
      <c r="F162" t="str">
        <f t="shared" si="4"/>
        <v>Taneille CRASEhigh-jump</v>
      </c>
      <c r="G162" s="2">
        <f t="shared" si="5"/>
        <v>50</v>
      </c>
    </row>
    <row r="163" spans="1:7" x14ac:dyDescent="0.2">
      <c r="A163" t="s">
        <v>1148</v>
      </c>
      <c r="B163" t="s">
        <v>35</v>
      </c>
      <c r="C163" s="6">
        <v>37337</v>
      </c>
      <c r="D163">
        <v>984</v>
      </c>
      <c r="E163" s="2">
        <v>59</v>
      </c>
      <c r="F163" t="str">
        <f t="shared" si="4"/>
        <v>Elizabeth MOSShigh-jump</v>
      </c>
      <c r="G163" s="2">
        <f t="shared" si="5"/>
        <v>59</v>
      </c>
    </row>
    <row r="164" spans="1:7" x14ac:dyDescent="0.2">
      <c r="A164" t="s">
        <v>465</v>
      </c>
      <c r="B164" t="s">
        <v>35</v>
      </c>
      <c r="C164" s="6">
        <v>37938</v>
      </c>
      <c r="D164">
        <v>984</v>
      </c>
      <c r="E164" s="2">
        <v>59</v>
      </c>
      <c r="F164" t="str">
        <f t="shared" si="4"/>
        <v>Alexandra HARRISONhigh-jump</v>
      </c>
      <c r="G164" s="2">
        <f t="shared" si="5"/>
        <v>59</v>
      </c>
    </row>
    <row r="165" spans="1:7" x14ac:dyDescent="0.2">
      <c r="A165" t="s">
        <v>471</v>
      </c>
      <c r="B165" t="s">
        <v>35</v>
      </c>
      <c r="C165" s="6">
        <v>35841</v>
      </c>
      <c r="D165">
        <v>984</v>
      </c>
      <c r="E165" s="2">
        <v>59</v>
      </c>
      <c r="F165" t="str">
        <f t="shared" si="4"/>
        <v>Clare GIBSONhigh-jump</v>
      </c>
      <c r="G165" s="2">
        <f t="shared" si="5"/>
        <v>59</v>
      </c>
    </row>
    <row r="166" spans="1:7" x14ac:dyDescent="0.2">
      <c r="A166" t="s">
        <v>467</v>
      </c>
      <c r="B166" t="s">
        <v>35</v>
      </c>
      <c r="C166" s="6">
        <v>38658</v>
      </c>
      <c r="D166">
        <v>984</v>
      </c>
      <c r="E166" s="2">
        <v>59</v>
      </c>
      <c r="F166" t="str">
        <f t="shared" si="4"/>
        <v>Chelsea FRIEDRICHhigh-jump</v>
      </c>
      <c r="G166" s="2">
        <f t="shared" si="5"/>
        <v>59</v>
      </c>
    </row>
    <row r="167" spans="1:7" x14ac:dyDescent="0.2">
      <c r="A167" t="s">
        <v>1149</v>
      </c>
      <c r="B167" t="s">
        <v>35</v>
      </c>
      <c r="C167" s="6">
        <v>38257</v>
      </c>
      <c r="D167">
        <v>974</v>
      </c>
      <c r="E167" s="2">
        <v>73</v>
      </c>
      <c r="F167" t="str">
        <f t="shared" si="4"/>
        <v>Sophie CROWLEYhigh-jump</v>
      </c>
      <c r="G167" s="2">
        <f t="shared" si="5"/>
        <v>73</v>
      </c>
    </row>
    <row r="168" spans="1:7" x14ac:dyDescent="0.2">
      <c r="A168" t="s">
        <v>468</v>
      </c>
      <c r="B168" t="s">
        <v>35</v>
      </c>
      <c r="C168" s="6">
        <v>38109</v>
      </c>
      <c r="D168">
        <v>974</v>
      </c>
      <c r="E168" s="2">
        <v>73</v>
      </c>
      <c r="F168" t="str">
        <f t="shared" si="4"/>
        <v>Polly DEANE-JOHNShigh-jump</v>
      </c>
      <c r="G168" s="2">
        <f t="shared" si="5"/>
        <v>73</v>
      </c>
    </row>
    <row r="169" spans="1:7" x14ac:dyDescent="0.2">
      <c r="A169" t="s">
        <v>456</v>
      </c>
      <c r="B169" t="s">
        <v>35</v>
      </c>
      <c r="C169" s="7">
        <v>44701</v>
      </c>
      <c r="D169">
        <v>974</v>
      </c>
      <c r="E169" s="2">
        <v>73</v>
      </c>
      <c r="F169" t="str">
        <f t="shared" si="4"/>
        <v>Oceana D'ABBShigh-jump</v>
      </c>
      <c r="G169" s="2">
        <f t="shared" si="5"/>
        <v>73</v>
      </c>
    </row>
    <row r="170" spans="1:7" x14ac:dyDescent="0.2">
      <c r="A170" t="s">
        <v>1150</v>
      </c>
      <c r="B170" t="s">
        <v>35</v>
      </c>
      <c r="C170" s="6">
        <v>38217</v>
      </c>
      <c r="D170">
        <v>965</v>
      </c>
      <c r="E170" s="2">
        <v>89</v>
      </c>
      <c r="F170" t="str">
        <f t="shared" si="4"/>
        <v>Eloise TOLSTOFFhigh-jump</v>
      </c>
      <c r="G170" s="2">
        <f t="shared" si="5"/>
        <v>89</v>
      </c>
    </row>
    <row r="171" spans="1:7" x14ac:dyDescent="0.2">
      <c r="A171" t="s">
        <v>161</v>
      </c>
      <c r="B171" t="s">
        <v>35</v>
      </c>
      <c r="C171" s="6">
        <v>38952</v>
      </c>
      <c r="D171">
        <v>965</v>
      </c>
      <c r="E171" s="2">
        <v>89</v>
      </c>
      <c r="F171" t="str">
        <f t="shared" si="4"/>
        <v>Delta AMIDZOVSKIhigh-jump</v>
      </c>
      <c r="G171" s="2">
        <f t="shared" si="5"/>
        <v>89</v>
      </c>
    </row>
    <row r="172" spans="1:7" x14ac:dyDescent="0.2">
      <c r="A172" t="s">
        <v>1151</v>
      </c>
      <c r="B172" t="s">
        <v>35</v>
      </c>
      <c r="C172" s="7">
        <v>44671</v>
      </c>
      <c r="D172">
        <v>965</v>
      </c>
      <c r="E172" s="2">
        <v>89</v>
      </c>
      <c r="F172" t="str">
        <f t="shared" si="4"/>
        <v>Francesca PEACOCKhigh-jump</v>
      </c>
      <c r="G172" s="2">
        <f t="shared" si="5"/>
        <v>89</v>
      </c>
    </row>
    <row r="173" spans="1:7" x14ac:dyDescent="0.2">
      <c r="A173" t="s">
        <v>469</v>
      </c>
      <c r="B173" t="s">
        <v>35</v>
      </c>
      <c r="C173" s="6">
        <v>37556</v>
      </c>
      <c r="D173">
        <v>965</v>
      </c>
      <c r="E173" s="2">
        <v>89</v>
      </c>
      <c r="F173" t="str">
        <f t="shared" si="4"/>
        <v>Annie STAPLETONhigh-jump</v>
      </c>
      <c r="G173" s="2">
        <f t="shared" si="5"/>
        <v>89</v>
      </c>
    </row>
    <row r="174" spans="1:7" x14ac:dyDescent="0.2">
      <c r="A174" t="s">
        <v>479</v>
      </c>
      <c r="B174" t="s">
        <v>36</v>
      </c>
      <c r="C174" s="6">
        <v>35525</v>
      </c>
      <c r="D174">
        <v>1214</v>
      </c>
      <c r="E174" s="2">
        <v>2</v>
      </c>
      <c r="F174" t="str">
        <f t="shared" si="4"/>
        <v>Nina KENNEDYpole-vault</v>
      </c>
      <c r="G174" s="2">
        <f t="shared" si="5"/>
        <v>2</v>
      </c>
    </row>
    <row r="175" spans="1:7" x14ac:dyDescent="0.2">
      <c r="A175" t="s">
        <v>480</v>
      </c>
      <c r="B175" t="s">
        <v>36</v>
      </c>
      <c r="C175" s="6">
        <v>34463</v>
      </c>
      <c r="D175">
        <v>1130</v>
      </c>
      <c r="E175" s="2">
        <v>4</v>
      </c>
      <c r="F175" t="str">
        <f t="shared" si="4"/>
        <v>Elizaveta PARNOVApole-vault</v>
      </c>
      <c r="G175" s="2">
        <f t="shared" si="5"/>
        <v>4</v>
      </c>
    </row>
    <row r="176" spans="1:7" x14ac:dyDescent="0.2">
      <c r="A176" t="s">
        <v>481</v>
      </c>
      <c r="B176" t="s">
        <v>36</v>
      </c>
      <c r="C176" s="6">
        <v>33256</v>
      </c>
      <c r="D176">
        <v>1052</v>
      </c>
      <c r="E176" s="2">
        <v>11</v>
      </c>
      <c r="F176" t="str">
        <f t="shared" si="4"/>
        <v>Courtney SMALLACOMBEpole-vault</v>
      </c>
      <c r="G176" s="2">
        <f t="shared" si="5"/>
        <v>11</v>
      </c>
    </row>
    <row r="177" spans="1:7" x14ac:dyDescent="0.2">
      <c r="A177" t="s">
        <v>482</v>
      </c>
      <c r="B177" t="s">
        <v>36</v>
      </c>
      <c r="C177" s="6">
        <v>37845</v>
      </c>
      <c r="D177">
        <v>1040</v>
      </c>
      <c r="E177" s="2">
        <v>13</v>
      </c>
      <c r="F177" t="str">
        <f t="shared" si="4"/>
        <v>Elyssia KENSHOLEpole-vault</v>
      </c>
      <c r="G177" s="2">
        <f t="shared" si="5"/>
        <v>13</v>
      </c>
    </row>
    <row r="178" spans="1:7" x14ac:dyDescent="0.2">
      <c r="A178" t="s">
        <v>485</v>
      </c>
      <c r="B178" t="s">
        <v>36</v>
      </c>
      <c r="C178" s="6">
        <v>35118</v>
      </c>
      <c r="D178">
        <v>990</v>
      </c>
      <c r="E178" s="2">
        <v>19</v>
      </c>
      <c r="F178" t="str">
        <f t="shared" si="4"/>
        <v>Madeline LAWSONpole-vault</v>
      </c>
      <c r="G178" s="2">
        <f t="shared" si="5"/>
        <v>19</v>
      </c>
    </row>
    <row r="179" spans="1:7" x14ac:dyDescent="0.2">
      <c r="A179" t="s">
        <v>484</v>
      </c>
      <c r="B179" t="s">
        <v>36</v>
      </c>
      <c r="C179" s="6">
        <v>37900</v>
      </c>
      <c r="D179">
        <v>990</v>
      </c>
      <c r="E179" s="2">
        <v>19</v>
      </c>
      <c r="F179" t="str">
        <f t="shared" si="4"/>
        <v>Cassidy BRADSHAWpole-vault</v>
      </c>
      <c r="G179" s="2">
        <f t="shared" si="5"/>
        <v>19</v>
      </c>
    </row>
    <row r="180" spans="1:7" x14ac:dyDescent="0.2">
      <c r="A180" t="s">
        <v>486</v>
      </c>
      <c r="B180" t="s">
        <v>36</v>
      </c>
      <c r="C180" s="6">
        <v>36960</v>
      </c>
      <c r="D180">
        <v>981</v>
      </c>
      <c r="E180" s="2">
        <v>22</v>
      </c>
      <c r="F180" t="str">
        <f t="shared" si="4"/>
        <v>Raphaela CORNEYpole-vault</v>
      </c>
      <c r="G180" s="2">
        <f t="shared" si="5"/>
        <v>22</v>
      </c>
    </row>
    <row r="181" spans="1:7" x14ac:dyDescent="0.2">
      <c r="A181" t="s">
        <v>487</v>
      </c>
      <c r="B181" t="s">
        <v>36</v>
      </c>
      <c r="C181" s="6">
        <v>37497</v>
      </c>
      <c r="D181">
        <v>981</v>
      </c>
      <c r="E181" s="2">
        <v>22</v>
      </c>
      <c r="F181" t="str">
        <f t="shared" si="4"/>
        <v>Olivia GROSSpole-vault</v>
      </c>
      <c r="G181" s="2">
        <f t="shared" si="5"/>
        <v>22</v>
      </c>
    </row>
    <row r="182" spans="1:7" x14ac:dyDescent="0.2">
      <c r="A182" t="s">
        <v>483</v>
      </c>
      <c r="B182" t="s">
        <v>36</v>
      </c>
      <c r="C182" s="6">
        <v>36545</v>
      </c>
      <c r="D182">
        <v>960</v>
      </c>
      <c r="E182" s="2">
        <v>25</v>
      </c>
      <c r="F182" t="str">
        <f t="shared" si="4"/>
        <v>Lauren HYDE-COOLINGpole-vault</v>
      </c>
      <c r="G182" s="2">
        <f t="shared" si="5"/>
        <v>25</v>
      </c>
    </row>
    <row r="183" spans="1:7" x14ac:dyDescent="0.2">
      <c r="A183" t="s">
        <v>488</v>
      </c>
      <c r="B183" t="s">
        <v>36</v>
      </c>
      <c r="C183" s="6">
        <v>38081</v>
      </c>
      <c r="D183">
        <v>960</v>
      </c>
      <c r="E183" s="2">
        <v>25</v>
      </c>
      <c r="F183" t="str">
        <f t="shared" si="4"/>
        <v>Ellie PARSONSpole-vault</v>
      </c>
      <c r="G183" s="2">
        <f t="shared" si="5"/>
        <v>25</v>
      </c>
    </row>
    <row r="184" spans="1:7" x14ac:dyDescent="0.2">
      <c r="A184" t="s">
        <v>974</v>
      </c>
      <c r="B184" t="s">
        <v>36</v>
      </c>
      <c r="C184" s="6">
        <v>37991</v>
      </c>
      <c r="D184">
        <v>944</v>
      </c>
      <c r="E184" s="2">
        <v>30</v>
      </c>
      <c r="F184" t="str">
        <f t="shared" si="4"/>
        <v>Alla PARNOVApole-vault</v>
      </c>
      <c r="G184" s="2">
        <f t="shared" si="5"/>
        <v>30</v>
      </c>
    </row>
    <row r="185" spans="1:7" x14ac:dyDescent="0.2">
      <c r="A185" t="s">
        <v>489</v>
      </c>
      <c r="B185" t="s">
        <v>36</v>
      </c>
      <c r="C185" s="6">
        <v>38208</v>
      </c>
      <c r="D185">
        <v>929</v>
      </c>
      <c r="E185" s="2">
        <v>31</v>
      </c>
      <c r="F185" t="str">
        <f t="shared" si="4"/>
        <v>Georgia TAYLERpole-vault</v>
      </c>
      <c r="G185" s="2">
        <f t="shared" si="5"/>
        <v>31</v>
      </c>
    </row>
    <row r="186" spans="1:7" x14ac:dyDescent="0.2">
      <c r="A186" t="s">
        <v>490</v>
      </c>
      <c r="B186" t="s">
        <v>36</v>
      </c>
      <c r="C186" s="6">
        <v>34656</v>
      </c>
      <c r="D186">
        <v>914</v>
      </c>
      <c r="E186" s="2">
        <v>38</v>
      </c>
      <c r="F186" t="str">
        <f t="shared" si="4"/>
        <v>Grace BATHpole-vault</v>
      </c>
      <c r="G186" s="2">
        <f t="shared" si="5"/>
        <v>38</v>
      </c>
    </row>
    <row r="187" spans="1:7" x14ac:dyDescent="0.2">
      <c r="A187" t="s">
        <v>491</v>
      </c>
      <c r="B187" t="s">
        <v>36</v>
      </c>
      <c r="C187" s="6">
        <v>33784</v>
      </c>
      <c r="D187">
        <v>883</v>
      </c>
      <c r="E187" s="2">
        <v>48</v>
      </c>
      <c r="F187" t="str">
        <f t="shared" si="4"/>
        <v>Alana GREENpole-vault</v>
      </c>
      <c r="G187" s="2">
        <f t="shared" si="5"/>
        <v>48</v>
      </c>
    </row>
    <row r="188" spans="1:7" x14ac:dyDescent="0.2">
      <c r="A188" t="s">
        <v>1092</v>
      </c>
      <c r="B188" t="s">
        <v>36</v>
      </c>
      <c r="C188" s="6">
        <v>35103</v>
      </c>
      <c r="D188">
        <v>868</v>
      </c>
      <c r="E188" s="2">
        <v>55</v>
      </c>
      <c r="F188" t="str">
        <f t="shared" si="4"/>
        <v>Tamara MANCUSOpole-vault</v>
      </c>
      <c r="G188" s="2">
        <f t="shared" si="5"/>
        <v>55</v>
      </c>
    </row>
    <row r="189" spans="1:7" x14ac:dyDescent="0.2">
      <c r="A189" t="s">
        <v>493</v>
      </c>
      <c r="B189" t="s">
        <v>36</v>
      </c>
      <c r="C189" s="6">
        <v>37766</v>
      </c>
      <c r="D189">
        <v>853</v>
      </c>
      <c r="E189" s="2">
        <v>62</v>
      </c>
      <c r="F189" t="str">
        <f t="shared" si="4"/>
        <v>Felicity JOUVELETpole-vault</v>
      </c>
      <c r="G189" s="2">
        <f t="shared" si="5"/>
        <v>62</v>
      </c>
    </row>
    <row r="190" spans="1:7" x14ac:dyDescent="0.2">
      <c r="A190" t="s">
        <v>1152</v>
      </c>
      <c r="B190" t="s">
        <v>36</v>
      </c>
      <c r="C190" s="6">
        <v>30438</v>
      </c>
      <c r="D190">
        <v>838</v>
      </c>
      <c r="E190" s="2">
        <v>70</v>
      </c>
      <c r="F190" t="str">
        <f t="shared" si="4"/>
        <v>Katherine IANNELLOpole-vault</v>
      </c>
      <c r="G190" s="2">
        <f t="shared" si="5"/>
        <v>70</v>
      </c>
    </row>
    <row r="191" spans="1:7" x14ac:dyDescent="0.2">
      <c r="A191" t="s">
        <v>492</v>
      </c>
      <c r="B191" t="s">
        <v>36</v>
      </c>
      <c r="C191" s="6">
        <v>35825</v>
      </c>
      <c r="D191">
        <v>838</v>
      </c>
      <c r="E191" s="2">
        <v>70</v>
      </c>
      <c r="F191" t="str">
        <f t="shared" si="4"/>
        <v>Elizabeth BARALpole-vault</v>
      </c>
      <c r="G191" s="2">
        <f t="shared" si="5"/>
        <v>70</v>
      </c>
    </row>
    <row r="192" spans="1:7" x14ac:dyDescent="0.2">
      <c r="A192" t="s">
        <v>494</v>
      </c>
      <c r="B192" t="s">
        <v>36</v>
      </c>
      <c r="C192" s="6">
        <v>36393</v>
      </c>
      <c r="D192">
        <v>838</v>
      </c>
      <c r="E192" s="2">
        <v>70</v>
      </c>
      <c r="F192" t="str">
        <f t="shared" si="4"/>
        <v>Kate ABFALTERpole-vault</v>
      </c>
      <c r="G192" s="2">
        <f t="shared" si="5"/>
        <v>70</v>
      </c>
    </row>
    <row r="193" spans="1:7" x14ac:dyDescent="0.2">
      <c r="A193" t="s">
        <v>1153</v>
      </c>
      <c r="B193" t="s">
        <v>36</v>
      </c>
      <c r="C193" s="6">
        <v>38346</v>
      </c>
      <c r="D193">
        <v>838</v>
      </c>
      <c r="E193" s="2">
        <v>70</v>
      </c>
      <c r="F193" t="str">
        <f t="shared" si="4"/>
        <v>Amelia MCDONALDpole-vault</v>
      </c>
      <c r="G193" s="2">
        <f t="shared" si="5"/>
        <v>70</v>
      </c>
    </row>
    <row r="194" spans="1:7" x14ac:dyDescent="0.2">
      <c r="A194" t="s">
        <v>466</v>
      </c>
      <c r="B194" t="s">
        <v>36</v>
      </c>
      <c r="C194" s="6">
        <v>38647</v>
      </c>
      <c r="D194">
        <v>838</v>
      </c>
      <c r="E194" s="2">
        <v>70</v>
      </c>
      <c r="F194" t="str">
        <f t="shared" si="4"/>
        <v>Tryphena HEWETTpole-vault</v>
      </c>
      <c r="G194" s="2">
        <f t="shared" si="5"/>
        <v>70</v>
      </c>
    </row>
    <row r="195" spans="1:7" x14ac:dyDescent="0.2">
      <c r="A195" t="s">
        <v>1094</v>
      </c>
      <c r="B195" t="s">
        <v>36</v>
      </c>
      <c r="C195" s="6">
        <v>35316</v>
      </c>
      <c r="D195">
        <v>838</v>
      </c>
      <c r="E195" s="2">
        <v>70</v>
      </c>
      <c r="F195" t="str">
        <f t="shared" si="4"/>
        <v>Megan SEVEpole-vault</v>
      </c>
      <c r="G195" s="2">
        <f t="shared" si="5"/>
        <v>70</v>
      </c>
    </row>
    <row r="196" spans="1:7" x14ac:dyDescent="0.2">
      <c r="A196" t="s">
        <v>1154</v>
      </c>
      <c r="B196" t="s">
        <v>36</v>
      </c>
      <c r="C196" s="7">
        <v>44701</v>
      </c>
      <c r="D196">
        <v>825</v>
      </c>
      <c r="E196" s="2">
        <v>86</v>
      </c>
      <c r="F196" t="str">
        <f t="shared" ref="F196:F259" si="6">A196&amp;B196</f>
        <v>Zoe LAURENSONpole-vault</v>
      </c>
      <c r="G196" s="2">
        <f t="shared" ref="G196:G259" si="7">E196</f>
        <v>86</v>
      </c>
    </row>
    <row r="197" spans="1:7" x14ac:dyDescent="0.2">
      <c r="A197" t="s">
        <v>1155</v>
      </c>
      <c r="B197" t="s">
        <v>36</v>
      </c>
      <c r="C197" s="6">
        <v>37240</v>
      </c>
      <c r="D197">
        <v>807</v>
      </c>
      <c r="E197" s="2">
        <v>92</v>
      </c>
      <c r="F197" t="str">
        <f t="shared" si="6"/>
        <v>Sarah MELSOMpole-vault</v>
      </c>
      <c r="G197" s="2">
        <f t="shared" si="7"/>
        <v>92</v>
      </c>
    </row>
    <row r="198" spans="1:7" x14ac:dyDescent="0.2">
      <c r="A198" t="s">
        <v>497</v>
      </c>
      <c r="B198" t="s">
        <v>36</v>
      </c>
      <c r="C198" s="6">
        <v>38800</v>
      </c>
      <c r="D198">
        <v>807</v>
      </c>
      <c r="E198" s="2">
        <v>92</v>
      </c>
      <c r="F198" t="str">
        <f t="shared" si="6"/>
        <v>Haneefa RANEpole-vault</v>
      </c>
      <c r="G198" s="2">
        <f t="shared" si="7"/>
        <v>92</v>
      </c>
    </row>
    <row r="199" spans="1:7" x14ac:dyDescent="0.2">
      <c r="A199" t="s">
        <v>1156</v>
      </c>
      <c r="B199" t="s">
        <v>36</v>
      </c>
      <c r="C199" s="6">
        <v>36992</v>
      </c>
      <c r="D199">
        <v>807</v>
      </c>
      <c r="E199" s="2">
        <v>92</v>
      </c>
      <c r="F199" t="str">
        <f t="shared" si="6"/>
        <v>Zoe AYRESpole-vault</v>
      </c>
      <c r="G199" s="2">
        <f t="shared" si="7"/>
        <v>92</v>
      </c>
    </row>
    <row r="200" spans="1:7" x14ac:dyDescent="0.2">
      <c r="A200" t="s">
        <v>1095</v>
      </c>
      <c r="B200" t="s">
        <v>36</v>
      </c>
      <c r="C200" s="7">
        <v>44732</v>
      </c>
      <c r="D200">
        <v>807</v>
      </c>
      <c r="E200" s="2">
        <v>92</v>
      </c>
      <c r="F200" t="str">
        <f t="shared" si="6"/>
        <v>Anais FITZPATRICKpole-vault</v>
      </c>
      <c r="G200" s="2">
        <f t="shared" si="7"/>
        <v>92</v>
      </c>
    </row>
    <row r="201" spans="1:7" x14ac:dyDescent="0.2">
      <c r="A201" t="s">
        <v>498</v>
      </c>
      <c r="B201" t="s">
        <v>40</v>
      </c>
      <c r="C201" s="6">
        <v>32289</v>
      </c>
      <c r="D201">
        <v>1133</v>
      </c>
      <c r="E201" s="2">
        <v>4</v>
      </c>
      <c r="F201" t="str">
        <f t="shared" si="6"/>
        <v>Dani STEVENSdiscus-throw</v>
      </c>
      <c r="G201" s="2">
        <f t="shared" si="7"/>
        <v>4</v>
      </c>
    </row>
    <row r="202" spans="1:7" x14ac:dyDescent="0.2">
      <c r="A202" t="s">
        <v>499</v>
      </c>
      <c r="B202" t="s">
        <v>40</v>
      </c>
      <c r="C202" s="6">
        <v>34107</v>
      </c>
      <c r="D202">
        <v>1091</v>
      </c>
      <c r="E202" s="2">
        <v>8</v>
      </c>
      <c r="F202" t="str">
        <f t="shared" si="6"/>
        <v>Taryn GOLLSHEWSKYdiscus-throw</v>
      </c>
      <c r="G202" s="2">
        <f t="shared" si="7"/>
        <v>8</v>
      </c>
    </row>
    <row r="203" spans="1:7" x14ac:dyDescent="0.2">
      <c r="A203" t="s">
        <v>500</v>
      </c>
      <c r="B203" t="s">
        <v>40</v>
      </c>
      <c r="C203" s="6">
        <v>36322</v>
      </c>
      <c r="D203">
        <v>1034</v>
      </c>
      <c r="E203" s="2">
        <v>16</v>
      </c>
      <c r="F203" t="str">
        <f t="shared" si="6"/>
        <v>Samantha LENTONdiscus-throw</v>
      </c>
      <c r="G203" s="2">
        <f t="shared" si="7"/>
        <v>16</v>
      </c>
    </row>
    <row r="204" spans="1:7" x14ac:dyDescent="0.2">
      <c r="A204" t="s">
        <v>502</v>
      </c>
      <c r="B204" t="s">
        <v>40</v>
      </c>
      <c r="C204" s="6">
        <v>37602</v>
      </c>
      <c r="D204">
        <v>932</v>
      </c>
      <c r="E204" s="2">
        <v>40</v>
      </c>
      <c r="F204" t="str">
        <f t="shared" si="6"/>
        <v>Lyvante SU'EMAIdiscus-throw</v>
      </c>
      <c r="G204" s="2">
        <f t="shared" si="7"/>
        <v>40</v>
      </c>
    </row>
    <row r="205" spans="1:7" x14ac:dyDescent="0.2">
      <c r="A205" t="s">
        <v>501</v>
      </c>
      <c r="B205" t="s">
        <v>40</v>
      </c>
      <c r="C205" s="6">
        <v>33247</v>
      </c>
      <c r="D205">
        <v>919</v>
      </c>
      <c r="E205" s="2">
        <v>46</v>
      </c>
      <c r="F205" t="str">
        <f t="shared" si="6"/>
        <v>Kimberly MULHALLdiscus-throw</v>
      </c>
      <c r="G205" s="2">
        <f t="shared" si="7"/>
        <v>46</v>
      </c>
    </row>
    <row r="206" spans="1:7" x14ac:dyDescent="0.2">
      <c r="A206" t="s">
        <v>503</v>
      </c>
      <c r="B206" t="s">
        <v>40</v>
      </c>
      <c r="C206" s="6">
        <v>38571</v>
      </c>
      <c r="D206">
        <v>909</v>
      </c>
      <c r="E206" s="2">
        <v>50</v>
      </c>
      <c r="F206" t="str">
        <f t="shared" si="6"/>
        <v>Marley RAIKIWASAdiscus-throw</v>
      </c>
      <c r="G206" s="2">
        <f t="shared" si="7"/>
        <v>50</v>
      </c>
    </row>
    <row r="207" spans="1:7" x14ac:dyDescent="0.2">
      <c r="A207" t="s">
        <v>504</v>
      </c>
      <c r="B207" t="s">
        <v>40</v>
      </c>
      <c r="C207" s="6">
        <v>37360</v>
      </c>
      <c r="D207">
        <v>904</v>
      </c>
      <c r="E207" s="2">
        <v>53</v>
      </c>
      <c r="F207" t="str">
        <f t="shared" si="6"/>
        <v>Sally SHOKRYdiscus-throw</v>
      </c>
      <c r="G207" s="2">
        <f t="shared" si="7"/>
        <v>53</v>
      </c>
    </row>
    <row r="208" spans="1:7" x14ac:dyDescent="0.2">
      <c r="A208" t="s">
        <v>505</v>
      </c>
      <c r="B208" t="s">
        <v>40</v>
      </c>
      <c r="C208" s="6">
        <v>38096</v>
      </c>
      <c r="D208">
        <v>884</v>
      </c>
      <c r="E208" s="2">
        <v>60</v>
      </c>
      <c r="F208" t="str">
        <f t="shared" si="6"/>
        <v>Ashlyn BLACKSTOCKdiscus-throw</v>
      </c>
      <c r="G208" s="2">
        <f t="shared" si="7"/>
        <v>60</v>
      </c>
    </row>
    <row r="209" spans="1:7" x14ac:dyDescent="0.2">
      <c r="A209" t="s">
        <v>506</v>
      </c>
      <c r="B209" t="s">
        <v>40</v>
      </c>
      <c r="C209" s="7">
        <v>44701</v>
      </c>
      <c r="D209">
        <v>861</v>
      </c>
      <c r="E209" s="2">
        <v>73</v>
      </c>
      <c r="F209" t="str">
        <f t="shared" si="6"/>
        <v>Hannah EDWARDSdiscus-throw</v>
      </c>
      <c r="G209" s="2">
        <f t="shared" si="7"/>
        <v>73</v>
      </c>
    </row>
    <row r="210" spans="1:7" x14ac:dyDescent="0.2">
      <c r="A210" t="s">
        <v>508</v>
      </c>
      <c r="B210" t="s">
        <v>40</v>
      </c>
      <c r="C210" s="6">
        <v>36121</v>
      </c>
      <c r="D210">
        <v>837</v>
      </c>
      <c r="E210" s="2">
        <v>87</v>
      </c>
      <c r="F210" t="str">
        <f t="shared" si="6"/>
        <v>Samantha PEACEdiscus-throw</v>
      </c>
      <c r="G210" s="2">
        <f t="shared" si="7"/>
        <v>87</v>
      </c>
    </row>
    <row r="211" spans="1:7" x14ac:dyDescent="0.2">
      <c r="A211" t="s">
        <v>502</v>
      </c>
      <c r="B211" t="s">
        <v>39</v>
      </c>
      <c r="C211" s="6">
        <v>37602</v>
      </c>
      <c r="D211">
        <v>939</v>
      </c>
      <c r="E211" s="2">
        <v>35</v>
      </c>
      <c r="F211" t="str">
        <f t="shared" si="6"/>
        <v>Lyvante SU'EMAIshot-put</v>
      </c>
      <c r="G211" s="2">
        <f t="shared" si="7"/>
        <v>35</v>
      </c>
    </row>
    <row r="212" spans="1:7" x14ac:dyDescent="0.2">
      <c r="A212" t="s">
        <v>500</v>
      </c>
      <c r="B212" t="s">
        <v>39</v>
      </c>
      <c r="C212" s="6">
        <v>36322</v>
      </c>
      <c r="D212">
        <v>936</v>
      </c>
      <c r="E212" s="2">
        <v>38</v>
      </c>
      <c r="F212" t="str">
        <f t="shared" si="6"/>
        <v>Samantha LENTONshot-put</v>
      </c>
      <c r="G212" s="2">
        <f t="shared" si="7"/>
        <v>38</v>
      </c>
    </row>
    <row r="213" spans="1:7" x14ac:dyDescent="0.2">
      <c r="A213" t="s">
        <v>519</v>
      </c>
      <c r="B213" t="s">
        <v>39</v>
      </c>
      <c r="C213" s="6">
        <v>35938</v>
      </c>
      <c r="D213">
        <v>880</v>
      </c>
      <c r="E213" s="2">
        <v>53</v>
      </c>
      <c r="F213" t="str">
        <f t="shared" si="6"/>
        <v>Julia BOURKEshot-put</v>
      </c>
      <c r="G213" s="2">
        <f t="shared" si="7"/>
        <v>53</v>
      </c>
    </row>
    <row r="214" spans="1:7" x14ac:dyDescent="0.2">
      <c r="A214" t="s">
        <v>518</v>
      </c>
      <c r="B214" t="s">
        <v>39</v>
      </c>
      <c r="C214" s="6">
        <v>36941</v>
      </c>
      <c r="D214">
        <v>877</v>
      </c>
      <c r="E214" s="2">
        <v>55</v>
      </c>
      <c r="F214" t="str">
        <f t="shared" si="6"/>
        <v>Emma BERGshot-put</v>
      </c>
      <c r="G214" s="2">
        <f t="shared" si="7"/>
        <v>55</v>
      </c>
    </row>
    <row r="215" spans="1:7" x14ac:dyDescent="0.2">
      <c r="A215" t="s">
        <v>460</v>
      </c>
      <c r="B215" t="s">
        <v>39</v>
      </c>
      <c r="C215" s="6">
        <v>35434</v>
      </c>
      <c r="D215">
        <v>859</v>
      </c>
      <c r="E215" s="2">
        <v>69</v>
      </c>
      <c r="F215" t="str">
        <f t="shared" si="6"/>
        <v>Alysha BURNETTshot-put</v>
      </c>
      <c r="G215" s="2">
        <f t="shared" si="7"/>
        <v>69</v>
      </c>
    </row>
    <row r="216" spans="1:7" x14ac:dyDescent="0.2">
      <c r="A216" t="s">
        <v>520</v>
      </c>
      <c r="B216" t="s">
        <v>39</v>
      </c>
      <c r="C216" s="6">
        <v>36650</v>
      </c>
      <c r="D216">
        <v>853</v>
      </c>
      <c r="E216" s="2">
        <v>71</v>
      </c>
      <c r="F216" t="str">
        <f t="shared" si="6"/>
        <v>Tafiti SIIVAshot-put</v>
      </c>
      <c r="G216" s="2">
        <f t="shared" si="7"/>
        <v>71</v>
      </c>
    </row>
    <row r="217" spans="1:7" x14ac:dyDescent="0.2">
      <c r="A217" t="s">
        <v>504</v>
      </c>
      <c r="B217" t="s">
        <v>39</v>
      </c>
      <c r="C217" s="6">
        <v>37360</v>
      </c>
      <c r="D217">
        <v>837</v>
      </c>
      <c r="E217" s="2">
        <v>86</v>
      </c>
      <c r="F217" t="str">
        <f t="shared" si="6"/>
        <v>Sally SHOKRYshot-put</v>
      </c>
      <c r="G217" s="2">
        <f t="shared" si="7"/>
        <v>86</v>
      </c>
    </row>
    <row r="218" spans="1:7" x14ac:dyDescent="0.2">
      <c r="A218" t="s">
        <v>501</v>
      </c>
      <c r="B218" t="s">
        <v>39</v>
      </c>
      <c r="C218" s="6">
        <v>33247</v>
      </c>
      <c r="D218">
        <v>828</v>
      </c>
      <c r="E218" s="2">
        <v>91</v>
      </c>
      <c r="F218" t="str">
        <f t="shared" si="6"/>
        <v>Kimberly MULHALLshot-put</v>
      </c>
      <c r="G218" s="2">
        <f t="shared" si="7"/>
        <v>91</v>
      </c>
    </row>
    <row r="219" spans="1:7" x14ac:dyDescent="0.2">
      <c r="A219" t="s">
        <v>517</v>
      </c>
      <c r="B219" t="s">
        <v>39</v>
      </c>
      <c r="C219" s="6">
        <v>37230</v>
      </c>
      <c r="D219">
        <v>821</v>
      </c>
      <c r="E219" s="2">
        <v>94</v>
      </c>
      <c r="F219" t="str">
        <f t="shared" si="6"/>
        <v>Sinead DU TOITshot-put</v>
      </c>
      <c r="G219" s="2">
        <f t="shared" si="7"/>
        <v>94</v>
      </c>
    </row>
    <row r="220" spans="1:7" x14ac:dyDescent="0.2">
      <c r="A220" t="s">
        <v>526</v>
      </c>
      <c r="B220" t="s">
        <v>42</v>
      </c>
      <c r="C220" s="6">
        <v>35635</v>
      </c>
      <c r="D220">
        <v>1079</v>
      </c>
      <c r="E220" s="2">
        <v>9</v>
      </c>
      <c r="F220" t="str">
        <f t="shared" si="6"/>
        <v>Alexandra HULLEYhammer-throw</v>
      </c>
      <c r="G220" s="2">
        <f t="shared" si="7"/>
        <v>9</v>
      </c>
    </row>
    <row r="221" spans="1:7" x14ac:dyDescent="0.2">
      <c r="A221" t="s">
        <v>527</v>
      </c>
      <c r="B221" t="s">
        <v>42</v>
      </c>
      <c r="C221" s="6">
        <v>36889</v>
      </c>
      <c r="D221">
        <v>961</v>
      </c>
      <c r="E221" s="2">
        <v>33</v>
      </c>
      <c r="F221" t="str">
        <f t="shared" si="6"/>
        <v>Stephanie RATCLIFFEhammer-throw</v>
      </c>
      <c r="G221" s="2">
        <f t="shared" si="7"/>
        <v>33</v>
      </c>
    </row>
    <row r="222" spans="1:7" x14ac:dyDescent="0.2">
      <c r="A222" t="s">
        <v>519</v>
      </c>
      <c r="B222" t="s">
        <v>42</v>
      </c>
      <c r="C222" s="6">
        <v>35938</v>
      </c>
      <c r="D222">
        <v>945</v>
      </c>
      <c r="E222" s="2">
        <v>40</v>
      </c>
      <c r="F222" t="str">
        <f t="shared" si="6"/>
        <v>Julia BOURKEhammer-throw</v>
      </c>
      <c r="G222" s="2">
        <f t="shared" si="7"/>
        <v>40</v>
      </c>
    </row>
    <row r="223" spans="1:7" x14ac:dyDescent="0.2">
      <c r="A223" t="s">
        <v>500</v>
      </c>
      <c r="B223" t="s">
        <v>42</v>
      </c>
      <c r="C223" s="6">
        <v>36322</v>
      </c>
      <c r="D223">
        <v>943</v>
      </c>
      <c r="E223" s="2">
        <v>43</v>
      </c>
      <c r="F223" t="str">
        <f t="shared" si="6"/>
        <v>Samantha LENTONhammer-throw</v>
      </c>
      <c r="G223" s="2">
        <f t="shared" si="7"/>
        <v>43</v>
      </c>
    </row>
    <row r="224" spans="1:7" x14ac:dyDescent="0.2">
      <c r="A224" t="s">
        <v>511</v>
      </c>
      <c r="B224" t="s">
        <v>42</v>
      </c>
      <c r="C224" s="6">
        <v>36914</v>
      </c>
      <c r="D224">
        <v>884</v>
      </c>
      <c r="E224" s="2">
        <v>58</v>
      </c>
      <c r="F224" t="str">
        <f t="shared" si="6"/>
        <v>Isabella SIMONELLIhammer-throw</v>
      </c>
      <c r="G224" s="2">
        <f t="shared" si="7"/>
        <v>58</v>
      </c>
    </row>
    <row r="225" spans="1:7" x14ac:dyDescent="0.2">
      <c r="A225" t="s">
        <v>528</v>
      </c>
      <c r="B225" t="s">
        <v>42</v>
      </c>
      <c r="C225" s="6">
        <v>37932</v>
      </c>
      <c r="D225">
        <v>868</v>
      </c>
      <c r="E225" s="2">
        <v>63</v>
      </c>
      <c r="F225" t="str">
        <f t="shared" si="6"/>
        <v>Lara ROBERTShammer-throw</v>
      </c>
      <c r="G225" s="2">
        <f t="shared" si="7"/>
        <v>63</v>
      </c>
    </row>
    <row r="226" spans="1:7" x14ac:dyDescent="0.2">
      <c r="A226" t="s">
        <v>502</v>
      </c>
      <c r="B226" t="s">
        <v>42</v>
      </c>
      <c r="C226" s="6">
        <v>37602</v>
      </c>
      <c r="D226">
        <v>832</v>
      </c>
      <c r="E226" s="2">
        <v>88</v>
      </c>
      <c r="F226" t="str">
        <f t="shared" si="6"/>
        <v>Lyvante SU'EMAIhammer-throw</v>
      </c>
      <c r="G226" s="2">
        <f t="shared" si="7"/>
        <v>88</v>
      </c>
    </row>
    <row r="227" spans="1:7" x14ac:dyDescent="0.2">
      <c r="A227" t="s">
        <v>530</v>
      </c>
      <c r="B227" t="s">
        <v>42</v>
      </c>
      <c r="C227" s="6">
        <v>37463</v>
      </c>
      <c r="D227">
        <v>828</v>
      </c>
      <c r="E227" s="2">
        <v>95</v>
      </c>
      <c r="F227" t="str">
        <f t="shared" si="6"/>
        <v>Aliyah CANEPAhammer-throw</v>
      </c>
      <c r="G227" s="2">
        <f t="shared" si="7"/>
        <v>95</v>
      </c>
    </row>
    <row r="228" spans="1:7" x14ac:dyDescent="0.2">
      <c r="A228" t="s">
        <v>529</v>
      </c>
      <c r="B228" t="s">
        <v>42</v>
      </c>
      <c r="C228" s="6">
        <v>36420</v>
      </c>
      <c r="D228">
        <v>818</v>
      </c>
      <c r="E228" s="2">
        <v>99</v>
      </c>
      <c r="F228" t="str">
        <f t="shared" si="6"/>
        <v>Caitlyn HESTERhammer-throw</v>
      </c>
      <c r="G228" s="2">
        <f t="shared" si="7"/>
        <v>99</v>
      </c>
    </row>
    <row r="229" spans="1:7" x14ac:dyDescent="0.2">
      <c r="A229" t="s">
        <v>533</v>
      </c>
      <c r="B229" t="s">
        <v>41</v>
      </c>
      <c r="C229" s="6">
        <v>33501</v>
      </c>
      <c r="D229">
        <v>1163</v>
      </c>
      <c r="E229" s="2">
        <v>1</v>
      </c>
      <c r="F229" t="str">
        <f t="shared" si="6"/>
        <v>Kelsey-Lee BARBERjavelin-throw</v>
      </c>
      <c r="G229" s="2">
        <f t="shared" si="7"/>
        <v>1</v>
      </c>
    </row>
    <row r="230" spans="1:7" x14ac:dyDescent="0.2">
      <c r="A230" t="s">
        <v>534</v>
      </c>
      <c r="B230" t="s">
        <v>41</v>
      </c>
      <c r="C230" s="6">
        <v>30142</v>
      </c>
      <c r="D230">
        <v>1143</v>
      </c>
      <c r="E230" s="2">
        <v>2</v>
      </c>
      <c r="F230" t="str">
        <f t="shared" si="6"/>
        <v>Kathryn MITCHELLjavelin-throw</v>
      </c>
      <c r="G230" s="2">
        <f t="shared" si="7"/>
        <v>2</v>
      </c>
    </row>
    <row r="231" spans="1:7" x14ac:dyDescent="0.2">
      <c r="A231" t="s">
        <v>535</v>
      </c>
      <c r="B231" t="s">
        <v>41</v>
      </c>
      <c r="C231" s="6">
        <v>35421</v>
      </c>
      <c r="D231">
        <v>1122</v>
      </c>
      <c r="E231" s="2">
        <v>5</v>
      </c>
      <c r="F231" t="str">
        <f t="shared" si="6"/>
        <v>Mackenzie LITTLEjavelin-throw</v>
      </c>
      <c r="G231" s="2">
        <f t="shared" si="7"/>
        <v>5</v>
      </c>
    </row>
    <row r="232" spans="1:7" x14ac:dyDescent="0.2">
      <c r="A232" t="s">
        <v>536</v>
      </c>
      <c r="B232" t="s">
        <v>41</v>
      </c>
      <c r="C232" s="6">
        <v>36990</v>
      </c>
      <c r="D232">
        <v>1035</v>
      </c>
      <c r="E232" s="2">
        <v>9</v>
      </c>
      <c r="F232" t="str">
        <f t="shared" si="6"/>
        <v>Alexandra ROBERTSjavelin-throw</v>
      </c>
      <c r="G232" s="2">
        <f t="shared" si="7"/>
        <v>9</v>
      </c>
    </row>
    <row r="233" spans="1:7" x14ac:dyDescent="0.2">
      <c r="A233" t="s">
        <v>538</v>
      </c>
      <c r="B233" t="s">
        <v>41</v>
      </c>
      <c r="C233" s="6">
        <v>37658</v>
      </c>
      <c r="D233">
        <v>984</v>
      </c>
      <c r="E233" s="2">
        <v>14</v>
      </c>
      <c r="F233" t="str">
        <f t="shared" si="6"/>
        <v>Mackenzie MIELCZAREKjavelin-throw</v>
      </c>
      <c r="G233" s="2">
        <f t="shared" si="7"/>
        <v>14</v>
      </c>
    </row>
    <row r="234" spans="1:7" x14ac:dyDescent="0.2">
      <c r="A234" t="s">
        <v>539</v>
      </c>
      <c r="B234" t="s">
        <v>41</v>
      </c>
      <c r="C234" s="6">
        <v>37568</v>
      </c>
      <c r="D234">
        <v>979</v>
      </c>
      <c r="E234" s="2">
        <v>17</v>
      </c>
      <c r="F234" t="str">
        <f t="shared" si="6"/>
        <v>Lianna DAVIDSONjavelin-throw</v>
      </c>
      <c r="G234" s="2">
        <f t="shared" si="7"/>
        <v>17</v>
      </c>
    </row>
    <row r="235" spans="1:7" x14ac:dyDescent="0.2">
      <c r="A235" t="s">
        <v>537</v>
      </c>
      <c r="B235" t="s">
        <v>41</v>
      </c>
      <c r="C235" s="6">
        <v>36538</v>
      </c>
      <c r="D235">
        <v>978</v>
      </c>
      <c r="E235" s="2">
        <v>18</v>
      </c>
      <c r="F235" t="str">
        <f t="shared" si="6"/>
        <v>Jess BELLjavelin-throw</v>
      </c>
      <c r="G235" s="2">
        <f t="shared" si="7"/>
        <v>18</v>
      </c>
    </row>
    <row r="236" spans="1:7" x14ac:dyDescent="0.2">
      <c r="A236" t="s">
        <v>543</v>
      </c>
      <c r="B236" t="s">
        <v>41</v>
      </c>
      <c r="C236" s="6">
        <v>37552</v>
      </c>
      <c r="D236">
        <v>954</v>
      </c>
      <c r="E236" s="2">
        <v>23</v>
      </c>
      <c r="F236" t="str">
        <f t="shared" si="6"/>
        <v>Mia GORDONjavelin-throw</v>
      </c>
      <c r="G236" s="2">
        <f t="shared" si="7"/>
        <v>23</v>
      </c>
    </row>
    <row r="237" spans="1:7" x14ac:dyDescent="0.2">
      <c r="A237" t="s">
        <v>542</v>
      </c>
      <c r="B237" t="s">
        <v>41</v>
      </c>
      <c r="C237" s="6">
        <v>37362</v>
      </c>
      <c r="D237">
        <v>948</v>
      </c>
      <c r="E237" s="2">
        <v>24</v>
      </c>
      <c r="F237" t="str">
        <f t="shared" si="6"/>
        <v>Kiarna WOOLLEY-BLAINjavelin-throw</v>
      </c>
      <c r="G237" s="2">
        <f t="shared" si="7"/>
        <v>24</v>
      </c>
    </row>
    <row r="238" spans="1:7" x14ac:dyDescent="0.2">
      <c r="A238" t="s">
        <v>541</v>
      </c>
      <c r="B238" t="s">
        <v>41</v>
      </c>
      <c r="C238" s="6">
        <v>37472</v>
      </c>
      <c r="D238">
        <v>935</v>
      </c>
      <c r="E238" s="2">
        <v>29</v>
      </c>
      <c r="F238" t="str">
        <f t="shared" si="6"/>
        <v>Salumi ROBBERTSjavelin-throw</v>
      </c>
      <c r="G238" s="2">
        <f t="shared" si="7"/>
        <v>29</v>
      </c>
    </row>
    <row r="239" spans="1:7" x14ac:dyDescent="0.2">
      <c r="A239" t="s">
        <v>540</v>
      </c>
      <c r="B239" t="s">
        <v>41</v>
      </c>
      <c r="C239" s="6">
        <v>34858</v>
      </c>
      <c r="D239">
        <v>930</v>
      </c>
      <c r="E239" s="2">
        <v>30</v>
      </c>
      <c r="F239" t="str">
        <f t="shared" si="6"/>
        <v>Katrina BLACKETTjavelin-throw</v>
      </c>
      <c r="G239" s="2">
        <f t="shared" si="7"/>
        <v>30</v>
      </c>
    </row>
    <row r="240" spans="1:7" x14ac:dyDescent="0.2">
      <c r="A240" t="s">
        <v>1111</v>
      </c>
      <c r="B240" t="s">
        <v>41</v>
      </c>
      <c r="C240" s="6">
        <v>34215</v>
      </c>
      <c r="D240">
        <v>888</v>
      </c>
      <c r="E240" s="2">
        <v>42</v>
      </c>
      <c r="F240" t="str">
        <f t="shared" si="6"/>
        <v>Christina GRUNjavelin-throw</v>
      </c>
      <c r="G240" s="2">
        <f t="shared" si="7"/>
        <v>42</v>
      </c>
    </row>
    <row r="241" spans="1:7" x14ac:dyDescent="0.2">
      <c r="A241" t="s">
        <v>1157</v>
      </c>
      <c r="B241" t="s">
        <v>41</v>
      </c>
      <c r="C241" s="6">
        <v>36680</v>
      </c>
      <c r="D241">
        <v>846</v>
      </c>
      <c r="E241" s="2">
        <v>65</v>
      </c>
      <c r="F241" t="str">
        <f t="shared" si="6"/>
        <v>Lara ILIEVSKIjavelin-throw</v>
      </c>
      <c r="G241" s="2">
        <f t="shared" si="7"/>
        <v>65</v>
      </c>
    </row>
    <row r="242" spans="1:7" x14ac:dyDescent="0.2">
      <c r="A242" t="s">
        <v>1117</v>
      </c>
      <c r="B242" t="s">
        <v>41</v>
      </c>
      <c r="C242" s="7">
        <v>44640</v>
      </c>
      <c r="D242">
        <v>837</v>
      </c>
      <c r="E242" s="2">
        <v>70</v>
      </c>
      <c r="F242" t="str">
        <f t="shared" si="6"/>
        <v>Phoebe MARSHjavelin-throw</v>
      </c>
      <c r="G242" s="2">
        <f t="shared" si="7"/>
        <v>70</v>
      </c>
    </row>
    <row r="243" spans="1:7" x14ac:dyDescent="0.2">
      <c r="A243" t="s">
        <v>1158</v>
      </c>
      <c r="B243" t="s">
        <v>41</v>
      </c>
      <c r="C243" s="6">
        <v>35745</v>
      </c>
      <c r="D243">
        <v>834</v>
      </c>
      <c r="E243" s="2">
        <v>75</v>
      </c>
      <c r="F243" t="str">
        <f t="shared" si="6"/>
        <v>Kathryn BROOKSjavelin-throw</v>
      </c>
      <c r="G243" s="2">
        <f t="shared" si="7"/>
        <v>75</v>
      </c>
    </row>
    <row r="244" spans="1:7" x14ac:dyDescent="0.2">
      <c r="A244" t="s">
        <v>1121</v>
      </c>
      <c r="B244" t="s">
        <v>41</v>
      </c>
      <c r="C244" s="6">
        <v>36176</v>
      </c>
      <c r="D244">
        <v>810</v>
      </c>
      <c r="E244" s="2">
        <v>83</v>
      </c>
      <c r="F244" t="str">
        <f t="shared" si="6"/>
        <v>Emma BUTLERjavelin-throw</v>
      </c>
      <c r="G244" s="2">
        <f t="shared" si="7"/>
        <v>83</v>
      </c>
    </row>
    <row r="245" spans="1:7" x14ac:dyDescent="0.2">
      <c r="A245" t="s">
        <v>1159</v>
      </c>
      <c r="B245" t="s">
        <v>41</v>
      </c>
      <c r="C245" s="7">
        <v>44640</v>
      </c>
      <c r="D245">
        <v>802</v>
      </c>
      <c r="E245" s="2">
        <v>100</v>
      </c>
      <c r="F245" t="str">
        <f t="shared" si="6"/>
        <v>Ashleigh SITCHEFFjavelin-throw</v>
      </c>
      <c r="G245" s="2">
        <f t="shared" si="7"/>
        <v>100</v>
      </c>
    </row>
    <row r="246" spans="1:7" x14ac:dyDescent="0.2">
      <c r="A246" t="s">
        <v>549</v>
      </c>
      <c r="B246" t="s">
        <v>86</v>
      </c>
      <c r="C246" s="6">
        <v>35841</v>
      </c>
      <c r="D246">
        <v>1172</v>
      </c>
      <c r="E246" s="2">
        <v>1</v>
      </c>
      <c r="F246" t="str">
        <f t="shared" si="6"/>
        <v>Jemima MONTAGrace-walking</v>
      </c>
      <c r="G246" s="2">
        <f t="shared" si="7"/>
        <v>1</v>
      </c>
    </row>
    <row r="247" spans="1:7" x14ac:dyDescent="0.2">
      <c r="A247" t="s">
        <v>550</v>
      </c>
      <c r="B247" t="s">
        <v>86</v>
      </c>
      <c r="C247" s="6">
        <v>36730</v>
      </c>
      <c r="D247">
        <v>1129</v>
      </c>
      <c r="E247" s="2">
        <v>2</v>
      </c>
      <c r="F247" t="str">
        <f t="shared" si="6"/>
        <v>Katie HAYWARDrace-walking</v>
      </c>
      <c r="G247" s="2">
        <f t="shared" si="7"/>
        <v>2</v>
      </c>
    </row>
    <row r="248" spans="1:7" x14ac:dyDescent="0.2">
      <c r="A248" t="s">
        <v>551</v>
      </c>
      <c r="B248" t="s">
        <v>86</v>
      </c>
      <c r="C248" s="6">
        <v>37076</v>
      </c>
      <c r="D248">
        <v>1078</v>
      </c>
      <c r="E248" s="2">
        <v>3</v>
      </c>
      <c r="F248" t="str">
        <f t="shared" si="6"/>
        <v>Rebecca HENDERSONrace-walking</v>
      </c>
      <c r="G248" s="2">
        <f t="shared" si="7"/>
        <v>3</v>
      </c>
    </row>
    <row r="249" spans="1:7" x14ac:dyDescent="0.2">
      <c r="A249" t="s">
        <v>1125</v>
      </c>
      <c r="B249" t="s">
        <v>86</v>
      </c>
      <c r="C249" s="6">
        <v>35863</v>
      </c>
      <c r="D249">
        <v>1016</v>
      </c>
      <c r="E249" s="2">
        <v>6</v>
      </c>
      <c r="F249" t="str">
        <f t="shared" si="6"/>
        <v>Clara SMITHrace-walking</v>
      </c>
      <c r="G249" s="2">
        <f t="shared" si="7"/>
        <v>6</v>
      </c>
    </row>
    <row r="250" spans="1:7" x14ac:dyDescent="0.2">
      <c r="A250" t="s">
        <v>1124</v>
      </c>
      <c r="B250" t="s">
        <v>86</v>
      </c>
      <c r="C250" s="6">
        <v>37643</v>
      </c>
      <c r="D250">
        <v>1015</v>
      </c>
      <c r="E250" s="2">
        <v>7</v>
      </c>
      <c r="F250" t="str">
        <f t="shared" si="6"/>
        <v>Olivia SANDERYrace-walking</v>
      </c>
      <c r="G250" s="2">
        <f t="shared" si="7"/>
        <v>7</v>
      </c>
    </row>
    <row r="251" spans="1:7" x14ac:dyDescent="0.2">
      <c r="A251" t="s">
        <v>1126</v>
      </c>
      <c r="B251" t="s">
        <v>86</v>
      </c>
      <c r="C251" s="6">
        <v>37870</v>
      </c>
      <c r="D251">
        <v>963</v>
      </c>
      <c r="E251" s="2">
        <v>17</v>
      </c>
      <c r="F251" t="str">
        <f t="shared" si="6"/>
        <v>Alanna PEARTrace-walking</v>
      </c>
      <c r="G251" s="2">
        <f t="shared" si="7"/>
        <v>17</v>
      </c>
    </row>
    <row r="252" spans="1:7" x14ac:dyDescent="0.2">
      <c r="A252" t="s">
        <v>1128</v>
      </c>
      <c r="B252" t="s">
        <v>86</v>
      </c>
      <c r="C252" s="6">
        <v>37209</v>
      </c>
      <c r="D252">
        <v>886</v>
      </c>
      <c r="E252" s="2">
        <v>26</v>
      </c>
      <c r="F252" t="str">
        <f t="shared" si="6"/>
        <v>Hannah MISONrace-walking</v>
      </c>
      <c r="G252" s="2">
        <f t="shared" si="7"/>
        <v>26</v>
      </c>
    </row>
    <row r="253" spans="1:7" x14ac:dyDescent="0.2">
      <c r="A253" t="s">
        <v>1129</v>
      </c>
      <c r="B253" t="s">
        <v>86</v>
      </c>
      <c r="C253" s="6">
        <v>37712</v>
      </c>
      <c r="D253">
        <v>850</v>
      </c>
      <c r="E253" s="2">
        <v>31</v>
      </c>
      <c r="F253" t="str">
        <f t="shared" si="6"/>
        <v>Emma BLANCHrace-walking</v>
      </c>
      <c r="G253" s="2">
        <f t="shared" si="7"/>
        <v>31</v>
      </c>
    </row>
    <row r="254" spans="1:7" x14ac:dyDescent="0.2">
      <c r="A254" t="s">
        <v>1160</v>
      </c>
      <c r="B254" t="s">
        <v>86</v>
      </c>
      <c r="C254" s="7">
        <v>44640</v>
      </c>
      <c r="D254">
        <v>811</v>
      </c>
      <c r="E254" s="2">
        <v>37</v>
      </c>
      <c r="F254" t="str">
        <f t="shared" si="6"/>
        <v>Charlotte HAYrace-walking</v>
      </c>
      <c r="G254" s="2">
        <f t="shared" si="7"/>
        <v>37</v>
      </c>
    </row>
    <row r="255" spans="1:7" x14ac:dyDescent="0.2">
      <c r="A255" t="s">
        <v>1127</v>
      </c>
      <c r="B255" t="s">
        <v>86</v>
      </c>
      <c r="C255" s="6">
        <v>37883</v>
      </c>
      <c r="D255">
        <v>802</v>
      </c>
      <c r="E255" s="2">
        <v>38</v>
      </c>
      <c r="F255" t="str">
        <f t="shared" si="6"/>
        <v>Allanah PITCHERrace-walking</v>
      </c>
      <c r="G255" s="2">
        <f t="shared" si="7"/>
        <v>38</v>
      </c>
    </row>
    <row r="256" spans="1:7" x14ac:dyDescent="0.2">
      <c r="A256" t="s">
        <v>1161</v>
      </c>
      <c r="B256" t="s">
        <v>86</v>
      </c>
      <c r="C256">
        <v>1987</v>
      </c>
      <c r="D256">
        <v>785</v>
      </c>
      <c r="E256" s="2">
        <v>41</v>
      </c>
      <c r="F256" t="str">
        <f t="shared" si="6"/>
        <v>Melissa LEWISrace-walking</v>
      </c>
      <c r="G256" s="2">
        <f t="shared" si="7"/>
        <v>41</v>
      </c>
    </row>
    <row r="257" spans="1:7" x14ac:dyDescent="0.2">
      <c r="A257" t="s">
        <v>1162</v>
      </c>
      <c r="B257" t="s">
        <v>86</v>
      </c>
      <c r="C257" s="7">
        <v>44640</v>
      </c>
      <c r="D257">
        <v>775</v>
      </c>
      <c r="E257" s="2">
        <v>43</v>
      </c>
      <c r="F257" t="str">
        <f t="shared" si="6"/>
        <v>Gabriella HILLrace-walking</v>
      </c>
      <c r="G257" s="2">
        <f t="shared" si="7"/>
        <v>43</v>
      </c>
    </row>
    <row r="258" spans="1:7" x14ac:dyDescent="0.2">
      <c r="A258" t="s">
        <v>1163</v>
      </c>
      <c r="B258" t="s">
        <v>86</v>
      </c>
      <c r="C258" s="7">
        <v>44612</v>
      </c>
      <c r="D258">
        <v>731</v>
      </c>
      <c r="E258" s="2">
        <v>54</v>
      </c>
      <c r="F258" t="str">
        <f t="shared" si="6"/>
        <v>Hannah PARKERrace-walking</v>
      </c>
      <c r="G258" s="2">
        <f t="shared" si="7"/>
        <v>54</v>
      </c>
    </row>
    <row r="259" spans="1:7" x14ac:dyDescent="0.2">
      <c r="A259" t="s">
        <v>553</v>
      </c>
      <c r="B259" t="s">
        <v>83</v>
      </c>
      <c r="C259" s="6">
        <v>32004</v>
      </c>
      <c r="D259">
        <v>1180</v>
      </c>
      <c r="E259" s="2">
        <v>28</v>
      </c>
      <c r="F259" t="str">
        <f t="shared" si="6"/>
        <v>Jessica STENSONmarathon</v>
      </c>
      <c r="G259" s="2">
        <f t="shared" si="7"/>
        <v>28</v>
      </c>
    </row>
    <row r="260" spans="1:7" x14ac:dyDescent="0.2">
      <c r="A260" t="s">
        <v>364</v>
      </c>
      <c r="B260" t="s">
        <v>83</v>
      </c>
      <c r="C260" s="6">
        <v>28173</v>
      </c>
      <c r="D260">
        <v>1160</v>
      </c>
      <c r="E260" s="2">
        <v>39</v>
      </c>
      <c r="F260" t="str">
        <f t="shared" ref="F260:F263" si="8">A260&amp;B260</f>
        <v>Sinead DIVERmarathon</v>
      </c>
      <c r="G260" s="2">
        <f t="shared" ref="G260:G263" si="9">E260</f>
        <v>39</v>
      </c>
    </row>
    <row r="261" spans="1:7" x14ac:dyDescent="0.2">
      <c r="A261" t="s">
        <v>354</v>
      </c>
      <c r="B261" t="s">
        <v>83</v>
      </c>
      <c r="C261" s="6">
        <v>30264</v>
      </c>
      <c r="D261">
        <v>1136</v>
      </c>
      <c r="E261" s="2">
        <v>59</v>
      </c>
      <c r="F261" t="str">
        <f t="shared" si="8"/>
        <v>Eloise WELLINGSmarathon</v>
      </c>
      <c r="G261" s="2">
        <f t="shared" si="9"/>
        <v>59</v>
      </c>
    </row>
    <row r="262" spans="1:7" x14ac:dyDescent="0.2">
      <c r="A262" t="s">
        <v>365</v>
      </c>
      <c r="B262" t="s">
        <v>83</v>
      </c>
      <c r="C262" s="6">
        <v>32487</v>
      </c>
      <c r="D262">
        <v>1097</v>
      </c>
      <c r="E262" s="2">
        <v>85</v>
      </c>
      <c r="F262" t="str">
        <f t="shared" si="8"/>
        <v>Ellie PASHLEYmarathon</v>
      </c>
      <c r="G262" s="2">
        <f t="shared" si="9"/>
        <v>85</v>
      </c>
    </row>
    <row r="263" spans="1:7" x14ac:dyDescent="0.2">
      <c r="A263" t="s">
        <v>552</v>
      </c>
      <c r="B263" t="s">
        <v>83</v>
      </c>
      <c r="C263" s="6">
        <v>28871</v>
      </c>
      <c r="D263">
        <v>1090</v>
      </c>
      <c r="E263" s="2">
        <v>89</v>
      </c>
      <c r="F263" t="str">
        <f t="shared" si="8"/>
        <v>Lisa WEIGHTMANmarathon</v>
      </c>
      <c r="G263" s="2">
        <f t="shared" si="9"/>
        <v>89</v>
      </c>
    </row>
  </sheetData>
  <mergeCells count="1">
    <mergeCell ref="A1:G1"/>
  </mergeCells>
  <conditionalFormatting sqref="B2 F2:G2">
    <cfRule type="containsText" dxfId="5" priority="1" operator="containsText" text="marathon">
      <formula>NOT(ISERROR(SEARCH("marathon",B2)))</formula>
    </cfRule>
    <cfRule type="containsText" dxfId="4" priority="2" operator="containsText" text="race-walking">
      <formula>NOT(ISERROR(SEARCH("race-walking",B2)))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C1E0F-3A9D-BB43-A9E0-4E00D9EC2B09}">
  <dimension ref="A1:L45"/>
  <sheetViews>
    <sheetView topLeftCell="A2" workbookViewId="0">
      <selection activeCell="F2" sqref="F2"/>
    </sheetView>
  </sheetViews>
  <sheetFormatPr baseColWidth="10" defaultRowHeight="16" x14ac:dyDescent="0.2"/>
  <cols>
    <col min="1" max="1" width="9.6640625" customWidth="1"/>
    <col min="5" max="5" width="14.6640625" style="22" customWidth="1"/>
  </cols>
  <sheetData>
    <row r="1" spans="1:12" ht="17" thickBot="1" x14ac:dyDescent="0.25">
      <c r="A1" s="79" t="s">
        <v>64</v>
      </c>
      <c r="B1" s="79"/>
      <c r="C1" s="79"/>
      <c r="F1" s="80" t="s">
        <v>88</v>
      </c>
      <c r="G1" s="81"/>
      <c r="H1" s="82"/>
    </row>
    <row r="2" spans="1:12" x14ac:dyDescent="0.2">
      <c r="A2" s="17" t="s">
        <v>6</v>
      </c>
      <c r="B2" s="20" t="s">
        <v>5</v>
      </c>
      <c r="C2" s="10" t="s">
        <v>10</v>
      </c>
      <c r="D2" s="46" t="s">
        <v>922</v>
      </c>
      <c r="E2" s="47" t="s">
        <v>925</v>
      </c>
      <c r="F2" s="30" t="s">
        <v>89</v>
      </c>
      <c r="G2" s="31"/>
      <c r="H2" s="32" t="s">
        <v>90</v>
      </c>
    </row>
    <row r="3" spans="1:12" ht="17" thickBot="1" x14ac:dyDescent="0.25">
      <c r="A3" s="18" t="s">
        <v>2</v>
      </c>
      <c r="B3" s="11">
        <v>10.050000000000001</v>
      </c>
      <c r="C3" s="27">
        <v>1189</v>
      </c>
      <c r="D3" s="2" t="s">
        <v>923</v>
      </c>
      <c r="F3" s="33">
        <v>44378</v>
      </c>
      <c r="G3" s="34"/>
      <c r="H3" s="35">
        <v>44724</v>
      </c>
    </row>
    <row r="4" spans="1:12" x14ac:dyDescent="0.2">
      <c r="A4" s="18" t="s">
        <v>25</v>
      </c>
      <c r="B4" s="11">
        <v>20.239999999999998</v>
      </c>
      <c r="C4" s="27">
        <v>1182</v>
      </c>
      <c r="D4" s="2" t="s">
        <v>923</v>
      </c>
      <c r="L4" s="9" t="s">
        <v>87</v>
      </c>
    </row>
    <row r="5" spans="1:12" x14ac:dyDescent="0.2">
      <c r="A5" s="18" t="s">
        <v>26</v>
      </c>
      <c r="B5" s="11">
        <v>44.9</v>
      </c>
      <c r="C5" s="27">
        <v>1187</v>
      </c>
      <c r="D5" s="2" t="s">
        <v>923</v>
      </c>
      <c r="L5" t="s">
        <v>913</v>
      </c>
    </row>
    <row r="6" spans="1:12" x14ac:dyDescent="0.2">
      <c r="A6" s="50" t="s">
        <v>27</v>
      </c>
      <c r="B6" s="11" t="s">
        <v>9</v>
      </c>
      <c r="C6" s="27">
        <v>1167</v>
      </c>
      <c r="D6" s="2" t="s">
        <v>924</v>
      </c>
      <c r="E6" s="48" t="s">
        <v>926</v>
      </c>
      <c r="L6" t="s">
        <v>914</v>
      </c>
    </row>
    <row r="7" spans="1:12" x14ac:dyDescent="0.2">
      <c r="A7" s="18" t="s">
        <v>28</v>
      </c>
      <c r="B7" s="11" t="s">
        <v>65</v>
      </c>
      <c r="C7" s="27">
        <v>1175</v>
      </c>
      <c r="D7" s="2" t="s">
        <v>923</v>
      </c>
      <c r="L7" t="s">
        <v>915</v>
      </c>
    </row>
    <row r="8" spans="1:12" x14ac:dyDescent="0.2">
      <c r="A8" s="50" t="s">
        <v>29</v>
      </c>
      <c r="B8" s="11" t="s">
        <v>8</v>
      </c>
      <c r="C8" s="27">
        <v>1161</v>
      </c>
      <c r="D8" s="2" t="s">
        <v>924</v>
      </c>
      <c r="E8" s="49" t="s">
        <v>927</v>
      </c>
    </row>
    <row r="9" spans="1:12" x14ac:dyDescent="0.2">
      <c r="A9" s="50" t="s">
        <v>30</v>
      </c>
      <c r="B9" s="11" t="s">
        <v>11</v>
      </c>
      <c r="C9" s="27">
        <v>1182</v>
      </c>
      <c r="D9" s="2" t="s">
        <v>924</v>
      </c>
      <c r="E9" s="22" t="s">
        <v>928</v>
      </c>
    </row>
    <row r="10" spans="1:12" x14ac:dyDescent="0.2">
      <c r="A10" s="18" t="s">
        <v>31</v>
      </c>
      <c r="B10" s="11" t="s">
        <v>12</v>
      </c>
      <c r="C10" s="27">
        <v>1193</v>
      </c>
      <c r="D10" s="2" t="s">
        <v>923</v>
      </c>
    </row>
    <row r="11" spans="1:12" x14ac:dyDescent="0.2">
      <c r="A11" s="50" t="s">
        <v>33</v>
      </c>
      <c r="B11" s="11" t="s">
        <v>13</v>
      </c>
      <c r="C11" s="27">
        <v>1185</v>
      </c>
      <c r="D11" s="2" t="s">
        <v>924</v>
      </c>
      <c r="E11" s="49" t="s">
        <v>930</v>
      </c>
    </row>
    <row r="12" spans="1:12" x14ac:dyDescent="0.2">
      <c r="A12" s="50" t="s">
        <v>34</v>
      </c>
      <c r="B12" s="11" t="s">
        <v>14</v>
      </c>
      <c r="C12" s="27">
        <v>1158</v>
      </c>
      <c r="D12" s="2" t="s">
        <v>924</v>
      </c>
      <c r="E12" s="49" t="s">
        <v>929</v>
      </c>
    </row>
    <row r="13" spans="1:12" ht="17" thickBot="1" x14ac:dyDescent="0.25">
      <c r="A13" s="18" t="s">
        <v>82</v>
      </c>
      <c r="B13" s="11" t="s">
        <v>15</v>
      </c>
      <c r="C13" s="28">
        <v>1149</v>
      </c>
      <c r="D13" s="2" t="s">
        <v>924</v>
      </c>
      <c r="E13" s="49" t="s">
        <v>935</v>
      </c>
      <c r="F13" t="s">
        <v>92</v>
      </c>
    </row>
    <row r="14" spans="1:12" ht="16" customHeight="1" x14ac:dyDescent="0.2">
      <c r="A14" s="18" t="s">
        <v>35</v>
      </c>
      <c r="B14" s="11" t="s">
        <v>16</v>
      </c>
      <c r="C14" s="27">
        <v>1206</v>
      </c>
      <c r="D14" s="2" t="s">
        <v>923</v>
      </c>
      <c r="F14" s="70" t="s">
        <v>66</v>
      </c>
      <c r="G14" s="71"/>
      <c r="H14" s="71"/>
      <c r="I14" s="72"/>
    </row>
    <row r="15" spans="1:12" x14ac:dyDescent="0.2">
      <c r="A15" s="18" t="s">
        <v>36</v>
      </c>
      <c r="B15" s="11" t="s">
        <v>17</v>
      </c>
      <c r="C15" s="27">
        <v>1212</v>
      </c>
      <c r="D15" s="2" t="s">
        <v>923</v>
      </c>
      <c r="F15" s="73"/>
      <c r="G15" s="74"/>
      <c r="H15" s="74"/>
      <c r="I15" s="75"/>
    </row>
    <row r="16" spans="1:12" x14ac:dyDescent="0.2">
      <c r="A16" s="18" t="s">
        <v>37</v>
      </c>
      <c r="B16" s="11" t="s">
        <v>18</v>
      </c>
      <c r="C16" s="27">
        <v>1186</v>
      </c>
      <c r="D16" s="2" t="s">
        <v>923</v>
      </c>
      <c r="F16" s="73"/>
      <c r="G16" s="74"/>
      <c r="H16" s="74"/>
      <c r="I16" s="75"/>
    </row>
    <row r="17" spans="1:9" x14ac:dyDescent="0.2">
      <c r="A17" s="18" t="s">
        <v>38</v>
      </c>
      <c r="B17" s="11" t="s">
        <v>19</v>
      </c>
      <c r="C17" s="27">
        <v>1179</v>
      </c>
      <c r="D17" s="2" t="s">
        <v>923</v>
      </c>
      <c r="F17" s="73"/>
      <c r="G17" s="74"/>
      <c r="H17" s="74"/>
      <c r="I17" s="75"/>
    </row>
    <row r="18" spans="1:9" x14ac:dyDescent="0.2">
      <c r="A18" s="18" t="s">
        <v>39</v>
      </c>
      <c r="B18" s="11" t="s">
        <v>20</v>
      </c>
      <c r="C18" s="27">
        <v>1187</v>
      </c>
      <c r="D18" s="2" t="s">
        <v>923</v>
      </c>
      <c r="F18" s="73"/>
      <c r="G18" s="74"/>
      <c r="H18" s="74"/>
      <c r="I18" s="75"/>
    </row>
    <row r="19" spans="1:9" x14ac:dyDescent="0.2">
      <c r="A19" s="50" t="s">
        <v>40</v>
      </c>
      <c r="B19" s="11" t="s">
        <v>21</v>
      </c>
      <c r="C19" s="27">
        <v>1171</v>
      </c>
      <c r="D19" s="2" t="s">
        <v>924</v>
      </c>
      <c r="E19" s="49" t="s">
        <v>931</v>
      </c>
      <c r="F19" s="73"/>
      <c r="G19" s="74"/>
      <c r="H19" s="74"/>
      <c r="I19" s="75"/>
    </row>
    <row r="20" spans="1:9" x14ac:dyDescent="0.2">
      <c r="A20" s="50" t="s">
        <v>42</v>
      </c>
      <c r="B20" s="11" t="s">
        <v>22</v>
      </c>
      <c r="C20" s="27">
        <v>1164</v>
      </c>
      <c r="D20" s="2" t="s">
        <v>924</v>
      </c>
      <c r="E20" s="49" t="s">
        <v>932</v>
      </c>
      <c r="F20" s="73"/>
      <c r="G20" s="74"/>
      <c r="H20" s="74"/>
      <c r="I20" s="75"/>
    </row>
    <row r="21" spans="1:9" x14ac:dyDescent="0.2">
      <c r="A21" s="50" t="s">
        <v>41</v>
      </c>
      <c r="B21" s="11" t="s">
        <v>23</v>
      </c>
      <c r="C21" s="27">
        <v>1173</v>
      </c>
      <c r="D21" s="2" t="s">
        <v>924</v>
      </c>
      <c r="E21" s="49" t="s">
        <v>934</v>
      </c>
      <c r="F21" s="73"/>
      <c r="G21" s="74"/>
      <c r="H21" s="74"/>
      <c r="I21" s="75"/>
    </row>
    <row r="22" spans="1:9" x14ac:dyDescent="0.2">
      <c r="A22" s="18" t="s">
        <v>83</v>
      </c>
      <c r="B22" s="11"/>
      <c r="C22" s="27" t="s">
        <v>101</v>
      </c>
      <c r="D22" s="2"/>
      <c r="F22" s="73"/>
      <c r="G22" s="74"/>
      <c r="H22" s="74"/>
      <c r="I22" s="75"/>
    </row>
    <row r="23" spans="1:9" ht="17" thickBot="1" x14ac:dyDescent="0.25">
      <c r="A23" s="19" t="s">
        <v>44</v>
      </c>
      <c r="B23" s="12" t="s">
        <v>24</v>
      </c>
      <c r="C23" s="29">
        <v>1181</v>
      </c>
      <c r="D23" s="2" t="s">
        <v>924</v>
      </c>
      <c r="E23" s="49" t="s">
        <v>933</v>
      </c>
      <c r="F23" s="76"/>
      <c r="G23" s="77"/>
      <c r="H23" s="77"/>
      <c r="I23" s="78"/>
    </row>
    <row r="24" spans="1:9" x14ac:dyDescent="0.2">
      <c r="A24" s="17" t="s">
        <v>6</v>
      </c>
      <c r="B24" s="20" t="s">
        <v>7</v>
      </c>
      <c r="C24" s="10" t="s">
        <v>10</v>
      </c>
      <c r="D24" s="46" t="s">
        <v>922</v>
      </c>
      <c r="E24" s="47" t="s">
        <v>925</v>
      </c>
    </row>
    <row r="25" spans="1:9" x14ac:dyDescent="0.2">
      <c r="A25" s="18" t="s">
        <v>2</v>
      </c>
      <c r="B25" s="11" t="s">
        <v>45</v>
      </c>
      <c r="C25" s="27">
        <v>1167</v>
      </c>
      <c r="D25" s="2" t="s">
        <v>923</v>
      </c>
    </row>
    <row r="26" spans="1:9" x14ac:dyDescent="0.2">
      <c r="A26" s="18" t="s">
        <v>25</v>
      </c>
      <c r="B26" s="11" t="s">
        <v>46</v>
      </c>
      <c r="C26" s="27">
        <v>1155</v>
      </c>
      <c r="D26" s="2" t="s">
        <v>923</v>
      </c>
    </row>
    <row r="27" spans="1:9" x14ac:dyDescent="0.2">
      <c r="A27" s="18" t="s">
        <v>26</v>
      </c>
      <c r="B27" s="11" t="s">
        <v>47</v>
      </c>
      <c r="C27" s="27">
        <v>1152</v>
      </c>
      <c r="D27" s="2" t="s">
        <v>923</v>
      </c>
    </row>
    <row r="28" spans="1:9" x14ac:dyDescent="0.2">
      <c r="A28" s="18" t="s">
        <v>27</v>
      </c>
      <c r="B28" s="11" t="s">
        <v>48</v>
      </c>
      <c r="C28" s="27">
        <v>1171</v>
      </c>
      <c r="D28" s="2" t="s">
        <v>924</v>
      </c>
    </row>
    <row r="29" spans="1:9" x14ac:dyDescent="0.2">
      <c r="A29" s="18" t="s">
        <v>28</v>
      </c>
      <c r="B29" s="11" t="s">
        <v>49</v>
      </c>
      <c r="C29" s="27">
        <v>1172</v>
      </c>
      <c r="D29" s="2" t="s">
        <v>923</v>
      </c>
    </row>
    <row r="30" spans="1:9" x14ac:dyDescent="0.2">
      <c r="A30" s="18" t="s">
        <v>29</v>
      </c>
      <c r="B30" s="11" t="s">
        <v>50</v>
      </c>
      <c r="C30" s="27">
        <v>1145</v>
      </c>
      <c r="D30" s="2" t="s">
        <v>924</v>
      </c>
    </row>
    <row r="31" spans="1:9" x14ac:dyDescent="0.2">
      <c r="A31" s="18" t="s">
        <v>30</v>
      </c>
      <c r="B31" s="11" t="s">
        <v>51</v>
      </c>
      <c r="C31" s="27">
        <v>1171</v>
      </c>
      <c r="D31" s="2" t="s">
        <v>924</v>
      </c>
    </row>
    <row r="32" spans="1:9" x14ac:dyDescent="0.2">
      <c r="A32" s="18" t="s">
        <v>32</v>
      </c>
      <c r="B32" s="11" t="s">
        <v>52</v>
      </c>
      <c r="C32" s="27">
        <v>1171</v>
      </c>
      <c r="D32" s="2" t="s">
        <v>923</v>
      </c>
    </row>
    <row r="33" spans="1:4" x14ac:dyDescent="0.2">
      <c r="A33" s="18" t="s">
        <v>33</v>
      </c>
      <c r="B33" s="11" t="s">
        <v>53</v>
      </c>
      <c r="C33" s="27">
        <v>1160</v>
      </c>
      <c r="D33" s="2" t="s">
        <v>924</v>
      </c>
    </row>
    <row r="34" spans="1:4" x14ac:dyDescent="0.2">
      <c r="A34" s="18" t="s">
        <v>34</v>
      </c>
      <c r="B34" s="11" t="s">
        <v>54</v>
      </c>
      <c r="C34" s="27">
        <v>1169</v>
      </c>
      <c r="D34" s="2" t="s">
        <v>924</v>
      </c>
    </row>
    <row r="35" spans="1:4" x14ac:dyDescent="0.2">
      <c r="A35" s="18" t="s">
        <v>86</v>
      </c>
      <c r="B35" s="11" t="s">
        <v>55</v>
      </c>
      <c r="C35" s="27">
        <v>1104</v>
      </c>
      <c r="D35" s="2" t="s">
        <v>924</v>
      </c>
    </row>
    <row r="36" spans="1:4" x14ac:dyDescent="0.2">
      <c r="A36" s="18" t="s">
        <v>35</v>
      </c>
      <c r="B36" s="11" t="s">
        <v>56</v>
      </c>
      <c r="C36" s="27">
        <v>1180</v>
      </c>
      <c r="D36" s="2" t="s">
        <v>923</v>
      </c>
    </row>
    <row r="37" spans="1:4" x14ac:dyDescent="0.2">
      <c r="A37" s="18" t="s">
        <v>36</v>
      </c>
      <c r="B37" s="11" t="s">
        <v>57</v>
      </c>
      <c r="C37" s="27">
        <v>1177</v>
      </c>
      <c r="D37" s="2" t="s">
        <v>923</v>
      </c>
    </row>
    <row r="38" spans="1:4" x14ac:dyDescent="0.2">
      <c r="A38" s="18" t="s">
        <v>37</v>
      </c>
      <c r="B38" s="11" t="s">
        <v>58</v>
      </c>
      <c r="C38" s="27">
        <v>1178</v>
      </c>
      <c r="D38" s="2" t="s">
        <v>923</v>
      </c>
    </row>
    <row r="39" spans="1:4" x14ac:dyDescent="0.2">
      <c r="A39" s="18" t="s">
        <v>38</v>
      </c>
      <c r="B39" s="11" t="s">
        <v>59</v>
      </c>
      <c r="C39" s="27">
        <v>1150</v>
      </c>
      <c r="D39" s="2" t="s">
        <v>923</v>
      </c>
    </row>
    <row r="40" spans="1:4" x14ac:dyDescent="0.2">
      <c r="A40" s="18" t="s">
        <v>39</v>
      </c>
      <c r="B40" s="11" t="s">
        <v>60</v>
      </c>
      <c r="C40" s="27">
        <v>1114</v>
      </c>
      <c r="D40" s="2" t="s">
        <v>923</v>
      </c>
    </row>
    <row r="41" spans="1:4" x14ac:dyDescent="0.2">
      <c r="A41" s="18" t="s">
        <v>40</v>
      </c>
      <c r="B41" s="11" t="s">
        <v>61</v>
      </c>
      <c r="C41" s="27">
        <v>1136</v>
      </c>
      <c r="D41" s="2" t="s">
        <v>924</v>
      </c>
    </row>
    <row r="42" spans="1:4" x14ac:dyDescent="0.2">
      <c r="A42" s="18" t="s">
        <v>42</v>
      </c>
      <c r="B42" s="11" t="s">
        <v>62</v>
      </c>
      <c r="C42" s="27">
        <v>1134</v>
      </c>
      <c r="D42" s="2" t="s">
        <v>924</v>
      </c>
    </row>
    <row r="43" spans="1:4" x14ac:dyDescent="0.2">
      <c r="A43" s="18" t="s">
        <v>41</v>
      </c>
      <c r="B43" s="11" t="s">
        <v>63</v>
      </c>
      <c r="C43" s="24">
        <v>1153</v>
      </c>
      <c r="D43" s="2" t="s">
        <v>924</v>
      </c>
    </row>
    <row r="44" spans="1:4" x14ac:dyDescent="0.2">
      <c r="A44" s="18" t="s">
        <v>83</v>
      </c>
      <c r="B44" s="11"/>
      <c r="C44" s="27" t="s">
        <v>101</v>
      </c>
      <c r="D44" s="2"/>
    </row>
    <row r="45" spans="1:4" ht="17" thickBot="1" x14ac:dyDescent="0.25">
      <c r="A45" s="19" t="s">
        <v>43</v>
      </c>
      <c r="B45" s="12">
        <v>6420</v>
      </c>
      <c r="C45" s="25">
        <v>1158</v>
      </c>
      <c r="D45" s="2" t="s">
        <v>924</v>
      </c>
    </row>
  </sheetData>
  <mergeCells count="3">
    <mergeCell ref="F14:I23"/>
    <mergeCell ref="A1:C1"/>
    <mergeCell ref="F1:H1"/>
  </mergeCells>
  <pageMargins left="0.7" right="0.7" top="0.75" bottom="0.75" header="0.3" footer="0.3"/>
  <ignoredErrors>
    <ignoredError sqref="B10:B21 B23 B45 B25:B43" numberStoredAsText="1"/>
  </ignoredError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B4BA8-32FF-3945-A257-A1F21A2EA1B7}">
  <dimension ref="A1:H32"/>
  <sheetViews>
    <sheetView workbookViewId="0">
      <selection activeCell="E17" sqref="E17"/>
    </sheetView>
  </sheetViews>
  <sheetFormatPr baseColWidth="10" defaultRowHeight="16" x14ac:dyDescent="0.2"/>
  <cols>
    <col min="1" max="1" width="18.5" customWidth="1"/>
    <col min="2" max="2" width="11.83203125" style="52" customWidth="1"/>
    <col min="3" max="3" width="28.83203125" customWidth="1"/>
    <col min="6" max="6" width="14.5" customWidth="1"/>
  </cols>
  <sheetData>
    <row r="1" spans="1:8" x14ac:dyDescent="0.2">
      <c r="A1" s="54" t="s">
        <v>938</v>
      </c>
      <c r="B1" s="53" t="s">
        <v>6</v>
      </c>
      <c r="C1" s="55" t="s">
        <v>939</v>
      </c>
      <c r="F1" s="83" t="s">
        <v>983</v>
      </c>
      <c r="G1" s="83"/>
      <c r="H1" s="83"/>
    </row>
    <row r="2" spans="1:8" x14ac:dyDescent="0.2">
      <c r="A2" t="s">
        <v>715</v>
      </c>
      <c r="B2" s="52" t="s">
        <v>28</v>
      </c>
      <c r="C2" s="60" t="str">
        <f>A2&amp;B2</f>
        <v>Stewart MCSWEYN1500m</v>
      </c>
      <c r="F2" t="s">
        <v>311</v>
      </c>
      <c r="G2" s="6" t="s">
        <v>29</v>
      </c>
      <c r="H2" t="s">
        <v>984</v>
      </c>
    </row>
    <row r="3" spans="1:8" x14ac:dyDescent="0.2">
      <c r="A3" t="s">
        <v>716</v>
      </c>
      <c r="B3" s="52" t="s">
        <v>28</v>
      </c>
      <c r="C3" s="60" t="str">
        <f t="shared" ref="C3:C32" si="0">A3&amp;B3</f>
        <v>Oliver HOARE1500m</v>
      </c>
      <c r="F3" t="s">
        <v>551</v>
      </c>
      <c r="G3" s="6" t="s">
        <v>86</v>
      </c>
      <c r="H3" t="s">
        <v>984</v>
      </c>
    </row>
    <row r="4" spans="1:8" x14ac:dyDescent="0.2">
      <c r="A4" t="s">
        <v>573</v>
      </c>
      <c r="B4" s="52" t="s">
        <v>44</v>
      </c>
      <c r="C4" s="60" t="str">
        <f t="shared" si="0"/>
        <v>Ashley MOLONEYdecathlon</v>
      </c>
    </row>
    <row r="5" spans="1:8" x14ac:dyDescent="0.2">
      <c r="A5" t="s">
        <v>840</v>
      </c>
      <c r="B5" s="52" t="s">
        <v>35</v>
      </c>
      <c r="C5" s="60" t="str">
        <f t="shared" si="0"/>
        <v>Brandon STARChigh-jump</v>
      </c>
    </row>
    <row r="6" spans="1:8" x14ac:dyDescent="0.2">
      <c r="A6" t="s">
        <v>666</v>
      </c>
      <c r="B6" s="52" t="s">
        <v>27</v>
      </c>
      <c r="C6" s="60" t="str">
        <f>A6&amp;B6</f>
        <v>Peter BOL800m</v>
      </c>
    </row>
    <row r="7" spans="1:8" x14ac:dyDescent="0.2">
      <c r="A7" t="s">
        <v>853</v>
      </c>
      <c r="B7" s="52" t="s">
        <v>36</v>
      </c>
      <c r="C7" s="60" t="str">
        <f t="shared" si="0"/>
        <v>Kurtis MARSCHALLpole-vault</v>
      </c>
    </row>
    <row r="8" spans="1:8" x14ac:dyDescent="0.2">
      <c r="A8" t="s">
        <v>865</v>
      </c>
      <c r="B8" s="52" t="s">
        <v>40</v>
      </c>
      <c r="C8" s="60" t="str">
        <f>A8&amp;B8</f>
        <v>Matthew DENNYdiscus-throw</v>
      </c>
    </row>
    <row r="9" spans="1:8" x14ac:dyDescent="0.2">
      <c r="A9" t="s">
        <v>717</v>
      </c>
      <c r="B9" s="52" t="s">
        <v>28</v>
      </c>
      <c r="C9" s="60" t="str">
        <f t="shared" si="0"/>
        <v>Jye EDWARDS1500m</v>
      </c>
    </row>
    <row r="10" spans="1:8" x14ac:dyDescent="0.2">
      <c r="A10" t="s">
        <v>715</v>
      </c>
      <c r="B10" s="52" t="s">
        <v>29</v>
      </c>
      <c r="C10" s="60" t="str">
        <f t="shared" si="0"/>
        <v>Stewart MCSWEYN5000m</v>
      </c>
    </row>
    <row r="11" spans="1:8" x14ac:dyDescent="0.2">
      <c r="A11" t="s">
        <v>718</v>
      </c>
      <c r="B11" s="52" t="s">
        <v>29</v>
      </c>
      <c r="C11" s="60" t="str">
        <f t="shared" si="0"/>
        <v>Matthew RAMSDEN5000m</v>
      </c>
    </row>
    <row r="12" spans="1:8" x14ac:dyDescent="0.2">
      <c r="A12" t="s">
        <v>718</v>
      </c>
      <c r="B12" s="52" t="s">
        <v>28</v>
      </c>
      <c r="C12" s="60" t="str">
        <f t="shared" si="0"/>
        <v>Matthew RAMSDEN1500m</v>
      </c>
    </row>
    <row r="13" spans="1:8" x14ac:dyDescent="0.2">
      <c r="A13" t="s">
        <v>759</v>
      </c>
      <c r="B13" s="52" t="s">
        <v>29</v>
      </c>
      <c r="C13" s="60" t="str">
        <f t="shared" si="0"/>
        <v>David MCNEILL5000m</v>
      </c>
    </row>
    <row r="14" spans="1:8" x14ac:dyDescent="0.2">
      <c r="A14" t="s">
        <v>197</v>
      </c>
      <c r="B14" s="66" t="s">
        <v>25</v>
      </c>
      <c r="C14" s="60" t="str">
        <f>A14&amp;B14</f>
        <v>Riley DAY200m</v>
      </c>
    </row>
    <row r="15" spans="1:8" x14ac:dyDescent="0.2">
      <c r="A15" t="s">
        <v>228</v>
      </c>
      <c r="B15" s="66" t="s">
        <v>27</v>
      </c>
      <c r="C15" s="60" t="str">
        <f t="shared" si="0"/>
        <v>Catriona BISSET800m</v>
      </c>
    </row>
    <row r="16" spans="1:8" x14ac:dyDescent="0.2">
      <c r="A16" t="s">
        <v>264</v>
      </c>
      <c r="B16" s="66" t="s">
        <v>28</v>
      </c>
      <c r="C16" s="60" t="str">
        <f t="shared" si="0"/>
        <v>Linden HALL1500m</v>
      </c>
    </row>
    <row r="17" spans="1:3" x14ac:dyDescent="0.2">
      <c r="A17" t="s">
        <v>308</v>
      </c>
      <c r="B17" s="66" t="s">
        <v>28</v>
      </c>
      <c r="C17" s="60" t="str">
        <f t="shared" si="0"/>
        <v>Jessica HULL1500m</v>
      </c>
    </row>
    <row r="18" spans="1:3" x14ac:dyDescent="0.2">
      <c r="A18" s="61" t="s">
        <v>335</v>
      </c>
      <c r="B18" s="67" t="s">
        <v>34</v>
      </c>
      <c r="C18" s="62" t="str">
        <f t="shared" si="0"/>
        <v>Genevieve GREGSON3000msc</v>
      </c>
    </row>
    <row r="19" spans="1:3" x14ac:dyDescent="0.2">
      <c r="A19" t="s">
        <v>379</v>
      </c>
      <c r="B19" s="66" t="s">
        <v>32</v>
      </c>
      <c r="C19" s="60" t="str">
        <f t="shared" si="0"/>
        <v>Liz CLAY100mh</v>
      </c>
    </row>
    <row r="20" spans="1:3" x14ac:dyDescent="0.2">
      <c r="A20" t="s">
        <v>411</v>
      </c>
      <c r="B20" s="66" t="s">
        <v>37</v>
      </c>
      <c r="C20" s="60" t="str">
        <f t="shared" si="0"/>
        <v>Brooke STRATTONlong-jump</v>
      </c>
    </row>
    <row r="21" spans="1:3" x14ac:dyDescent="0.2">
      <c r="A21" t="s">
        <v>458</v>
      </c>
      <c r="B21" s="66" t="s">
        <v>35</v>
      </c>
      <c r="C21" s="60" t="str">
        <f t="shared" si="0"/>
        <v>Nicola MCDERMOTThigh-jump</v>
      </c>
    </row>
    <row r="22" spans="1:3" x14ac:dyDescent="0.2">
      <c r="A22" t="s">
        <v>459</v>
      </c>
      <c r="B22" s="66" t="s">
        <v>35</v>
      </c>
      <c r="C22" s="60" t="str">
        <f t="shared" si="0"/>
        <v>Eleanor PATTERSONhigh-jump</v>
      </c>
    </row>
    <row r="23" spans="1:3" x14ac:dyDescent="0.2">
      <c r="A23" t="s">
        <v>479</v>
      </c>
      <c r="B23" s="66" t="s">
        <v>36</v>
      </c>
      <c r="C23" s="60" t="str">
        <f t="shared" si="0"/>
        <v>Nina KENNEDYpole-vault</v>
      </c>
    </row>
    <row r="24" spans="1:3" x14ac:dyDescent="0.2">
      <c r="A24" t="s">
        <v>533</v>
      </c>
      <c r="B24" s="66" t="s">
        <v>41</v>
      </c>
      <c r="C24" s="60" t="str">
        <f t="shared" si="0"/>
        <v>Kelsey-Lee BARBERjavelin-throw</v>
      </c>
    </row>
    <row r="25" spans="1:3" x14ac:dyDescent="0.2">
      <c r="A25" t="s">
        <v>549</v>
      </c>
      <c r="B25" s="66" t="s">
        <v>86</v>
      </c>
      <c r="C25" s="60" t="str">
        <f t="shared" si="0"/>
        <v>Jemima MONTAGrace-walking</v>
      </c>
    </row>
    <row r="26" spans="1:3" x14ac:dyDescent="0.2">
      <c r="A26" t="s">
        <v>747</v>
      </c>
      <c r="B26" s="66" t="s">
        <v>34</v>
      </c>
      <c r="C26" s="60" t="str">
        <f t="shared" si="0"/>
        <v>Ben BUCKINGHAM3000msc</v>
      </c>
    </row>
    <row r="27" spans="1:3" x14ac:dyDescent="0.2">
      <c r="A27" t="s">
        <v>553</v>
      </c>
      <c r="B27" s="66" t="s">
        <v>83</v>
      </c>
      <c r="C27" s="60" t="str">
        <f t="shared" si="0"/>
        <v>Jessica STENSONmarathon</v>
      </c>
    </row>
    <row r="28" spans="1:3" x14ac:dyDescent="0.2">
      <c r="A28" t="s">
        <v>364</v>
      </c>
      <c r="B28" s="52" t="s">
        <v>83</v>
      </c>
      <c r="C28" s="60" t="str">
        <f t="shared" si="0"/>
        <v>Sinead DIVERmarathon</v>
      </c>
    </row>
    <row r="29" spans="1:3" x14ac:dyDescent="0.2">
      <c r="A29" t="s">
        <v>563</v>
      </c>
      <c r="B29" s="68" t="s">
        <v>2</v>
      </c>
      <c r="C29" s="60" t="str">
        <f t="shared" si="0"/>
        <v>Rohan BROWNING100m</v>
      </c>
    </row>
    <row r="30" spans="1:3" x14ac:dyDescent="0.2">
      <c r="A30" t="s">
        <v>784</v>
      </c>
      <c r="B30" s="52" t="s">
        <v>83</v>
      </c>
      <c r="C30" s="60" t="str">
        <f t="shared" si="0"/>
        <v>Liam ADAMSmarathon</v>
      </c>
    </row>
    <row r="31" spans="1:3" x14ac:dyDescent="0.2">
      <c r="A31" t="s">
        <v>897</v>
      </c>
      <c r="B31" s="69" t="s">
        <v>82</v>
      </c>
      <c r="C31" s="60" t="str">
        <f t="shared" si="0"/>
        <v>Declan TINGAY20km-race-walking</v>
      </c>
    </row>
    <row r="32" spans="1:3" x14ac:dyDescent="0.2">
      <c r="A32" t="s">
        <v>898</v>
      </c>
      <c r="B32" s="69" t="s">
        <v>82</v>
      </c>
      <c r="C32" s="60" t="str">
        <f t="shared" si="0"/>
        <v>Kyle SWAN20km-race-walking</v>
      </c>
    </row>
  </sheetData>
  <mergeCells count="1">
    <mergeCell ref="F1:H1"/>
  </mergeCells>
  <conditionalFormatting sqref="B2:B13">
    <cfRule type="containsText" dxfId="29" priority="19" operator="containsText" text="marathon">
      <formula>NOT(ISERROR(SEARCH("marathon",B2)))</formula>
    </cfRule>
    <cfRule type="containsText" dxfId="28" priority="20" operator="containsText" text="race-walking">
      <formula>NOT(ISERROR(SEARCH("race-walking",B2)))</formula>
    </cfRule>
  </conditionalFormatting>
  <conditionalFormatting sqref="B14:B25">
    <cfRule type="containsText" dxfId="27" priority="17" operator="containsText" text="marathon">
      <formula>NOT(ISERROR(SEARCH("marathon",B14)))</formula>
    </cfRule>
    <cfRule type="containsText" dxfId="26" priority="18" operator="containsText" text="race-walking">
      <formula>NOT(ISERROR(SEARCH("race-walking",B14)))</formula>
    </cfRule>
  </conditionalFormatting>
  <conditionalFormatting sqref="B26">
    <cfRule type="containsText" dxfId="25" priority="15" operator="containsText" text="marathon">
      <formula>NOT(ISERROR(SEARCH("marathon",B26)))</formula>
    </cfRule>
    <cfRule type="containsText" dxfId="24" priority="16" operator="containsText" text="race-walking">
      <formula>NOT(ISERROR(SEARCH("race-walking",B26)))</formula>
    </cfRule>
  </conditionalFormatting>
  <conditionalFormatting sqref="B27">
    <cfRule type="containsText" dxfId="23" priority="9" operator="containsText" text="marathon">
      <formula>NOT(ISERROR(SEARCH("marathon",B27)))</formula>
    </cfRule>
    <cfRule type="containsText" dxfId="22" priority="10" operator="containsText" text="race-walking">
      <formula>NOT(ISERROR(SEARCH("race-walking",B27)))</formula>
    </cfRule>
  </conditionalFormatting>
  <conditionalFormatting sqref="G2">
    <cfRule type="containsText" dxfId="21" priority="7" operator="containsText" text="marathon">
      <formula>NOT(ISERROR(SEARCH("marathon",G2)))</formula>
    </cfRule>
    <cfRule type="containsText" dxfId="20" priority="8" operator="containsText" text="race-walking">
      <formula>NOT(ISERROR(SEARCH("race-walking",G2)))</formula>
    </cfRule>
  </conditionalFormatting>
  <conditionalFormatting sqref="G3">
    <cfRule type="containsText" dxfId="19" priority="5" operator="containsText" text="marathon">
      <formula>NOT(ISERROR(SEARCH("marathon",G3)))</formula>
    </cfRule>
    <cfRule type="containsText" dxfId="18" priority="6" operator="containsText" text="race-walking">
      <formula>NOT(ISERROR(SEARCH("race-walking",G3)))</formula>
    </cfRule>
  </conditionalFormatting>
  <conditionalFormatting sqref="B29">
    <cfRule type="containsText" dxfId="17" priority="1" operator="containsText" text="marathon">
      <formula>NOT(ISERROR(SEARCH("marathon",B29)))</formula>
    </cfRule>
    <cfRule type="containsText" dxfId="16" priority="2" operator="containsText" text="race-walking">
      <formula>NOT(ISERROR(SEARCH("race-walking",B29)))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6</vt:i4>
      </vt:variant>
    </vt:vector>
  </HeadingPairs>
  <TitlesOfParts>
    <vt:vector size="16" baseType="lpstr">
      <vt:lpstr>Final List</vt:lpstr>
      <vt:lpstr>AUS_male_list</vt:lpstr>
      <vt:lpstr>AUS_female-list</vt:lpstr>
      <vt:lpstr>Comms_male_list_22</vt:lpstr>
      <vt:lpstr>Comms_male_list_21</vt:lpstr>
      <vt:lpstr>Comms_female_list_22</vt:lpstr>
      <vt:lpstr>Comms_female_list_21</vt:lpstr>
      <vt:lpstr>Quals</vt:lpstr>
      <vt:lpstr>Autos</vt:lpstr>
      <vt:lpstr>Men_STATS</vt:lpstr>
      <vt:lpstr>AUS_male_list!AUS_men_COMBINEDFILE</vt:lpstr>
      <vt:lpstr>'AUS_female-list'!AUS_women_COMBINEDFILE</vt:lpstr>
      <vt:lpstr>Comms_male_list_21!COMMS21_male_COMBINEDFILE</vt:lpstr>
      <vt:lpstr>Comms_female_list_21!COMMS21_women_COMBINEDFILE</vt:lpstr>
      <vt:lpstr>Comms_male_list_22!COMMS22_male_COMBINEDFILE_1</vt:lpstr>
      <vt:lpstr>Comms_female_list_22!COMMS22_women_COMBINEDFILE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2022-01-28T05:26:07Z</dcterms:created>
  <dcterms:modified xsi:type="dcterms:W3CDTF">2022-02-28T05:55:03Z</dcterms:modified>
</cp:coreProperties>
</file>