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ewmac/PycharmProjects/results-webanalytics/plotly_aths_dashboard/"/>
    </mc:Choice>
  </mc:AlternateContent>
  <xr:revisionPtr revIDLastSave="0" documentId="13_ncr:1_{1C8C0F1E-B304-344E-B9D2-E4A58849187A}" xr6:coauthVersionLast="47" xr6:coauthVersionMax="47" xr10:uidLastSave="{00000000-0000-0000-0000-000000000000}"/>
  <bookViews>
    <workbookView xWindow="540" yWindow="500" windowWidth="27880" windowHeight="16940" activeTab="8" xr2:uid="{95285494-C68F-C24A-9923-8E38D4C3E353}"/>
  </bookViews>
  <sheets>
    <sheet name="Julian" sheetId="1" r:id="rId1"/>
    <sheet name="Aiden" sheetId="2" r:id="rId2"/>
    <sheet name="Chris" sheetId="5" r:id="rId3"/>
    <sheet name="Darcy" sheetId="6" r:id="rId4"/>
    <sheet name="Jalen" sheetId="9" r:id="rId5"/>
    <sheet name="Liam" sheetId="8" r:id="rId6"/>
    <sheet name="Henry" sheetId="7" r:id="rId7"/>
    <sheet name="Connor" sheetId="14" r:id="rId8"/>
    <sheet name="Conversions" sheetId="4" r:id="rId9"/>
  </sheets>
  <definedNames>
    <definedName name="_xlnm._FilterDatabase" localSheetId="8" hidden="1">Conversions!$A$2:$O$10</definedName>
    <definedName name="_xlnm.Print_Area" localSheetId="8">Conversions!$A$1:$O$14</definedName>
  </definedNames>
  <calcPr calcId="181029"/>
  <pivotCaches>
    <pivotCache cacheId="11" r:id="rId10"/>
    <pivotCache cacheId="17" r:id="rId11"/>
    <pivotCache cacheId="18" r:id="rId12"/>
    <pivotCache cacheId="19" r:id="rId13"/>
    <pivotCache cacheId="21" r:id="rId14"/>
    <pivotCache cacheId="26" r:id="rId15"/>
    <pivotCache cacheId="28" r:id="rId16"/>
    <pivotCache cacheId="34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4" l="1"/>
  <c r="C5" i="4"/>
  <c r="R4" i="14"/>
  <c r="Q4" i="14"/>
  <c r="O4" i="14"/>
  <c r="N4" i="14" a="1"/>
  <c r="N4" i="14" s="1"/>
  <c r="M4" i="14" a="1"/>
  <c r="M4" i="14" s="1"/>
  <c r="L4" i="14" a="1"/>
  <c r="L4" i="14" s="1"/>
  <c r="K4" i="14"/>
  <c r="O10" i="4"/>
  <c r="O9" i="4"/>
  <c r="O7" i="4"/>
  <c r="O8" i="4"/>
  <c r="O6" i="4"/>
  <c r="O4" i="4"/>
  <c r="O3" i="4"/>
  <c r="S4" i="7"/>
  <c r="K4" i="8"/>
  <c r="M4" i="8" a="1"/>
  <c r="M4" i="8" s="1"/>
  <c r="N4" i="8" a="1"/>
  <c r="N4" i="8" s="1"/>
  <c r="O4" i="8"/>
  <c r="R4" i="8"/>
  <c r="S4" i="8"/>
  <c r="S4" i="9"/>
  <c r="S4" i="6"/>
  <c r="S4" i="5"/>
  <c r="S4" i="2"/>
  <c r="S4" i="1"/>
  <c r="R4" i="5"/>
  <c r="R4" i="9"/>
  <c r="R4" i="2"/>
  <c r="R4" i="6"/>
  <c r="R4" i="7"/>
  <c r="R4" i="1"/>
  <c r="J19" i="8"/>
  <c r="J19" i="5"/>
  <c r="J24" i="6"/>
  <c r="C4" i="4"/>
  <c r="C6" i="4"/>
  <c r="C8" i="4"/>
  <c r="C7" i="4"/>
  <c r="C9" i="4"/>
  <c r="C10" i="4"/>
  <c r="C3" i="4"/>
  <c r="Q4" i="7"/>
  <c r="O4" i="7"/>
  <c r="N4" i="7" a="1"/>
  <c r="N4" i="7" s="1"/>
  <c r="M4" i="7" a="1"/>
  <c r="M4" i="7" s="1"/>
  <c r="L4" i="7" a="1"/>
  <c r="L4" i="7" s="1"/>
  <c r="K4" i="7"/>
  <c r="Q4" i="8"/>
  <c r="L4" i="8" a="1"/>
  <c r="L4" i="8" s="1"/>
  <c r="Q4" i="9"/>
  <c r="O4" i="9"/>
  <c r="N4" i="9" a="1"/>
  <c r="N4" i="9" s="1"/>
  <c r="M4" i="9" a="1"/>
  <c r="M4" i="9" s="1"/>
  <c r="L4" i="9" a="1"/>
  <c r="L4" i="9" s="1"/>
  <c r="K4" i="9"/>
  <c r="Q4" i="6"/>
  <c r="O4" i="6"/>
  <c r="N4" i="6" a="1"/>
  <c r="N4" i="6" s="1"/>
  <c r="M4" i="6" a="1"/>
  <c r="M4" i="6" s="1"/>
  <c r="L4" i="6" a="1"/>
  <c r="L4" i="6" s="1"/>
  <c r="K4" i="6"/>
  <c r="Q4" i="5"/>
  <c r="O4" i="5"/>
  <c r="N4" i="5" a="1"/>
  <c r="N4" i="5" s="1"/>
  <c r="M4" i="5" a="1"/>
  <c r="M4" i="5" s="1"/>
  <c r="L4" i="5" a="1"/>
  <c r="L4" i="5" s="1"/>
  <c r="K4" i="5"/>
  <c r="M4" i="2" a="1"/>
  <c r="M4" i="2" s="1"/>
  <c r="L4" i="2" a="1"/>
  <c r="L4" i="2" s="1"/>
  <c r="M4" i="1" a="1"/>
  <c r="M4" i="1" s="1"/>
  <c r="L4" i="1" a="1"/>
  <c r="L4" i="1" s="1"/>
  <c r="Q4" i="2"/>
  <c r="K4" i="2"/>
  <c r="O4" i="2"/>
  <c r="N4" i="2" a="1"/>
  <c r="N4" i="2" s="1"/>
  <c r="O4" i="1"/>
  <c r="N4" i="1" a="1"/>
  <c r="N4" i="1" s="1"/>
  <c r="Q4" i="1"/>
  <c r="K4" i="1"/>
  <c r="P4" i="14"/>
  <c r="J4" i="14"/>
  <c r="J4" i="7"/>
  <c r="P4" i="7"/>
  <c r="J4" i="8"/>
  <c r="P4" i="8"/>
  <c r="J4" i="9"/>
  <c r="P4" i="9"/>
  <c r="P4" i="6"/>
  <c r="J4" i="6"/>
  <c r="J4" i="5"/>
  <c r="P4" i="5"/>
  <c r="J4" i="2"/>
  <c r="P4" i="2"/>
  <c r="P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<sst xmlns="http://schemas.openxmlformats.org/spreadsheetml/2006/main" count="307" uniqueCount="45">
  <si>
    <t>Mark</t>
  </si>
  <si>
    <t>Comp</t>
  </si>
  <si>
    <t>P</t>
  </si>
  <si>
    <t>F</t>
  </si>
  <si>
    <t>T_Wind</t>
  </si>
  <si>
    <t>Attempted</t>
  </si>
  <si>
    <t>Att_No</t>
  </si>
  <si>
    <t>Sum of Attempted</t>
  </si>
  <si>
    <t>Valid Performances</t>
  </si>
  <si>
    <t xml:space="preserve">Conversion </t>
  </si>
  <si>
    <t>Passed</t>
  </si>
  <si>
    <t xml:space="preserve">Fouled </t>
  </si>
  <si>
    <t>Windy Foul</t>
  </si>
  <si>
    <t>Windy Attempts</t>
  </si>
  <si>
    <t>Wind figures: Assist in explaining a poor attempt conversion rates</t>
  </si>
  <si>
    <t>Total % Windy</t>
  </si>
  <si>
    <t>Round 1-3 Fouls</t>
  </si>
  <si>
    <t>Round 4-6 Fouls</t>
  </si>
  <si>
    <t>Athlete</t>
  </si>
  <si>
    <t>Julian Konle</t>
  </si>
  <si>
    <t>Aiden Hinson</t>
  </si>
  <si>
    <t>Event</t>
  </si>
  <si>
    <t>TJ</t>
  </si>
  <si>
    <t>Season 2023 Intra-Competition Analysis (Jumps)</t>
  </si>
  <si>
    <t>Missing whole Cairns results</t>
  </si>
  <si>
    <t>LJ</t>
  </si>
  <si>
    <t>Chris Mitrevski</t>
  </si>
  <si>
    <t>Darcy Roper</t>
  </si>
  <si>
    <t>Jalen Rucker</t>
  </si>
  <si>
    <t>Liam Adcock</t>
  </si>
  <si>
    <t>Henry Frayne</t>
  </si>
  <si>
    <t>* Jalen &amp; Darcy missing full results sheet from Coral Coast Carnival (only best performance available online)</t>
  </si>
  <si>
    <t>Windy Fouls</t>
  </si>
  <si>
    <t>Fouls</t>
  </si>
  <si>
    <t>Attempted Jumps</t>
  </si>
  <si>
    <t>Measured Jumps</t>
  </si>
  <si>
    <t xml:space="preserve">Measured Conversion </t>
  </si>
  <si>
    <t>Average of all Measured Jumps</t>
  </si>
  <si>
    <t>Seasons Best</t>
  </si>
  <si>
    <t>SB</t>
  </si>
  <si>
    <t>Available Jumps</t>
  </si>
  <si>
    <t>Av. of all Measured Jumps</t>
  </si>
  <si>
    <t>* Does not include Aus National or World Uni Qual round for any athlete</t>
  </si>
  <si>
    <t>Connor Murphy</t>
  </si>
  <si>
    <t>* Connor Murphy - Spain competition fouls have no wind indicated for any 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</si>
</sst>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10" fontId="0" fillId="0" borderId="0" xfId="1" applyNumberFormat="1" applyFont="1"/>
    <xf numFmtId="10" fontId="0" fillId="3" borderId="0" xfId="0" applyNumberFormat="1" applyFill="1"/>
    <xf numFmtId="10" fontId="0" fillId="3" borderId="0" xfId="1" applyNumberFormat="1" applyFont="1" applyFill="1"/>
    <xf numFmtId="0" fontId="2" fillId="2" borderId="0" xfId="0" applyFont="1" applyFill="1" applyBorder="1"/>
    <xf numFmtId="0" fontId="0" fillId="4" borderId="0" xfId="0" applyFill="1"/>
    <xf numFmtId="0" fontId="5" fillId="0" borderId="0" xfId="0" applyFont="1" applyAlignment="1">
      <alignment horizontal="center"/>
    </xf>
    <xf numFmtId="0" fontId="6" fillId="0" borderId="0" xfId="0" applyFont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8" fillId="4" borderId="0" xfId="0" applyFont="1" applyFill="1" applyBorder="1"/>
    <xf numFmtId="0" fontId="8" fillId="4" borderId="0" xfId="0" applyNumberFormat="1" applyFont="1" applyFill="1" applyBorder="1"/>
    <xf numFmtId="10" fontId="8" fillId="4" borderId="0" xfId="0" applyNumberFormat="1" applyFont="1" applyFill="1" applyBorder="1"/>
    <xf numFmtId="10" fontId="8" fillId="4" borderId="0" xfId="1" applyNumberFormat="1" applyFont="1" applyFill="1" applyBorder="1"/>
    <xf numFmtId="2" fontId="0" fillId="0" borderId="0" xfId="0" applyNumberFormat="1"/>
    <xf numFmtId="0" fontId="8" fillId="5" borderId="2" xfId="0" applyFont="1" applyFill="1" applyBorder="1"/>
    <xf numFmtId="0" fontId="8" fillId="5" borderId="2" xfId="0" applyNumberFormat="1" applyFont="1" applyFill="1" applyBorder="1"/>
    <xf numFmtId="10" fontId="8" fillId="5" borderId="2" xfId="1" applyNumberFormat="1" applyFont="1" applyFill="1" applyBorder="1"/>
    <xf numFmtId="2" fontId="8" fillId="5" borderId="2" xfId="0" applyNumberFormat="1" applyFont="1" applyFill="1" applyBorder="1"/>
    <xf numFmtId="0" fontId="8" fillId="6" borderId="2" xfId="0" applyFont="1" applyFill="1" applyBorder="1"/>
    <xf numFmtId="10" fontId="8" fillId="6" borderId="2" xfId="0" applyNumberFormat="1" applyFont="1" applyFill="1" applyBorder="1"/>
    <xf numFmtId="2" fontId="8" fillId="6" borderId="2" xfId="0" applyNumberFormat="1" applyFont="1" applyFill="1" applyBorder="1"/>
    <xf numFmtId="0" fontId="8" fillId="6" borderId="2" xfId="0" applyNumberFormat="1" applyFont="1" applyFill="1" applyBorder="1"/>
    <xf numFmtId="10" fontId="8" fillId="6" borderId="2" xfId="1" applyNumberFormat="1" applyFont="1" applyFill="1" applyBorder="1"/>
    <xf numFmtId="10" fontId="4" fillId="5" borderId="2" xfId="1" applyNumberFormat="1" applyFont="1" applyFill="1" applyBorder="1"/>
    <xf numFmtId="10" fontId="4" fillId="6" borderId="2" xfId="0" applyNumberFormat="1" applyFont="1" applyFill="1" applyBorder="1"/>
    <xf numFmtId="10" fontId="4" fillId="5" borderId="2" xfId="0" applyNumberFormat="1" applyFont="1" applyFill="1" applyBorder="1"/>
    <xf numFmtId="0" fontId="7" fillId="7" borderId="2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7" fillId="4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2.882003935185" createdVersion="8" refreshedVersion="8" minRefreshableVersion="3" recordCount="60" xr:uid="{C5CACF7A-28A1-D348-9603-128CCF5E2A5D}">
  <cacheSource type="worksheet">
    <worksheetSource ref="A1:E61" sheet="Aiden"/>
  </cacheSource>
  <cacheFields count="5">
    <cacheField name="Attempted" numFmtId="0">
      <sharedItems containsSemiMixedTypes="0" containsString="0" containsNumber="1" containsInteger="1" minValue="0" maxValue="1"/>
    </cacheField>
    <cacheField name="Att_No" numFmtId="0">
      <sharedItems containsSemiMixedTypes="0" containsString="0" containsNumber="1" containsInteger="1" minValue="1" maxValue="6"/>
    </cacheField>
    <cacheField name="Mark" numFmtId="0">
      <sharedItems containsMixedTypes="1" containsNumber="1" minValue="13.58" maxValue="16.72"/>
    </cacheField>
    <cacheField name="Comp" numFmtId="0">
      <sharedItems containsSemiMixedTypes="0" containsString="0" containsNumber="1" containsInteger="1" minValue="1" maxValue="10"/>
    </cacheField>
    <cacheField name="T_Win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2.985169328706" createdVersion="8" refreshedVersion="8" minRefreshableVersion="3" recordCount="40" xr:uid="{65CB279C-49F2-3C44-A90D-2F564F405517}">
  <cacheSource type="worksheet">
    <worksheetSource ref="A1:E61" sheet="Chris"/>
  </cacheSource>
  <cacheFields count="5">
    <cacheField name="Attempted" numFmtId="0">
      <sharedItems containsString="0" containsBlank="1" containsNumber="1" containsInteger="1" minValue="0" maxValue="1"/>
    </cacheField>
    <cacheField name="Att_No" numFmtId="0">
      <sharedItems containsString="0" containsBlank="1" containsNumber="1" containsInteger="1" minValue="1" maxValue="6"/>
    </cacheField>
    <cacheField name="Mark" numFmtId="0">
      <sharedItems containsBlank="1" containsMixedTypes="1" containsNumber="1" minValue="4.58" maxValue="8.19"/>
    </cacheField>
    <cacheField name="Comp" numFmtId="0">
      <sharedItems containsString="0" containsBlank="1" containsNumber="1" containsInteger="1" minValue="1" maxValue="7"/>
    </cacheField>
    <cacheField name="T_Wind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2.98663900463" createdVersion="8" refreshedVersion="8" minRefreshableVersion="3" recordCount="20" xr:uid="{0C3CCD60-E4F7-C447-9F6A-C6AB1E30D656}">
  <cacheSource type="worksheet">
    <worksheetSource ref="A1:E61" sheet="Darcy"/>
  </cacheSource>
  <cacheFields count="5">
    <cacheField name="Attempted" numFmtId="0">
      <sharedItems containsString="0" containsBlank="1" containsNumber="1" containsInteger="1" minValue="1" maxValue="1"/>
    </cacheField>
    <cacheField name="Att_No" numFmtId="0">
      <sharedItems containsString="0" containsBlank="1" containsNumber="1" containsInteger="1" minValue="1" maxValue="6"/>
    </cacheField>
    <cacheField name="Mark" numFmtId="0">
      <sharedItems containsBlank="1" containsMixedTypes="1" containsNumber="1" minValue="7.17" maxValue="8.0500000000000007"/>
    </cacheField>
    <cacheField name="Comp" numFmtId="0">
      <sharedItems containsString="0" containsBlank="1" containsNumber="1" containsInteger="1" minValue="1" maxValue="4"/>
    </cacheField>
    <cacheField name="T_Wind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2.987422569444" createdVersion="8" refreshedVersion="8" minRefreshableVersion="3" recordCount="54" xr:uid="{7E45AE2C-0C09-7D43-A81F-08E4CD730B02}">
  <cacheSource type="worksheet">
    <worksheetSource ref="A1:E61" sheet="Jalen"/>
  </cacheSource>
  <cacheFields count="5">
    <cacheField name="Attempted" numFmtId="0">
      <sharedItems containsString="0" containsBlank="1" containsNumber="1" containsInteger="1" minValue="0" maxValue="1"/>
    </cacheField>
    <cacheField name="Att_No" numFmtId="0">
      <sharedItems containsString="0" containsBlank="1" containsNumber="1" containsInteger="1" minValue="1" maxValue="6"/>
    </cacheField>
    <cacheField name="Mark" numFmtId="0">
      <sharedItems containsBlank="1" containsMixedTypes="1" containsNumber="1" minValue="5.6" maxValue="8.02"/>
    </cacheField>
    <cacheField name="Comp" numFmtId="0">
      <sharedItems containsString="0" containsBlank="1" containsNumber="1" containsInteger="1" minValue="1" maxValue="10"/>
    </cacheField>
    <cacheField name="T_Wind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2.989279629626" createdVersion="8" refreshedVersion="8" minRefreshableVersion="3" recordCount="52" xr:uid="{9440ACF9-78D6-734E-AB3D-E22F5A89C3B3}">
  <cacheSource type="worksheet">
    <worksheetSource ref="A1:E61" sheet="Henry"/>
  </cacheSource>
  <cacheFields count="5">
    <cacheField name="Attempted" numFmtId="0">
      <sharedItems containsString="0" containsBlank="1" containsNumber="1" containsInteger="1" minValue="0" maxValue="1"/>
    </cacheField>
    <cacheField name="Att_No" numFmtId="0">
      <sharedItems containsString="0" containsBlank="1" containsNumber="1" containsInteger="1" minValue="1" maxValue="6"/>
    </cacheField>
    <cacheField name="Mark" numFmtId="0">
      <sharedItems containsBlank="1" containsMixedTypes="1" containsNumber="1" minValue="6.89" maxValue="7.99"/>
    </cacheField>
    <cacheField name="Comp" numFmtId="0">
      <sharedItems containsString="0" containsBlank="1" containsNumber="1" containsInteger="1" minValue="1" maxValue="9"/>
    </cacheField>
    <cacheField name="T_Wind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6.581791435186" createdVersion="8" refreshedVersion="8" minRefreshableVersion="3" recordCount="59" xr:uid="{F1F52817-932E-1045-B496-35D54824BF8A}">
  <cacheSource type="worksheet">
    <worksheetSource ref="A1:E67" sheet="Liam"/>
  </cacheSource>
  <cacheFields count="5">
    <cacheField name="Attempted" numFmtId="0">
      <sharedItems containsString="0" containsBlank="1" containsNumber="1" containsInteger="1" minValue="0" maxValue="1"/>
    </cacheField>
    <cacheField name="Att_No" numFmtId="0">
      <sharedItems containsString="0" containsBlank="1" containsNumber="1" containsInteger="1" minValue="1" maxValue="6"/>
    </cacheField>
    <cacheField name="Mark" numFmtId="0">
      <sharedItems containsBlank="1" containsMixedTypes="1" containsNumber="1" minValue="5.71" maxValue="8.18"/>
    </cacheField>
    <cacheField name="Comp" numFmtId="0">
      <sharedItems containsString="0" containsBlank="1" containsNumber="1" containsInteger="1" minValue="1" maxValue="10"/>
    </cacheField>
    <cacheField name="T_Wind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6.590790046299" createdVersion="8" refreshedVersion="8" minRefreshableVersion="3" recordCount="57" xr:uid="{3A0EE133-50F3-6743-BF03-EB2FE5E3AA1E}">
  <cacheSource type="worksheet">
    <worksheetSource ref="A1:E58" sheet="Julian"/>
  </cacheSource>
  <cacheFields count="6">
    <cacheField name="Attempted" numFmtId="0">
      <sharedItems containsSemiMixedTypes="0" containsString="0" containsNumber="1" containsInteger="1" minValue="0" maxValue="1"/>
    </cacheField>
    <cacheField name="Att_No" numFmtId="0">
      <sharedItems containsSemiMixedTypes="0" containsString="0" containsNumber="1" containsInteger="1" minValue="1" maxValue="6"/>
    </cacheField>
    <cacheField name="Mark" numFmtId="0">
      <sharedItems containsMixedTypes="1" containsNumber="1" minValue="14.83" maxValue="16.600000000000001"/>
    </cacheField>
    <cacheField name="Comp" numFmtId="0">
      <sharedItems containsSemiMixedTypes="0" containsString="0" containsNumber="1" containsInteger="1" minValue="1" maxValue="10"/>
    </cacheField>
    <cacheField name="T_Wind" numFmtId="0">
      <sharedItems containsSemiMixedTypes="0" containsString="0" containsNumber="1" containsInteger="1" minValue="0" maxValue="1"/>
    </cacheField>
    <cacheField name="Conversion" numFmtId="0" formula="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6.608829861114" createdVersion="8" refreshedVersion="8" minRefreshableVersion="3" recordCount="61" xr:uid="{5CA90198-F1E4-E149-B3AD-021B3F548FB6}">
  <cacheSource type="worksheet">
    <worksheetSource ref="A1:E62" sheet="Connor"/>
  </cacheSource>
  <cacheFields count="6">
    <cacheField name="Attempted" numFmtId="0">
      <sharedItems containsSemiMixedTypes="0" containsString="0" containsNumber="1" containsInteger="1" minValue="0" maxValue="1"/>
    </cacheField>
    <cacheField name="Att_No" numFmtId="0">
      <sharedItems containsSemiMixedTypes="0" containsString="0" containsNumber="1" containsInteger="1" minValue="1" maxValue="6"/>
    </cacheField>
    <cacheField name="Mark" numFmtId="0">
      <sharedItems containsMixedTypes="1" containsNumber="1" minValue="6.02" maxValue="16.61"/>
    </cacheField>
    <cacheField name="Comp" numFmtId="0">
      <sharedItems containsSemiMixedTypes="0" containsString="0" containsNumber="1" containsInteger="1" minValue="1" maxValue="11"/>
    </cacheField>
    <cacheField name="T_Wind" numFmtId="0">
      <sharedItems containsSemiMixedTypes="0" containsString="0" containsNumber="1" containsInteger="1" minValue="0" maxValue="1"/>
    </cacheField>
    <cacheField name="Conversion" numFmtId="0" formula="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"/>
    <n v="1"/>
    <s v="F"/>
    <n v="1"/>
    <n v="0"/>
  </r>
  <r>
    <n v="1"/>
    <n v="2"/>
    <s v="F"/>
    <n v="1"/>
    <n v="0"/>
  </r>
  <r>
    <n v="1"/>
    <n v="3"/>
    <n v="15.88"/>
    <n v="1"/>
    <n v="0"/>
  </r>
  <r>
    <n v="1"/>
    <n v="4"/>
    <n v="15.98"/>
    <n v="1"/>
    <n v="0"/>
  </r>
  <r>
    <n v="0"/>
    <n v="5"/>
    <s v="P"/>
    <n v="1"/>
    <n v="0"/>
  </r>
  <r>
    <n v="0"/>
    <n v="6"/>
    <s v="P"/>
    <n v="1"/>
    <n v="0"/>
  </r>
  <r>
    <n v="1"/>
    <n v="1"/>
    <n v="16.350000000000001"/>
    <n v="2"/>
    <n v="0"/>
  </r>
  <r>
    <n v="1"/>
    <n v="2"/>
    <n v="16.22"/>
    <n v="2"/>
    <n v="1"/>
  </r>
  <r>
    <n v="1"/>
    <n v="3"/>
    <n v="16.23"/>
    <n v="2"/>
    <n v="0"/>
  </r>
  <r>
    <n v="1"/>
    <n v="4"/>
    <n v="16.149999999999999"/>
    <n v="2"/>
    <n v="1"/>
  </r>
  <r>
    <n v="0"/>
    <n v="5"/>
    <s v="F"/>
    <n v="2"/>
    <n v="0"/>
  </r>
  <r>
    <n v="0"/>
    <n v="6"/>
    <s v="F"/>
    <n v="2"/>
    <n v="0"/>
  </r>
  <r>
    <n v="1"/>
    <n v="1"/>
    <n v="16.260000000000002"/>
    <n v="3"/>
    <n v="0"/>
  </r>
  <r>
    <n v="1"/>
    <n v="2"/>
    <n v="16.2"/>
    <n v="3"/>
    <n v="0"/>
  </r>
  <r>
    <n v="1"/>
    <n v="3"/>
    <n v="16.420000000000002"/>
    <n v="3"/>
    <n v="0"/>
  </r>
  <r>
    <n v="1"/>
    <n v="4"/>
    <n v="13.98"/>
    <n v="3"/>
    <n v="0"/>
  </r>
  <r>
    <n v="1"/>
    <n v="5"/>
    <n v="16.13"/>
    <n v="3"/>
    <n v="0"/>
  </r>
  <r>
    <n v="1"/>
    <n v="6"/>
    <n v="16.38"/>
    <n v="3"/>
    <n v="0"/>
  </r>
  <r>
    <n v="1"/>
    <n v="1"/>
    <n v="16.45"/>
    <n v="4"/>
    <n v="0"/>
  </r>
  <r>
    <n v="1"/>
    <n v="2"/>
    <n v="16.37"/>
    <n v="4"/>
    <n v="0"/>
  </r>
  <r>
    <n v="1"/>
    <n v="3"/>
    <s v="F"/>
    <n v="4"/>
    <n v="0"/>
  </r>
  <r>
    <n v="1"/>
    <n v="4"/>
    <s v="F"/>
    <n v="4"/>
    <n v="0"/>
  </r>
  <r>
    <n v="1"/>
    <n v="5"/>
    <n v="16.350000000000001"/>
    <n v="4"/>
    <n v="0"/>
  </r>
  <r>
    <n v="1"/>
    <n v="6"/>
    <n v="16.72"/>
    <n v="4"/>
    <n v="0"/>
  </r>
  <r>
    <n v="1"/>
    <n v="1"/>
    <n v="15.92"/>
    <n v="5"/>
    <n v="0"/>
  </r>
  <r>
    <n v="1"/>
    <n v="2"/>
    <n v="14.77"/>
    <n v="5"/>
    <n v="0"/>
  </r>
  <r>
    <n v="1"/>
    <n v="3"/>
    <s v="F"/>
    <n v="5"/>
    <n v="0"/>
  </r>
  <r>
    <n v="1"/>
    <n v="4"/>
    <n v="16.61"/>
    <n v="5"/>
    <n v="0"/>
  </r>
  <r>
    <n v="1"/>
    <n v="5"/>
    <n v="16.5"/>
    <n v="5"/>
    <n v="0"/>
  </r>
  <r>
    <n v="1"/>
    <n v="6"/>
    <n v="16.54"/>
    <n v="5"/>
    <n v="0"/>
  </r>
  <r>
    <n v="1"/>
    <n v="1"/>
    <s v="F"/>
    <n v="6"/>
    <n v="0"/>
  </r>
  <r>
    <n v="1"/>
    <n v="2"/>
    <n v="16.18"/>
    <n v="6"/>
    <n v="0"/>
  </r>
  <r>
    <n v="1"/>
    <n v="3"/>
    <n v="14.77"/>
    <n v="6"/>
    <n v="0"/>
  </r>
  <r>
    <n v="1"/>
    <n v="4"/>
    <n v="16.149999999999999"/>
    <n v="6"/>
    <n v="0"/>
  </r>
  <r>
    <n v="1"/>
    <n v="5"/>
    <n v="13.58"/>
    <n v="6"/>
    <n v="0"/>
  </r>
  <r>
    <n v="1"/>
    <n v="6"/>
    <n v="16.03"/>
    <n v="6"/>
    <n v="0"/>
  </r>
  <r>
    <n v="1"/>
    <n v="1"/>
    <n v="16.34"/>
    <n v="7"/>
    <n v="1"/>
  </r>
  <r>
    <n v="1"/>
    <n v="2"/>
    <n v="14.62"/>
    <n v="7"/>
    <n v="0"/>
  </r>
  <r>
    <n v="1"/>
    <n v="3"/>
    <s v="F"/>
    <n v="7"/>
    <n v="1"/>
  </r>
  <r>
    <n v="1"/>
    <n v="4"/>
    <n v="14.63"/>
    <n v="7"/>
    <n v="1"/>
  </r>
  <r>
    <n v="1"/>
    <n v="5"/>
    <n v="16.190000000000001"/>
    <n v="7"/>
    <n v="1"/>
  </r>
  <r>
    <n v="1"/>
    <n v="6"/>
    <n v="16.12"/>
    <n v="7"/>
    <n v="1"/>
  </r>
  <r>
    <n v="1"/>
    <n v="1"/>
    <n v="16.239999999999998"/>
    <n v="8"/>
    <n v="0"/>
  </r>
  <r>
    <n v="1"/>
    <n v="2"/>
    <n v="16.48"/>
    <n v="8"/>
    <n v="0"/>
  </r>
  <r>
    <n v="1"/>
    <n v="3"/>
    <n v="13.88"/>
    <n v="8"/>
    <n v="0"/>
  </r>
  <r>
    <n v="1"/>
    <n v="4"/>
    <s v="F"/>
    <n v="8"/>
    <n v="0"/>
  </r>
  <r>
    <n v="1"/>
    <n v="5"/>
    <n v="16.350000000000001"/>
    <n v="8"/>
    <n v="0"/>
  </r>
  <r>
    <n v="1"/>
    <n v="6"/>
    <s v="F"/>
    <n v="8"/>
    <n v="0"/>
  </r>
  <r>
    <n v="1"/>
    <n v="1"/>
    <n v="15.85"/>
    <n v="9"/>
    <n v="0"/>
  </r>
  <r>
    <n v="1"/>
    <n v="2"/>
    <s v="F"/>
    <n v="9"/>
    <n v="0"/>
  </r>
  <r>
    <n v="1"/>
    <n v="3"/>
    <n v="16.100000000000001"/>
    <n v="9"/>
    <n v="0"/>
  </r>
  <r>
    <n v="1"/>
    <n v="4"/>
    <n v="16.2"/>
    <n v="9"/>
    <n v="0"/>
  </r>
  <r>
    <n v="1"/>
    <n v="5"/>
    <s v="F"/>
    <n v="9"/>
    <n v="0"/>
  </r>
  <r>
    <n v="1"/>
    <n v="6"/>
    <n v="15.98"/>
    <n v="9"/>
    <n v="0"/>
  </r>
  <r>
    <n v="1"/>
    <n v="1"/>
    <n v="14.52"/>
    <n v="10"/>
    <n v="0"/>
  </r>
  <r>
    <n v="1"/>
    <n v="2"/>
    <n v="15.87"/>
    <n v="10"/>
    <n v="0"/>
  </r>
  <r>
    <n v="1"/>
    <n v="3"/>
    <n v="15.84"/>
    <n v="10"/>
    <n v="0"/>
  </r>
  <r>
    <n v="1"/>
    <n v="4"/>
    <n v="15.83"/>
    <n v="10"/>
    <n v="0"/>
  </r>
  <r>
    <n v="1"/>
    <n v="5"/>
    <n v="16.04"/>
    <n v="10"/>
    <n v="0"/>
  </r>
  <r>
    <n v="1"/>
    <n v="6"/>
    <s v="F"/>
    <n v="1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"/>
    <n v="1"/>
    <n v="8.01"/>
    <n v="1"/>
    <n v="1"/>
  </r>
  <r>
    <n v="1"/>
    <n v="2"/>
    <n v="8.16"/>
    <n v="1"/>
    <n v="1"/>
  </r>
  <r>
    <n v="1"/>
    <n v="3"/>
    <n v="4.58"/>
    <n v="1"/>
    <n v="1"/>
  </r>
  <r>
    <n v="1"/>
    <n v="4"/>
    <n v="7.86"/>
    <n v="1"/>
    <n v="0"/>
  </r>
  <r>
    <n v="0"/>
    <n v="5"/>
    <s v="P"/>
    <n v="1"/>
    <n v="0"/>
  </r>
  <r>
    <n v="1"/>
    <n v="6"/>
    <n v="7.93"/>
    <n v="1"/>
    <n v="0"/>
  </r>
  <r>
    <n v="1"/>
    <n v="1"/>
    <n v="7.48"/>
    <n v="2"/>
    <n v="0"/>
  </r>
  <r>
    <n v="1"/>
    <n v="2"/>
    <n v="7.59"/>
    <n v="2"/>
    <n v="0"/>
  </r>
  <r>
    <n v="1"/>
    <n v="3"/>
    <n v="7.72"/>
    <n v="2"/>
    <n v="0"/>
  </r>
  <r>
    <n v="1"/>
    <n v="4"/>
    <s v="F"/>
    <n v="2"/>
    <n v="0"/>
  </r>
  <r>
    <n v="1"/>
    <n v="5"/>
    <n v="5.87"/>
    <n v="2"/>
    <n v="0"/>
  </r>
  <r>
    <n v="1"/>
    <n v="6"/>
    <n v="7.63"/>
    <n v="2"/>
    <n v="0"/>
  </r>
  <r>
    <n v="1"/>
    <n v="1"/>
    <n v="7.81"/>
    <n v="3"/>
    <n v="0"/>
  </r>
  <r>
    <n v="1"/>
    <n v="2"/>
    <n v="7.69"/>
    <n v="3"/>
    <n v="1"/>
  </r>
  <r>
    <n v="1"/>
    <n v="3"/>
    <n v="7.81"/>
    <n v="3"/>
    <n v="1"/>
  </r>
  <r>
    <n v="1"/>
    <n v="4"/>
    <n v="7.71"/>
    <n v="3"/>
    <n v="0"/>
  </r>
  <r>
    <n v="1"/>
    <n v="5"/>
    <n v="7.61"/>
    <n v="3"/>
    <n v="0"/>
  </r>
  <r>
    <n v="1"/>
    <n v="6"/>
    <n v="6.01"/>
    <n v="3"/>
    <n v="0"/>
  </r>
  <r>
    <n v="1"/>
    <n v="1"/>
    <n v="7.96"/>
    <n v="4"/>
    <n v="0"/>
  </r>
  <r>
    <n v="1"/>
    <n v="2"/>
    <n v="7.88"/>
    <n v="4"/>
    <n v="0"/>
  </r>
  <r>
    <n v="1"/>
    <n v="3"/>
    <n v="6.6"/>
    <n v="4"/>
    <n v="0"/>
  </r>
  <r>
    <n v="1"/>
    <n v="4"/>
    <s v="F"/>
    <n v="4"/>
    <n v="0"/>
  </r>
  <r>
    <n v="1"/>
    <n v="5"/>
    <n v="8.19"/>
    <n v="4"/>
    <n v="1"/>
  </r>
  <r>
    <n v="1"/>
    <n v="6"/>
    <s v="F"/>
    <n v="4"/>
    <n v="0"/>
  </r>
  <r>
    <n v="1"/>
    <n v="1"/>
    <n v="7.33"/>
    <n v="5"/>
    <n v="1"/>
  </r>
  <r>
    <n v="1"/>
    <n v="2"/>
    <n v="7.95"/>
    <n v="5"/>
    <n v="0"/>
  </r>
  <r>
    <n v="1"/>
    <n v="3"/>
    <n v="7.93"/>
    <n v="5"/>
    <n v="0"/>
  </r>
  <r>
    <n v="1"/>
    <n v="4"/>
    <n v="6.24"/>
    <n v="5"/>
    <n v="0"/>
  </r>
  <r>
    <n v="1"/>
    <n v="5"/>
    <n v="6.27"/>
    <n v="5"/>
    <n v="0"/>
  </r>
  <r>
    <n v="1"/>
    <n v="6"/>
    <s v="F"/>
    <n v="5"/>
    <n v="0"/>
  </r>
  <r>
    <n v="1"/>
    <n v="1"/>
    <n v="7.85"/>
    <n v="6"/>
    <n v="0"/>
  </r>
  <r>
    <n v="1"/>
    <n v="2"/>
    <n v="7.65"/>
    <n v="6"/>
    <n v="0"/>
  </r>
  <r>
    <n v="1"/>
    <n v="3"/>
    <n v="7.76"/>
    <n v="6"/>
    <n v="0"/>
  </r>
  <r>
    <n v="1"/>
    <n v="4"/>
    <n v="7.82"/>
    <n v="6"/>
    <n v="0"/>
  </r>
  <r>
    <n v="1"/>
    <n v="5"/>
    <s v="F"/>
    <n v="6"/>
    <n v="0"/>
  </r>
  <r>
    <n v="1"/>
    <n v="6"/>
    <n v="7.71"/>
    <n v="6"/>
    <n v="0"/>
  </r>
  <r>
    <n v="1"/>
    <n v="1"/>
    <n v="7.82"/>
    <n v="7"/>
    <n v="0"/>
  </r>
  <r>
    <n v="1"/>
    <n v="2"/>
    <n v="7.99"/>
    <n v="7"/>
    <n v="0"/>
  </r>
  <r>
    <n v="1"/>
    <n v="3"/>
    <n v="6.72"/>
    <n v="7"/>
    <n v="0"/>
  </r>
  <r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n v="1"/>
    <n v="7.77"/>
    <n v="1"/>
    <n v="1"/>
  </r>
  <r>
    <n v="1"/>
    <n v="2"/>
    <n v="7.83"/>
    <n v="1"/>
    <n v="1"/>
  </r>
  <r>
    <n v="1"/>
    <n v="3"/>
    <n v="7.94"/>
    <n v="1"/>
    <n v="1"/>
  </r>
  <r>
    <n v="1"/>
    <n v="4"/>
    <n v="7.17"/>
    <n v="1"/>
    <n v="0"/>
  </r>
  <r>
    <n v="1"/>
    <n v="5"/>
    <s v="F"/>
    <n v="1"/>
    <n v="1"/>
  </r>
  <r>
    <n v="1"/>
    <n v="6"/>
    <n v="7.66"/>
    <n v="1"/>
    <n v="1"/>
  </r>
  <r>
    <n v="1"/>
    <n v="1"/>
    <n v="8.0500000000000007"/>
    <n v="2"/>
    <n v="0"/>
  </r>
  <r>
    <n v="1"/>
    <n v="2"/>
    <n v="7.92"/>
    <n v="2"/>
    <n v="0"/>
  </r>
  <r>
    <n v="1"/>
    <n v="3"/>
    <n v="7.75"/>
    <n v="2"/>
    <n v="0"/>
  </r>
  <r>
    <n v="1"/>
    <n v="4"/>
    <s v="P"/>
    <n v="2"/>
    <n v="0"/>
  </r>
  <r>
    <n v="1"/>
    <n v="5"/>
    <s v="F"/>
    <n v="2"/>
    <n v="0"/>
  </r>
  <r>
    <n v="1"/>
    <n v="6"/>
    <s v="P"/>
    <n v="2"/>
    <n v="0"/>
  </r>
  <r>
    <n v="1"/>
    <n v="1"/>
    <n v="7.98"/>
    <n v="3"/>
    <n v="0"/>
  </r>
  <r>
    <n v="1"/>
    <n v="2"/>
    <s v="F"/>
    <n v="3"/>
    <n v="1"/>
  </r>
  <r>
    <n v="1"/>
    <n v="3"/>
    <n v="7.95"/>
    <n v="3"/>
    <n v="0"/>
  </r>
  <r>
    <n v="1"/>
    <n v="4"/>
    <n v="7.71"/>
    <n v="3"/>
    <n v="0"/>
  </r>
  <r>
    <n v="1"/>
    <n v="5"/>
    <n v="7.7"/>
    <n v="3"/>
    <n v="0"/>
  </r>
  <r>
    <n v="1"/>
    <n v="6"/>
    <n v="7.63"/>
    <n v="3"/>
    <n v="0"/>
  </r>
  <r>
    <n v="1"/>
    <n v="1"/>
    <n v="8.0399999999999991"/>
    <n v="4"/>
    <n v="1"/>
  </r>
  <r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n v="1"/>
    <n v="1"/>
    <n v="7.65"/>
    <n v="1"/>
    <n v="0"/>
  </r>
  <r>
    <n v="1"/>
    <n v="2"/>
    <s v="F"/>
    <n v="1"/>
    <n v="0"/>
  </r>
  <r>
    <n v="1"/>
    <n v="3"/>
    <n v="7.48"/>
    <n v="1"/>
    <n v="0"/>
  </r>
  <r>
    <n v="1"/>
    <n v="4"/>
    <n v="7.88"/>
    <n v="1"/>
    <n v="0"/>
  </r>
  <r>
    <n v="1"/>
    <n v="1"/>
    <n v="7.75"/>
    <n v="2"/>
    <n v="0"/>
  </r>
  <r>
    <n v="1"/>
    <n v="2"/>
    <n v="7.93"/>
    <n v="2"/>
    <n v="1"/>
  </r>
  <r>
    <n v="1"/>
    <n v="3"/>
    <n v="7.17"/>
    <n v="2"/>
    <n v="1"/>
  </r>
  <r>
    <n v="1"/>
    <n v="4"/>
    <n v="7.8"/>
    <n v="2"/>
    <n v="0"/>
  </r>
  <r>
    <n v="1"/>
    <n v="5"/>
    <n v="7.75"/>
    <n v="2"/>
    <n v="1"/>
  </r>
  <r>
    <n v="1"/>
    <n v="6"/>
    <n v="7.83"/>
    <n v="2"/>
    <n v="1"/>
  </r>
  <r>
    <n v="1"/>
    <n v="1"/>
    <s v="F"/>
    <n v="3"/>
    <n v="0"/>
  </r>
  <r>
    <n v="1"/>
    <n v="2"/>
    <n v="7.74"/>
    <n v="3"/>
    <n v="0"/>
  </r>
  <r>
    <n v="1"/>
    <n v="3"/>
    <n v="7.66"/>
    <n v="3"/>
    <n v="0"/>
  </r>
  <r>
    <n v="1"/>
    <n v="4"/>
    <n v="7.64"/>
    <n v="3"/>
    <n v="0"/>
  </r>
  <r>
    <n v="1"/>
    <n v="5"/>
    <n v="7.6"/>
    <n v="3"/>
    <n v="0"/>
  </r>
  <r>
    <n v="1"/>
    <n v="6"/>
    <n v="7.91"/>
    <n v="3"/>
    <n v="0"/>
  </r>
  <r>
    <n v="1"/>
    <n v="1"/>
    <n v="8"/>
    <n v="4"/>
    <n v="0"/>
  </r>
  <r>
    <n v="1"/>
    <n v="2"/>
    <n v="8.02"/>
    <n v="4"/>
    <n v="0"/>
  </r>
  <r>
    <n v="1"/>
    <n v="3"/>
    <n v="5.91"/>
    <n v="4"/>
    <n v="0"/>
  </r>
  <r>
    <n v="0"/>
    <n v="4"/>
    <s v="P"/>
    <n v="4"/>
    <n v="0"/>
  </r>
  <r>
    <n v="1"/>
    <n v="5"/>
    <s v="F"/>
    <n v="4"/>
    <n v="1"/>
  </r>
  <r>
    <n v="1"/>
    <n v="6"/>
    <n v="7.84"/>
    <n v="4"/>
    <n v="0"/>
  </r>
  <r>
    <n v="1"/>
    <n v="1"/>
    <n v="7.65"/>
    <n v="5"/>
    <n v="0"/>
  </r>
  <r>
    <n v="1"/>
    <n v="2"/>
    <n v="7.52"/>
    <n v="5"/>
    <n v="0"/>
  </r>
  <r>
    <n v="1"/>
    <n v="3"/>
    <n v="7.89"/>
    <n v="5"/>
    <n v="0"/>
  </r>
  <r>
    <n v="1"/>
    <n v="4"/>
    <n v="7.87"/>
    <n v="5"/>
    <n v="0"/>
  </r>
  <r>
    <n v="1"/>
    <n v="5"/>
    <n v="7.94"/>
    <n v="5"/>
    <n v="0"/>
  </r>
  <r>
    <n v="1"/>
    <n v="6"/>
    <s v="F"/>
    <n v="5"/>
    <n v="0"/>
  </r>
  <r>
    <n v="1"/>
    <n v="1"/>
    <n v="7.56"/>
    <n v="6"/>
    <n v="0"/>
  </r>
  <r>
    <n v="1"/>
    <n v="2"/>
    <n v="7.34"/>
    <n v="6"/>
    <n v="0"/>
  </r>
  <r>
    <n v="1"/>
    <n v="3"/>
    <n v="7.8"/>
    <n v="6"/>
    <n v="0"/>
  </r>
  <r>
    <n v="1"/>
    <n v="4"/>
    <n v="7.72"/>
    <n v="6"/>
    <n v="0"/>
  </r>
  <r>
    <n v="1"/>
    <n v="5"/>
    <s v="F"/>
    <n v="6"/>
    <n v="0"/>
  </r>
  <r>
    <n v="1"/>
    <n v="6"/>
    <n v="7.79"/>
    <n v="6"/>
    <n v="0"/>
  </r>
  <r>
    <n v="1"/>
    <n v="1"/>
    <n v="7.54"/>
    <n v="7"/>
    <n v="0"/>
  </r>
  <r>
    <n v="1"/>
    <n v="2"/>
    <n v="7.85"/>
    <n v="7"/>
    <n v="0"/>
  </r>
  <r>
    <n v="1"/>
    <n v="3"/>
    <n v="7.86"/>
    <n v="7"/>
    <n v="0"/>
  </r>
  <r>
    <n v="1"/>
    <n v="4"/>
    <n v="6.11"/>
    <n v="7"/>
    <n v="0"/>
  </r>
  <r>
    <n v="1"/>
    <n v="5"/>
    <n v="6.06"/>
    <n v="7"/>
    <n v="0"/>
  </r>
  <r>
    <n v="1"/>
    <n v="6"/>
    <n v="7.56"/>
    <n v="7"/>
    <n v="0"/>
  </r>
  <r>
    <n v="1"/>
    <n v="1"/>
    <n v="7.24"/>
    <n v="8"/>
    <n v="0"/>
  </r>
  <r>
    <n v="1"/>
    <n v="2"/>
    <n v="7.57"/>
    <n v="8"/>
    <n v="0"/>
  </r>
  <r>
    <n v="1"/>
    <n v="3"/>
    <n v="7.67"/>
    <n v="8"/>
    <n v="0"/>
  </r>
  <r>
    <n v="1"/>
    <n v="4"/>
    <s v="F"/>
    <n v="8"/>
    <n v="0"/>
  </r>
  <r>
    <n v="1"/>
    <n v="5"/>
    <n v="7.65"/>
    <n v="8"/>
    <n v="0"/>
  </r>
  <r>
    <n v="1"/>
    <n v="6"/>
    <n v="7.84"/>
    <n v="8"/>
    <n v="0"/>
  </r>
  <r>
    <n v="1"/>
    <n v="1"/>
    <n v="7.5"/>
    <n v="9"/>
    <n v="0"/>
  </r>
  <r>
    <n v="1"/>
    <n v="2"/>
    <n v="7.71"/>
    <n v="9"/>
    <n v="0"/>
  </r>
  <r>
    <n v="1"/>
    <n v="3"/>
    <n v="7.66"/>
    <n v="9"/>
    <n v="0"/>
  </r>
  <r>
    <n v="1"/>
    <n v="4"/>
    <n v="5.6"/>
    <n v="9"/>
    <n v="0"/>
  </r>
  <r>
    <n v="1"/>
    <n v="5"/>
    <s v="F"/>
    <n v="9"/>
    <n v="0"/>
  </r>
  <r>
    <n v="0"/>
    <n v="6"/>
    <s v="P"/>
    <n v="9"/>
    <n v="0"/>
  </r>
  <r>
    <n v="1"/>
    <n v="1"/>
    <n v="7.26"/>
    <n v="10"/>
    <n v="0"/>
  </r>
  <r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1"/>
    <n v="1"/>
    <s v="F"/>
    <n v="1"/>
    <n v="1"/>
  </r>
  <r>
    <n v="1"/>
    <n v="2"/>
    <s v="F"/>
    <n v="1"/>
    <n v="1"/>
  </r>
  <r>
    <n v="1"/>
    <n v="3"/>
    <n v="7.55"/>
    <n v="1"/>
    <n v="0"/>
  </r>
  <r>
    <n v="0"/>
    <n v="4"/>
    <s v="P"/>
    <n v="1"/>
    <n v="0"/>
  </r>
  <r>
    <n v="1"/>
    <n v="5"/>
    <s v="F"/>
    <n v="1"/>
    <n v="1"/>
  </r>
  <r>
    <n v="1"/>
    <n v="6"/>
    <n v="7.65"/>
    <n v="1"/>
    <n v="1"/>
  </r>
  <r>
    <n v="1"/>
    <n v="1"/>
    <n v="7.81"/>
    <n v="2"/>
    <n v="0"/>
  </r>
  <r>
    <n v="1"/>
    <n v="2"/>
    <s v="F"/>
    <n v="2"/>
    <n v="0"/>
  </r>
  <r>
    <n v="1"/>
    <n v="3"/>
    <s v="F"/>
    <n v="2"/>
    <n v="0"/>
  </r>
  <r>
    <n v="1"/>
    <n v="4"/>
    <n v="7.76"/>
    <n v="2"/>
    <n v="0"/>
  </r>
  <r>
    <n v="1"/>
    <n v="5"/>
    <s v="F"/>
    <n v="2"/>
    <n v="0"/>
  </r>
  <r>
    <n v="1"/>
    <n v="6"/>
    <n v="7.76"/>
    <n v="2"/>
    <n v="0"/>
  </r>
  <r>
    <n v="1"/>
    <n v="1"/>
    <n v="7.91"/>
    <n v="3"/>
    <n v="0"/>
  </r>
  <r>
    <n v="1"/>
    <n v="2"/>
    <s v="F"/>
    <n v="3"/>
    <n v="1"/>
  </r>
  <r>
    <n v="1"/>
    <n v="3"/>
    <s v="F"/>
    <n v="3"/>
    <n v="0"/>
  </r>
  <r>
    <n v="1"/>
    <n v="4"/>
    <s v="F"/>
    <n v="3"/>
    <n v="0"/>
  </r>
  <r>
    <n v="1"/>
    <n v="5"/>
    <n v="6.89"/>
    <n v="3"/>
    <n v="0"/>
  </r>
  <r>
    <n v="1"/>
    <n v="6"/>
    <n v="7.8"/>
    <n v="3"/>
    <n v="0"/>
  </r>
  <r>
    <n v="1"/>
    <n v="1"/>
    <s v="F"/>
    <n v="4"/>
    <n v="0"/>
  </r>
  <r>
    <n v="1"/>
    <n v="2"/>
    <s v="F"/>
    <n v="4"/>
    <n v="1"/>
  </r>
  <r>
    <n v="1"/>
    <n v="3"/>
    <n v="7.62"/>
    <n v="4"/>
    <n v="0"/>
  </r>
  <r>
    <n v="1"/>
    <n v="4"/>
    <n v="7.59"/>
    <n v="4"/>
    <n v="0"/>
  </r>
  <r>
    <n v="1"/>
    <n v="5"/>
    <s v="F"/>
    <n v="4"/>
    <n v="0"/>
  </r>
  <r>
    <n v="1"/>
    <n v="6"/>
    <n v="7.66"/>
    <n v="4"/>
    <n v="0"/>
  </r>
  <r>
    <n v="1"/>
    <n v="1"/>
    <n v="7.83"/>
    <n v="5"/>
    <n v="0"/>
  </r>
  <r>
    <n v="1"/>
    <n v="2"/>
    <s v="F"/>
    <n v="5"/>
    <n v="0"/>
  </r>
  <r>
    <n v="1"/>
    <n v="3"/>
    <n v="7.87"/>
    <n v="5"/>
    <n v="0"/>
  </r>
  <r>
    <n v="1"/>
    <n v="4"/>
    <n v="7.78"/>
    <n v="5"/>
    <n v="0"/>
  </r>
  <r>
    <n v="1"/>
    <n v="5"/>
    <n v="7.82"/>
    <n v="5"/>
    <n v="0"/>
  </r>
  <r>
    <n v="1"/>
    <n v="6"/>
    <s v="F"/>
    <n v="5"/>
    <n v="0"/>
  </r>
  <r>
    <n v="1"/>
    <n v="1"/>
    <n v="7.99"/>
    <n v="6"/>
    <n v="1"/>
  </r>
  <r>
    <n v="1"/>
    <n v="2"/>
    <n v="7.85"/>
    <n v="6"/>
    <n v="0"/>
  </r>
  <r>
    <n v="1"/>
    <n v="3"/>
    <s v="F"/>
    <n v="6"/>
    <n v="0"/>
  </r>
  <r>
    <n v="1"/>
    <n v="4"/>
    <s v="F"/>
    <n v="6"/>
    <n v="0"/>
  </r>
  <r>
    <n v="1"/>
    <n v="5"/>
    <s v="F"/>
    <n v="6"/>
    <n v="0"/>
  </r>
  <r>
    <n v="1"/>
    <n v="6"/>
    <n v="7.86"/>
    <n v="6"/>
    <n v="0"/>
  </r>
  <r>
    <n v="1"/>
    <n v="1"/>
    <n v="7.92"/>
    <n v="7"/>
    <n v="0"/>
  </r>
  <r>
    <n v="1"/>
    <n v="2"/>
    <s v="F"/>
    <n v="7"/>
    <n v="0"/>
  </r>
  <r>
    <n v="1"/>
    <n v="3"/>
    <s v="F"/>
    <n v="7"/>
    <n v="0"/>
  </r>
  <r>
    <n v="1"/>
    <n v="4"/>
    <n v="7.9"/>
    <n v="7"/>
    <n v="0"/>
  </r>
  <r>
    <n v="1"/>
    <n v="5"/>
    <s v="F"/>
    <n v="7"/>
    <n v="0"/>
  </r>
  <r>
    <n v="1"/>
    <n v="6"/>
    <s v="F"/>
    <n v="7"/>
    <n v="1"/>
  </r>
  <r>
    <n v="1"/>
    <n v="1"/>
    <n v="7.79"/>
    <n v="8"/>
    <n v="0"/>
  </r>
  <r>
    <n v="1"/>
    <n v="2"/>
    <s v="F"/>
    <n v="8"/>
    <n v="0"/>
  </r>
  <r>
    <n v="1"/>
    <n v="3"/>
    <n v="7.79"/>
    <n v="8"/>
    <n v="0"/>
  </r>
  <r>
    <n v="1"/>
    <n v="4"/>
    <s v="F"/>
    <n v="8"/>
    <n v="0"/>
  </r>
  <r>
    <n v="1"/>
    <n v="5"/>
    <n v="7.83"/>
    <n v="8"/>
    <n v="0"/>
  </r>
  <r>
    <n v="1"/>
    <n v="6"/>
    <n v="7.7"/>
    <n v="8"/>
    <n v="0"/>
  </r>
  <r>
    <n v="1"/>
    <n v="1"/>
    <n v="7.51"/>
    <n v="9"/>
    <n v="0"/>
  </r>
  <r>
    <n v="1"/>
    <n v="2"/>
    <n v="7.78"/>
    <n v="9"/>
    <n v="0"/>
  </r>
  <r>
    <n v="1"/>
    <n v="3"/>
    <s v="F"/>
    <n v="9"/>
    <n v="0"/>
  </r>
  <r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"/>
    <n v="1"/>
    <s v="F"/>
    <n v="1"/>
    <n v="1"/>
  </r>
  <r>
    <n v="1"/>
    <n v="2"/>
    <n v="7.74"/>
    <n v="1"/>
    <n v="0"/>
  </r>
  <r>
    <n v="1"/>
    <n v="3"/>
    <n v="7.49"/>
    <n v="1"/>
    <n v="1"/>
  </r>
  <r>
    <n v="1"/>
    <n v="4"/>
    <n v="7.53"/>
    <n v="1"/>
    <n v="0"/>
  </r>
  <r>
    <n v="1"/>
    <n v="5"/>
    <n v="7.63"/>
    <n v="1"/>
    <n v="0"/>
  </r>
  <r>
    <n v="1"/>
    <n v="6"/>
    <n v="7.46"/>
    <n v="1"/>
    <n v="1"/>
  </r>
  <r>
    <n v="1"/>
    <n v="1"/>
    <n v="7.86"/>
    <n v="2"/>
    <n v="1"/>
  </r>
  <r>
    <n v="1"/>
    <n v="2"/>
    <n v="7.62"/>
    <n v="2"/>
    <n v="1"/>
  </r>
  <r>
    <n v="1"/>
    <n v="3"/>
    <n v="7.75"/>
    <n v="2"/>
    <n v="1"/>
  </r>
  <r>
    <n v="1"/>
    <n v="4"/>
    <n v="8.18"/>
    <n v="2"/>
    <n v="1"/>
  </r>
  <r>
    <n v="0"/>
    <n v="5"/>
    <s v="P"/>
    <n v="2"/>
    <n v="0"/>
  </r>
  <r>
    <n v="1"/>
    <n v="6"/>
    <n v="8.0500000000000007"/>
    <n v="2"/>
    <n v="0"/>
  </r>
  <r>
    <n v="1"/>
    <n v="1"/>
    <n v="7.84"/>
    <n v="3"/>
    <n v="0"/>
  </r>
  <r>
    <n v="1"/>
    <n v="2"/>
    <n v="8.0299999999999994"/>
    <n v="3"/>
    <n v="0"/>
  </r>
  <r>
    <n v="1"/>
    <n v="3"/>
    <n v="7.82"/>
    <n v="3"/>
    <n v="0"/>
  </r>
  <r>
    <n v="0"/>
    <n v="4"/>
    <s v="P"/>
    <n v="3"/>
    <n v="0"/>
  </r>
  <r>
    <n v="1"/>
    <n v="5"/>
    <n v="7.93"/>
    <n v="3"/>
    <n v="0"/>
  </r>
  <r>
    <n v="1"/>
    <n v="6"/>
    <s v="F"/>
    <n v="3"/>
    <n v="0"/>
  </r>
  <r>
    <n v="1"/>
    <n v="1"/>
    <s v="F"/>
    <n v="4"/>
    <n v="1"/>
  </r>
  <r>
    <n v="1"/>
    <n v="2"/>
    <n v="8.02"/>
    <n v="4"/>
    <n v="0"/>
  </r>
  <r>
    <n v="1"/>
    <n v="3"/>
    <s v="F"/>
    <n v="4"/>
    <n v="0"/>
  </r>
  <r>
    <n v="1"/>
    <n v="4"/>
    <n v="7.83"/>
    <n v="4"/>
    <n v="0"/>
  </r>
  <r>
    <n v="1"/>
    <n v="5"/>
    <s v="F"/>
    <n v="4"/>
    <n v="0"/>
  </r>
  <r>
    <n v="1"/>
    <n v="6"/>
    <n v="8.06"/>
    <n v="4"/>
    <n v="0"/>
  </r>
  <r>
    <n v="1"/>
    <n v="1"/>
    <n v="7.88"/>
    <n v="5"/>
    <n v="1"/>
  </r>
  <r>
    <n v="1"/>
    <n v="2"/>
    <n v="8.15"/>
    <n v="5"/>
    <n v="0"/>
  </r>
  <r>
    <n v="1"/>
    <n v="3"/>
    <n v="5.71"/>
    <n v="5"/>
    <n v="1"/>
  </r>
  <r>
    <n v="1"/>
    <n v="4"/>
    <n v="7.9"/>
    <n v="5"/>
    <n v="0"/>
  </r>
  <r>
    <n v="1"/>
    <n v="5"/>
    <n v="7.9"/>
    <n v="5"/>
    <n v="0"/>
  </r>
  <r>
    <n v="0"/>
    <n v="6"/>
    <s v="P"/>
    <n v="5"/>
    <n v="0"/>
  </r>
  <r>
    <n v="1"/>
    <n v="1"/>
    <n v="7.53"/>
    <n v="6"/>
    <n v="0"/>
  </r>
  <r>
    <n v="1"/>
    <n v="2"/>
    <n v="7.53"/>
    <n v="6"/>
    <n v="0"/>
  </r>
  <r>
    <n v="1"/>
    <n v="3"/>
    <n v="7.51"/>
    <n v="6"/>
    <n v="0"/>
  </r>
  <r>
    <n v="1"/>
    <n v="4"/>
    <n v="7.43"/>
    <n v="6"/>
    <n v="0"/>
  </r>
  <r>
    <n v="1"/>
    <n v="5"/>
    <n v="7.34"/>
    <n v="6"/>
    <n v="0"/>
  </r>
  <r>
    <n v="1"/>
    <n v="6"/>
    <n v="7.61"/>
    <n v="6"/>
    <n v="0"/>
  </r>
  <r>
    <n v="1"/>
    <n v="1"/>
    <s v="F"/>
    <n v="7"/>
    <n v="0"/>
  </r>
  <r>
    <n v="1"/>
    <n v="2"/>
    <n v="7.82"/>
    <n v="7"/>
    <n v="0"/>
  </r>
  <r>
    <n v="1"/>
    <n v="3"/>
    <n v="8.0500000000000007"/>
    <n v="7"/>
    <n v="0"/>
  </r>
  <r>
    <n v="1"/>
    <n v="4"/>
    <n v="7.83"/>
    <n v="7"/>
    <n v="0"/>
  </r>
  <r>
    <n v="1"/>
    <n v="5"/>
    <n v="7.9"/>
    <n v="7"/>
    <n v="0"/>
  </r>
  <r>
    <n v="1"/>
    <n v="6"/>
    <n v="7.98"/>
    <n v="7"/>
    <n v="0"/>
  </r>
  <r>
    <n v="1"/>
    <n v="1"/>
    <s v="F"/>
    <n v="8"/>
    <n v="0"/>
  </r>
  <r>
    <n v="1"/>
    <n v="2"/>
    <n v="7.93"/>
    <n v="8"/>
    <n v="0"/>
  </r>
  <r>
    <n v="1"/>
    <n v="3"/>
    <n v="7.89"/>
    <n v="8"/>
    <n v="0"/>
  </r>
  <r>
    <n v="1"/>
    <n v="4"/>
    <n v="8.0399999999999991"/>
    <n v="8"/>
    <n v="0"/>
  </r>
  <r>
    <n v="1"/>
    <n v="5"/>
    <s v="F"/>
    <n v="8"/>
    <n v="0"/>
  </r>
  <r>
    <n v="1"/>
    <n v="6"/>
    <n v="7.86"/>
    <n v="8"/>
    <n v="1"/>
  </r>
  <r>
    <n v="1"/>
    <n v="1"/>
    <n v="7.36"/>
    <n v="9"/>
    <n v="0"/>
  </r>
  <r>
    <n v="1"/>
    <n v="2"/>
    <s v="F"/>
    <n v="9"/>
    <n v="0"/>
  </r>
  <r>
    <n v="1"/>
    <n v="3"/>
    <n v="7.35"/>
    <n v="9"/>
    <n v="0"/>
  </r>
  <r>
    <n v="1"/>
    <n v="4"/>
    <s v="F"/>
    <n v="9"/>
    <n v="0"/>
  </r>
  <r>
    <n v="1"/>
    <n v="5"/>
    <n v="7.23"/>
    <n v="9"/>
    <n v="0"/>
  </r>
  <r>
    <n v="1"/>
    <n v="6"/>
    <n v="7.43"/>
    <n v="9"/>
    <n v="0"/>
  </r>
  <r>
    <n v="1"/>
    <n v="1"/>
    <s v="F"/>
    <n v="10"/>
    <n v="0"/>
  </r>
  <r>
    <n v="1"/>
    <n v="2"/>
    <n v="7.68"/>
    <n v="10"/>
    <n v="0"/>
  </r>
  <r>
    <n v="1"/>
    <n v="3"/>
    <n v="7.99"/>
    <n v="10"/>
    <n v="0"/>
  </r>
  <r>
    <m/>
    <m/>
    <m/>
    <m/>
    <m/>
  </r>
  <r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n v="1"/>
    <n v="1"/>
    <n v="15.5"/>
    <n v="1"/>
    <n v="0"/>
  </r>
  <r>
    <n v="1"/>
    <n v="2"/>
    <n v="15.49"/>
    <n v="1"/>
    <n v="0"/>
  </r>
  <r>
    <n v="0"/>
    <n v="3"/>
    <s v="P"/>
    <n v="1"/>
    <n v="0"/>
  </r>
  <r>
    <n v="1"/>
    <n v="4"/>
    <s v="F"/>
    <n v="1"/>
    <n v="0"/>
  </r>
  <r>
    <n v="1"/>
    <n v="5"/>
    <s v="F"/>
    <n v="1"/>
    <n v="0"/>
  </r>
  <r>
    <n v="1"/>
    <n v="6"/>
    <s v="F"/>
    <n v="1"/>
    <n v="0"/>
  </r>
  <r>
    <n v="1"/>
    <n v="1"/>
    <n v="15.28"/>
    <n v="2"/>
    <n v="0"/>
  </r>
  <r>
    <n v="1"/>
    <n v="2"/>
    <s v="F"/>
    <n v="2"/>
    <n v="0"/>
  </r>
  <r>
    <n v="1"/>
    <n v="3"/>
    <s v="F"/>
    <n v="2"/>
    <n v="0"/>
  </r>
  <r>
    <n v="1"/>
    <n v="4"/>
    <s v="F"/>
    <n v="2"/>
    <n v="0"/>
  </r>
  <r>
    <n v="1"/>
    <n v="5"/>
    <n v="15.71"/>
    <n v="2"/>
    <n v="0"/>
  </r>
  <r>
    <n v="1"/>
    <n v="6"/>
    <s v="F"/>
    <n v="2"/>
    <n v="0"/>
  </r>
  <r>
    <n v="1"/>
    <n v="1"/>
    <n v="15.79"/>
    <n v="3"/>
    <n v="0"/>
  </r>
  <r>
    <n v="1"/>
    <n v="2"/>
    <s v="F"/>
    <n v="3"/>
    <n v="0"/>
  </r>
  <r>
    <n v="0"/>
    <n v="3"/>
    <s v="P"/>
    <n v="3"/>
    <n v="0"/>
  </r>
  <r>
    <n v="1"/>
    <n v="4"/>
    <s v="F"/>
    <n v="3"/>
    <n v="0"/>
  </r>
  <r>
    <n v="1"/>
    <n v="5"/>
    <s v="F"/>
    <n v="3"/>
    <n v="0"/>
  </r>
  <r>
    <n v="1"/>
    <n v="6"/>
    <s v="F"/>
    <n v="3"/>
    <n v="0"/>
  </r>
  <r>
    <n v="1"/>
    <n v="1"/>
    <n v="14.89"/>
    <n v="4"/>
    <n v="0"/>
  </r>
  <r>
    <n v="1"/>
    <n v="2"/>
    <n v="16.149999999999999"/>
    <n v="4"/>
    <n v="0"/>
  </r>
  <r>
    <n v="1"/>
    <n v="3"/>
    <s v="F"/>
    <n v="4"/>
    <n v="0"/>
  </r>
  <r>
    <n v="1"/>
    <n v="4"/>
    <s v="F"/>
    <n v="4"/>
    <n v="0"/>
  </r>
  <r>
    <n v="1"/>
    <n v="5"/>
    <n v="16.5"/>
    <n v="4"/>
    <n v="0"/>
  </r>
  <r>
    <n v="1"/>
    <n v="6"/>
    <s v="F"/>
    <n v="4"/>
    <n v="0"/>
  </r>
  <r>
    <n v="1"/>
    <n v="1"/>
    <n v="16.079999999999998"/>
    <n v="5"/>
    <n v="0"/>
  </r>
  <r>
    <n v="1"/>
    <n v="2"/>
    <n v="16.260000000000002"/>
    <n v="5"/>
    <n v="0"/>
  </r>
  <r>
    <n v="1"/>
    <n v="3"/>
    <n v="15.98"/>
    <n v="5"/>
    <n v="0"/>
  </r>
  <r>
    <n v="0"/>
    <n v="4"/>
    <s v="P"/>
    <n v="5"/>
    <n v="0"/>
  </r>
  <r>
    <n v="1"/>
    <n v="5"/>
    <n v="16.239999999999998"/>
    <n v="5"/>
    <n v="0"/>
  </r>
  <r>
    <n v="1"/>
    <n v="6"/>
    <n v="16.600000000000001"/>
    <n v="5"/>
    <n v="0"/>
  </r>
  <r>
    <n v="1"/>
    <n v="1"/>
    <s v="F"/>
    <n v="6"/>
    <n v="0"/>
  </r>
  <r>
    <n v="1"/>
    <n v="2"/>
    <n v="15.9"/>
    <n v="6"/>
    <n v="0"/>
  </r>
  <r>
    <n v="1"/>
    <n v="3"/>
    <n v="15.84"/>
    <n v="6"/>
    <n v="0"/>
  </r>
  <r>
    <n v="1"/>
    <n v="4"/>
    <n v="16.46"/>
    <n v="6"/>
    <n v="0"/>
  </r>
  <r>
    <n v="1"/>
    <n v="5"/>
    <s v="F"/>
    <n v="6"/>
    <n v="0"/>
  </r>
  <r>
    <n v="1"/>
    <n v="6"/>
    <n v="15.56"/>
    <n v="6"/>
    <n v="0"/>
  </r>
  <r>
    <n v="1"/>
    <n v="1"/>
    <s v="F"/>
    <n v="7"/>
    <n v="0"/>
  </r>
  <r>
    <n v="1"/>
    <n v="2"/>
    <s v="F"/>
    <n v="7"/>
    <n v="0"/>
  </r>
  <r>
    <n v="1"/>
    <n v="3"/>
    <n v="15.78"/>
    <n v="7"/>
    <n v="0"/>
  </r>
  <r>
    <n v="1"/>
    <n v="4"/>
    <n v="16.39"/>
    <n v="7"/>
    <n v="0"/>
  </r>
  <r>
    <n v="1"/>
    <n v="5"/>
    <s v="F"/>
    <n v="7"/>
    <n v="0"/>
  </r>
  <r>
    <n v="1"/>
    <n v="6"/>
    <s v="F"/>
    <n v="7"/>
    <n v="0"/>
  </r>
  <r>
    <n v="1"/>
    <n v="1"/>
    <s v="F"/>
    <n v="8"/>
    <n v="0"/>
  </r>
  <r>
    <n v="1"/>
    <n v="2"/>
    <n v="15.97"/>
    <n v="8"/>
    <n v="0"/>
  </r>
  <r>
    <n v="1"/>
    <n v="3"/>
    <s v="F"/>
    <n v="8"/>
    <n v="1"/>
  </r>
  <r>
    <n v="1"/>
    <n v="4"/>
    <n v="15.83"/>
    <n v="8"/>
    <n v="1"/>
  </r>
  <r>
    <n v="1"/>
    <n v="5"/>
    <n v="15.93"/>
    <n v="8"/>
    <n v="0"/>
  </r>
  <r>
    <n v="1"/>
    <n v="6"/>
    <n v="16.54"/>
    <n v="8"/>
    <n v="1"/>
  </r>
  <r>
    <n v="1"/>
    <n v="1"/>
    <s v="F"/>
    <n v="9"/>
    <n v="0"/>
  </r>
  <r>
    <n v="1"/>
    <n v="2"/>
    <s v="F"/>
    <n v="9"/>
    <n v="0"/>
  </r>
  <r>
    <n v="1"/>
    <n v="3"/>
    <n v="14.83"/>
    <n v="9"/>
    <n v="0"/>
  </r>
  <r>
    <n v="1"/>
    <n v="4"/>
    <s v="F"/>
    <n v="9"/>
    <n v="0"/>
  </r>
  <r>
    <n v="0"/>
    <n v="5"/>
    <s v="P"/>
    <n v="9"/>
    <n v="0"/>
  </r>
  <r>
    <n v="1"/>
    <n v="6"/>
    <s v="F"/>
    <n v="9"/>
    <n v="0"/>
  </r>
  <r>
    <n v="1"/>
    <n v="1"/>
    <s v="F"/>
    <n v="10"/>
    <n v="0"/>
  </r>
  <r>
    <n v="1"/>
    <n v="2"/>
    <s v="F"/>
    <n v="10"/>
    <n v="0"/>
  </r>
  <r>
    <n v="1"/>
    <n v="3"/>
    <s v="F"/>
    <n v="1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n v="1"/>
    <n v="1"/>
    <n v="16"/>
    <n v="1"/>
    <n v="1"/>
  </r>
  <r>
    <n v="1"/>
    <n v="2"/>
    <n v="15.96"/>
    <n v="1"/>
    <n v="1"/>
  </r>
  <r>
    <n v="1"/>
    <n v="3"/>
    <n v="16.28"/>
    <n v="1"/>
    <n v="1"/>
  </r>
  <r>
    <n v="0"/>
    <n v="4"/>
    <s v="F"/>
    <n v="1"/>
    <n v="0"/>
  </r>
  <r>
    <n v="1"/>
    <n v="1"/>
    <s v="F"/>
    <n v="2"/>
    <n v="0"/>
  </r>
  <r>
    <n v="1"/>
    <n v="2"/>
    <n v="15.49"/>
    <n v="2"/>
    <n v="0"/>
  </r>
  <r>
    <n v="1"/>
    <n v="3"/>
    <n v="15.47"/>
    <n v="2"/>
    <n v="0"/>
  </r>
  <r>
    <n v="1"/>
    <n v="4"/>
    <s v="F"/>
    <n v="2"/>
    <n v="0"/>
  </r>
  <r>
    <n v="1"/>
    <n v="5"/>
    <n v="15.7"/>
    <n v="2"/>
    <n v="0"/>
  </r>
  <r>
    <n v="1"/>
    <n v="6"/>
    <n v="16.010000000000002"/>
    <n v="2"/>
    <n v="0"/>
  </r>
  <r>
    <n v="1"/>
    <n v="1"/>
    <s v="F"/>
    <n v="3"/>
    <n v="0"/>
  </r>
  <r>
    <n v="1"/>
    <n v="2"/>
    <n v="15.91"/>
    <n v="3"/>
    <n v="0"/>
  </r>
  <r>
    <n v="1"/>
    <n v="3"/>
    <n v="16.13"/>
    <n v="3"/>
    <n v="0"/>
  </r>
  <r>
    <n v="1"/>
    <n v="4"/>
    <n v="15.71"/>
    <n v="3"/>
    <n v="0"/>
  </r>
  <r>
    <n v="1"/>
    <n v="5"/>
    <n v="15.98"/>
    <n v="3"/>
    <n v="0"/>
  </r>
  <r>
    <n v="1"/>
    <n v="6"/>
    <n v="15.84"/>
    <n v="3"/>
    <n v="0"/>
  </r>
  <r>
    <n v="1"/>
    <n v="1"/>
    <n v="15.95"/>
    <n v="4"/>
    <n v="0"/>
  </r>
  <r>
    <n v="1"/>
    <n v="2"/>
    <n v="14.61"/>
    <n v="4"/>
    <n v="0"/>
  </r>
  <r>
    <n v="1"/>
    <n v="3"/>
    <s v="F"/>
    <n v="4"/>
    <n v="0"/>
  </r>
  <r>
    <n v="1"/>
    <n v="1"/>
    <n v="15.7"/>
    <n v="5"/>
    <n v="0"/>
  </r>
  <r>
    <n v="1"/>
    <n v="2"/>
    <n v="15.65"/>
    <n v="5"/>
    <n v="1"/>
  </r>
  <r>
    <n v="1"/>
    <n v="3"/>
    <s v="F"/>
    <n v="5"/>
    <n v="1"/>
  </r>
  <r>
    <n v="1"/>
    <n v="4"/>
    <n v="15.66"/>
    <n v="5"/>
    <n v="0"/>
  </r>
  <r>
    <n v="1"/>
    <n v="5"/>
    <s v="F"/>
    <n v="5"/>
    <n v="1"/>
  </r>
  <r>
    <n v="0"/>
    <n v="6"/>
    <s v="P"/>
    <n v="5"/>
    <n v="0"/>
  </r>
  <r>
    <n v="1"/>
    <n v="1"/>
    <n v="16.03"/>
    <n v="6"/>
    <n v="0"/>
  </r>
  <r>
    <n v="1"/>
    <n v="2"/>
    <n v="16.27"/>
    <n v="6"/>
    <n v="0"/>
  </r>
  <r>
    <n v="1"/>
    <n v="3"/>
    <n v="16.61"/>
    <n v="6"/>
    <n v="0"/>
  </r>
  <r>
    <n v="1"/>
    <n v="4"/>
    <s v="F"/>
    <n v="6"/>
    <n v="0"/>
  </r>
  <r>
    <n v="1"/>
    <n v="5"/>
    <s v="F"/>
    <n v="6"/>
    <n v="0"/>
  </r>
  <r>
    <n v="1"/>
    <n v="6"/>
    <s v="F"/>
    <n v="6"/>
    <n v="0"/>
  </r>
  <r>
    <n v="1"/>
    <n v="1"/>
    <n v="16.28"/>
    <n v="7"/>
    <n v="0"/>
  </r>
  <r>
    <n v="1"/>
    <n v="2"/>
    <n v="15.97"/>
    <n v="7"/>
    <n v="0"/>
  </r>
  <r>
    <n v="1"/>
    <n v="3"/>
    <n v="6.02"/>
    <n v="7"/>
    <n v="0"/>
  </r>
  <r>
    <n v="1"/>
    <n v="4"/>
    <s v="F"/>
    <n v="7"/>
    <n v="0"/>
  </r>
  <r>
    <n v="1"/>
    <n v="5"/>
    <s v="F"/>
    <n v="7"/>
    <n v="0"/>
  </r>
  <r>
    <n v="1"/>
    <n v="6"/>
    <s v="F"/>
    <n v="7"/>
    <n v="0"/>
  </r>
  <r>
    <n v="1"/>
    <n v="1"/>
    <n v="15.66"/>
    <n v="8"/>
    <n v="0"/>
  </r>
  <r>
    <n v="1"/>
    <n v="2"/>
    <s v="F"/>
    <n v="8"/>
    <n v="0"/>
  </r>
  <r>
    <n v="1"/>
    <n v="3"/>
    <s v="F"/>
    <n v="8"/>
    <n v="0"/>
  </r>
  <r>
    <n v="1"/>
    <n v="4"/>
    <n v="16.239999999999998"/>
    <n v="8"/>
    <n v="0"/>
  </r>
  <r>
    <n v="1"/>
    <n v="5"/>
    <s v="F"/>
    <n v="8"/>
    <n v="0"/>
  </r>
  <r>
    <n v="1"/>
    <n v="6"/>
    <s v="F"/>
    <n v="8"/>
    <n v="0"/>
  </r>
  <r>
    <n v="1"/>
    <n v="1"/>
    <n v="15.71"/>
    <n v="9"/>
    <n v="0"/>
  </r>
  <r>
    <n v="1"/>
    <n v="2"/>
    <n v="13.88"/>
    <n v="9"/>
    <n v="0"/>
  </r>
  <r>
    <n v="0"/>
    <n v="3"/>
    <s v="P"/>
    <n v="9"/>
    <n v="0"/>
  </r>
  <r>
    <n v="1"/>
    <n v="4"/>
    <s v="F"/>
    <n v="9"/>
    <n v="0"/>
  </r>
  <r>
    <n v="1"/>
    <n v="5"/>
    <n v="16.07"/>
    <n v="9"/>
    <n v="0"/>
  </r>
  <r>
    <n v="1"/>
    <n v="6"/>
    <s v="F"/>
    <n v="9"/>
    <n v="0"/>
  </r>
  <r>
    <n v="1"/>
    <n v="1"/>
    <n v="16.18"/>
    <n v="10"/>
    <n v="0"/>
  </r>
  <r>
    <n v="1"/>
    <n v="2"/>
    <n v="16.350000000000001"/>
    <n v="10"/>
    <n v="0"/>
  </r>
  <r>
    <n v="1"/>
    <n v="3"/>
    <n v="15.77"/>
    <n v="10"/>
    <n v="0"/>
  </r>
  <r>
    <n v="1"/>
    <n v="4"/>
    <n v="15.91"/>
    <n v="10"/>
    <n v="0"/>
  </r>
  <r>
    <n v="1"/>
    <n v="5"/>
    <n v="16.13"/>
    <n v="10"/>
    <n v="0"/>
  </r>
  <r>
    <n v="1"/>
    <n v="6"/>
    <n v="16.329999999999998"/>
    <n v="10"/>
    <n v="1"/>
  </r>
  <r>
    <n v="1"/>
    <n v="1"/>
    <n v="15.81"/>
    <n v="11"/>
    <n v="0"/>
  </r>
  <r>
    <n v="1"/>
    <n v="2"/>
    <n v="16.239999999999998"/>
    <n v="11"/>
    <n v="0"/>
  </r>
  <r>
    <n v="1"/>
    <n v="3"/>
    <n v="15.93"/>
    <n v="11"/>
    <n v="0"/>
  </r>
  <r>
    <n v="1"/>
    <n v="4"/>
    <s v="F"/>
    <n v="11"/>
    <n v="0"/>
  </r>
  <r>
    <n v="1"/>
    <n v="5"/>
    <n v="16.399999999999999"/>
    <n v="11"/>
    <n v="0"/>
  </r>
  <r>
    <n v="1"/>
    <n v="6"/>
    <s v="F"/>
    <n v="1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24B0B9-7635-4F40-8C9B-C0F4166A74EA}" name="Julian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4" firstHeaderRow="0" firstDataRow="1" firstDataCol="0"/>
  <pivotFields count="6">
    <pivotField dataField="1" showAll="0"/>
    <pivotField showAll="0"/>
    <pivotField dataField="1" showAll="0"/>
    <pivotField showAll="0"/>
    <pivotField showAll="0"/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ttempted" fld="0" baseField="0" baseItem="0"/>
    <dataField name="Valid Performances" fld="2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AA855-644F-B54E-AC99-66B2FAD8B931}" name="Aiden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4" firstHeaderRow="0" firstDataRow="1" firstDataCol="0"/>
  <pivotFields count="5">
    <pivotField dataField="1"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ttempted" fld="0" baseField="0" baseItem="0"/>
    <dataField name="Valid Performances" fld="2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D0819-202F-6D46-8649-6C7A6C9B8D0B}" name="Chris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4" firstHeaderRow="0" firstDataRow="1" firstDataCol="0"/>
  <pivotFields count="5">
    <pivotField dataField="1"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ttempted" fld="0" baseField="0" baseItem="0"/>
    <dataField name="Valid Performances" fld="2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996771-9AED-C04B-B52D-321D231A42B7}" name="Darcy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4" firstHeaderRow="0" firstDataRow="1" firstDataCol="0"/>
  <pivotFields count="5">
    <pivotField dataField="1"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ttempted" fld="0" baseField="0" baseItem="0"/>
    <dataField name="Valid Performances" fld="2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D2F9E-23F8-B34E-AC17-6FAD4AA7A704}" name="Jalen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4" firstHeaderRow="0" firstDataRow="1" firstDataCol="0"/>
  <pivotFields count="5">
    <pivotField dataField="1"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ttempted" fld="0" baseField="0" baseItem="0"/>
    <dataField name="Valid Performances" fld="2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44062E-6F02-134F-9904-454E76C267DF}" name="Liam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4" firstHeaderRow="0" firstDataRow="1" firstDataCol="0"/>
  <pivotFields count="5">
    <pivotField dataField="1"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ttempted" fld="0" baseField="0" baseItem="0"/>
    <dataField name="Valid Performances" fld="2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16EC7-3730-7347-B7EB-C6A83E25AAB3}" name="Henry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4" firstHeaderRow="0" firstDataRow="1" firstDataCol="0"/>
  <pivotFields count="5">
    <pivotField dataField="1"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ttempted" fld="0" baseField="0" baseItem="0"/>
    <dataField name="Valid Performances" fld="2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B8C9E-1299-D949-BFEA-E7922ED66906}" name="Connor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4" firstHeaderRow="0" firstDataRow="1" firstDataCol="0"/>
  <pivotFields count="6">
    <pivotField dataField="1" showAll="0"/>
    <pivotField showAll="0"/>
    <pivotField dataField="1" showAll="0"/>
    <pivotField showAll="0"/>
    <pivotField showAll="0"/>
    <pivotField dragToRow="0" dragToCol="0" dragToPage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ttempted" fld="0" baseField="0" baseItem="0"/>
    <dataField name="Valid Performances" fld="2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C27D-7E8E-3F45-A193-C42B4C3CA5E7}">
  <dimension ref="A1:S58"/>
  <sheetViews>
    <sheetView workbookViewId="0">
      <selection sqref="A1:S7"/>
    </sheetView>
  </sheetViews>
  <sheetFormatPr baseColWidth="10" defaultRowHeight="16" x14ac:dyDescent="0.2"/>
  <cols>
    <col min="8" max="8" width="16.5" bestFit="1" customWidth="1"/>
    <col min="9" max="9" width="17.33203125" bestFit="1" customWidth="1"/>
    <col min="10" max="10" width="10.6640625" bestFit="1" customWidth="1"/>
    <col min="11" max="11" width="7.1640625" bestFit="1" customWidth="1"/>
    <col min="12" max="13" width="14.33203125" bestFit="1" customWidth="1"/>
    <col min="14" max="14" width="10.6640625" customWidth="1"/>
    <col min="15" max="15" width="14.6640625" bestFit="1" customWidth="1"/>
    <col min="16" max="16" width="13.1640625" bestFit="1" customWidth="1"/>
    <col min="17" max="17" width="6.83203125" bestFit="1" customWidth="1"/>
  </cols>
  <sheetData>
    <row r="1" spans="1:19" x14ac:dyDescent="0.2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19" x14ac:dyDescent="0.2">
      <c r="A2">
        <v>1</v>
      </c>
      <c r="B2">
        <v>1</v>
      </c>
      <c r="C2">
        <v>15.5</v>
      </c>
      <c r="D2">
        <v>1</v>
      </c>
      <c r="E2">
        <v>0</v>
      </c>
    </row>
    <row r="3" spans="1:19" x14ac:dyDescent="0.2">
      <c r="A3">
        <v>1</v>
      </c>
      <c r="B3">
        <v>2</v>
      </c>
      <c r="C3">
        <v>15.49</v>
      </c>
      <c r="D3">
        <v>1</v>
      </c>
      <c r="E3">
        <v>0</v>
      </c>
      <c r="H3" t="s">
        <v>7</v>
      </c>
      <c r="I3" t="s">
        <v>8</v>
      </c>
      <c r="J3" s="2" t="s">
        <v>9</v>
      </c>
      <c r="K3" s="2" t="s">
        <v>11</v>
      </c>
      <c r="L3" s="2" t="s">
        <v>16</v>
      </c>
      <c r="M3" s="2" t="s">
        <v>17</v>
      </c>
      <c r="N3" s="2" t="s">
        <v>12</v>
      </c>
      <c r="O3" s="2" t="s">
        <v>13</v>
      </c>
      <c r="P3" s="2" t="s">
        <v>15</v>
      </c>
      <c r="Q3" s="2" t="s">
        <v>10</v>
      </c>
      <c r="R3" s="2" t="s">
        <v>37</v>
      </c>
      <c r="S3" s="6" t="s">
        <v>38</v>
      </c>
    </row>
    <row r="4" spans="1:19" x14ac:dyDescent="0.2">
      <c r="A4">
        <v>0</v>
      </c>
      <c r="B4">
        <v>3</v>
      </c>
      <c r="C4" t="s">
        <v>2</v>
      </c>
      <c r="D4">
        <v>1</v>
      </c>
      <c r="E4">
        <v>0</v>
      </c>
      <c r="H4" s="1">
        <v>53</v>
      </c>
      <c r="I4" s="1">
        <v>24</v>
      </c>
      <c r="J4" s="5">
        <f>GETPIVOTDATA("Valid Performances",$H$3)/GETPIVOTDATA("Sum of Attempted",$H$3)</f>
        <v>0.45283018867924529</v>
      </c>
      <c r="K4">
        <f>COUNTIF(C2:C58, "F")</f>
        <v>29</v>
      </c>
      <c r="L4" cm="1">
        <f t="array" ref="L4">SUMPRODUCT(--(C2:C58="F"), --((B2:B58=1)+(B2:B58=2)+(B2:B58=3)))</f>
        <v>14</v>
      </c>
      <c r="M4" cm="1">
        <f t="array" ref="M4">SUMPRODUCT(--(C2:C58="F"), --((B2:B58=4)+(B2:B58=5)+(B2:B58=6)))</f>
        <v>15</v>
      </c>
      <c r="N4" cm="1">
        <f t="array" ref="N4">SUMPRODUCT(--(C2:C58="F"), --(E2:E58=1))</f>
        <v>1</v>
      </c>
      <c r="O4">
        <f>SUM(E1:E58)</f>
        <v>3</v>
      </c>
      <c r="P4" s="3">
        <f>O4/GETPIVOTDATA("Sum of Attempted",$H$3)</f>
        <v>5.6603773584905662E-2</v>
      </c>
      <c r="Q4">
        <f>COUNTIF(C2:C58, "P")</f>
        <v>4</v>
      </c>
      <c r="R4">
        <f>AVERAGE(C2:C58)</f>
        <v>15.89583333333333</v>
      </c>
      <c r="S4" s="16">
        <f>_xlfn.MAXIFS(C2:C58, E2:E58, 0)</f>
        <v>16.600000000000001</v>
      </c>
    </row>
    <row r="5" spans="1:19" x14ac:dyDescent="0.2">
      <c r="A5">
        <v>1</v>
      </c>
      <c r="B5">
        <v>4</v>
      </c>
      <c r="C5" t="s">
        <v>3</v>
      </c>
      <c r="D5">
        <v>1</v>
      </c>
      <c r="E5">
        <v>0</v>
      </c>
    </row>
    <row r="6" spans="1:19" x14ac:dyDescent="0.2">
      <c r="A6">
        <v>1</v>
      </c>
      <c r="B6">
        <v>5</v>
      </c>
      <c r="C6" t="s">
        <v>3</v>
      </c>
      <c r="D6">
        <v>1</v>
      </c>
      <c r="E6">
        <v>0</v>
      </c>
    </row>
    <row r="7" spans="1:19" x14ac:dyDescent="0.2">
      <c r="A7">
        <v>1</v>
      </c>
      <c r="B7">
        <v>6</v>
      </c>
      <c r="C7" t="s">
        <v>3</v>
      </c>
      <c r="D7">
        <v>1</v>
      </c>
      <c r="E7">
        <v>0</v>
      </c>
      <c r="N7" t="s">
        <v>14</v>
      </c>
    </row>
    <row r="8" spans="1:19" x14ac:dyDescent="0.2">
      <c r="A8">
        <v>1</v>
      </c>
      <c r="B8">
        <v>1</v>
      </c>
      <c r="C8">
        <v>15.28</v>
      </c>
      <c r="D8">
        <v>2</v>
      </c>
      <c r="E8">
        <v>0</v>
      </c>
    </row>
    <row r="9" spans="1:19" x14ac:dyDescent="0.2">
      <c r="A9">
        <v>1</v>
      </c>
      <c r="B9">
        <v>2</v>
      </c>
      <c r="C9" t="s">
        <v>3</v>
      </c>
      <c r="D9">
        <v>2</v>
      </c>
      <c r="E9">
        <v>0</v>
      </c>
    </row>
    <row r="10" spans="1:19" x14ac:dyDescent="0.2">
      <c r="A10">
        <v>1</v>
      </c>
      <c r="B10">
        <v>3</v>
      </c>
      <c r="C10" t="s">
        <v>3</v>
      </c>
      <c r="D10">
        <v>2</v>
      </c>
      <c r="E10">
        <v>0</v>
      </c>
    </row>
    <row r="11" spans="1:19" x14ac:dyDescent="0.2">
      <c r="A11">
        <v>1</v>
      </c>
      <c r="B11">
        <v>4</v>
      </c>
      <c r="C11" t="s">
        <v>3</v>
      </c>
      <c r="D11">
        <v>2</v>
      </c>
      <c r="E11">
        <v>0</v>
      </c>
    </row>
    <row r="12" spans="1:19" x14ac:dyDescent="0.2">
      <c r="A12">
        <v>1</v>
      </c>
      <c r="B12">
        <v>5</v>
      </c>
      <c r="C12">
        <v>15.71</v>
      </c>
      <c r="D12">
        <v>2</v>
      </c>
      <c r="E12">
        <v>0</v>
      </c>
    </row>
    <row r="13" spans="1:19" x14ac:dyDescent="0.2">
      <c r="A13">
        <v>1</v>
      </c>
      <c r="B13">
        <v>6</v>
      </c>
      <c r="C13" t="s">
        <v>3</v>
      </c>
      <c r="D13">
        <v>2</v>
      </c>
      <c r="E13">
        <v>0</v>
      </c>
    </row>
    <row r="14" spans="1:19" x14ac:dyDescent="0.2">
      <c r="A14">
        <v>1</v>
      </c>
      <c r="B14">
        <v>1</v>
      </c>
      <c r="C14">
        <v>15.79</v>
      </c>
      <c r="D14">
        <v>3</v>
      </c>
      <c r="E14">
        <v>0</v>
      </c>
    </row>
    <row r="15" spans="1:19" x14ac:dyDescent="0.2">
      <c r="A15">
        <v>1</v>
      </c>
      <c r="B15">
        <v>2</v>
      </c>
      <c r="C15" t="s">
        <v>3</v>
      </c>
      <c r="D15">
        <v>3</v>
      </c>
      <c r="E15">
        <v>0</v>
      </c>
    </row>
    <row r="16" spans="1:19" x14ac:dyDescent="0.2">
      <c r="A16">
        <v>0</v>
      </c>
      <c r="B16">
        <v>3</v>
      </c>
      <c r="C16" t="s">
        <v>2</v>
      </c>
      <c r="D16">
        <v>3</v>
      </c>
      <c r="E16">
        <v>0</v>
      </c>
    </row>
    <row r="17" spans="1:5" x14ac:dyDescent="0.2">
      <c r="A17">
        <v>1</v>
      </c>
      <c r="B17">
        <v>4</v>
      </c>
      <c r="C17" t="s">
        <v>3</v>
      </c>
      <c r="D17">
        <v>3</v>
      </c>
      <c r="E17">
        <v>0</v>
      </c>
    </row>
    <row r="18" spans="1:5" x14ac:dyDescent="0.2">
      <c r="A18">
        <v>1</v>
      </c>
      <c r="B18">
        <v>5</v>
      </c>
      <c r="C18" t="s">
        <v>3</v>
      </c>
      <c r="D18">
        <v>3</v>
      </c>
      <c r="E18">
        <v>0</v>
      </c>
    </row>
    <row r="19" spans="1:5" x14ac:dyDescent="0.2">
      <c r="A19">
        <v>1</v>
      </c>
      <c r="B19">
        <v>6</v>
      </c>
      <c r="C19" t="s">
        <v>3</v>
      </c>
      <c r="D19">
        <v>3</v>
      </c>
      <c r="E19">
        <v>0</v>
      </c>
    </row>
    <row r="20" spans="1:5" x14ac:dyDescent="0.2">
      <c r="A20">
        <v>1</v>
      </c>
      <c r="B20">
        <v>1</v>
      </c>
      <c r="C20">
        <v>14.89</v>
      </c>
      <c r="D20">
        <v>4</v>
      </c>
      <c r="E20">
        <v>0</v>
      </c>
    </row>
    <row r="21" spans="1:5" x14ac:dyDescent="0.2">
      <c r="A21">
        <v>1</v>
      </c>
      <c r="B21">
        <v>2</v>
      </c>
      <c r="C21">
        <v>16.149999999999999</v>
      </c>
      <c r="D21">
        <v>4</v>
      </c>
      <c r="E21">
        <v>0</v>
      </c>
    </row>
    <row r="22" spans="1:5" x14ac:dyDescent="0.2">
      <c r="A22">
        <v>1</v>
      </c>
      <c r="B22">
        <v>3</v>
      </c>
      <c r="C22" t="s">
        <v>3</v>
      </c>
      <c r="D22">
        <v>4</v>
      </c>
      <c r="E22">
        <v>0</v>
      </c>
    </row>
    <row r="23" spans="1:5" x14ac:dyDescent="0.2">
      <c r="A23">
        <v>1</v>
      </c>
      <c r="B23">
        <v>4</v>
      </c>
      <c r="C23" t="s">
        <v>3</v>
      </c>
      <c r="D23">
        <v>4</v>
      </c>
      <c r="E23">
        <v>0</v>
      </c>
    </row>
    <row r="24" spans="1:5" x14ac:dyDescent="0.2">
      <c r="A24">
        <v>1</v>
      </c>
      <c r="B24">
        <v>5</v>
      </c>
      <c r="C24">
        <v>16.5</v>
      </c>
      <c r="D24">
        <v>4</v>
      </c>
      <c r="E24">
        <v>0</v>
      </c>
    </row>
    <row r="25" spans="1:5" x14ac:dyDescent="0.2">
      <c r="A25">
        <v>1</v>
      </c>
      <c r="B25">
        <v>6</v>
      </c>
      <c r="C25" t="s">
        <v>3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16.079999999999998</v>
      </c>
      <c r="D26">
        <v>5</v>
      </c>
      <c r="E26">
        <v>0</v>
      </c>
    </row>
    <row r="27" spans="1:5" x14ac:dyDescent="0.2">
      <c r="A27">
        <v>1</v>
      </c>
      <c r="B27">
        <v>2</v>
      </c>
      <c r="C27">
        <v>16.260000000000002</v>
      </c>
      <c r="D27">
        <v>5</v>
      </c>
      <c r="E27">
        <v>0</v>
      </c>
    </row>
    <row r="28" spans="1:5" x14ac:dyDescent="0.2">
      <c r="A28">
        <v>1</v>
      </c>
      <c r="B28">
        <v>3</v>
      </c>
      <c r="C28">
        <v>15.98</v>
      </c>
      <c r="D28">
        <v>5</v>
      </c>
      <c r="E28">
        <v>0</v>
      </c>
    </row>
    <row r="29" spans="1:5" x14ac:dyDescent="0.2">
      <c r="A29">
        <v>0</v>
      </c>
      <c r="B29">
        <v>4</v>
      </c>
      <c r="C29" t="s">
        <v>2</v>
      </c>
      <c r="D29">
        <v>5</v>
      </c>
      <c r="E29">
        <v>0</v>
      </c>
    </row>
    <row r="30" spans="1:5" x14ac:dyDescent="0.2">
      <c r="A30">
        <v>1</v>
      </c>
      <c r="B30">
        <v>5</v>
      </c>
      <c r="C30">
        <v>16.239999999999998</v>
      </c>
      <c r="D30">
        <v>5</v>
      </c>
      <c r="E30">
        <v>0</v>
      </c>
    </row>
    <row r="31" spans="1:5" x14ac:dyDescent="0.2">
      <c r="A31">
        <v>1</v>
      </c>
      <c r="B31">
        <v>6</v>
      </c>
      <c r="C31">
        <v>16.600000000000001</v>
      </c>
      <c r="D31">
        <v>5</v>
      </c>
      <c r="E31">
        <v>0</v>
      </c>
    </row>
    <row r="32" spans="1:5" x14ac:dyDescent="0.2">
      <c r="A32">
        <v>1</v>
      </c>
      <c r="B32">
        <v>1</v>
      </c>
      <c r="C32" t="s">
        <v>3</v>
      </c>
      <c r="D32">
        <v>6</v>
      </c>
      <c r="E32">
        <v>0</v>
      </c>
    </row>
    <row r="33" spans="1:5" x14ac:dyDescent="0.2">
      <c r="A33">
        <v>1</v>
      </c>
      <c r="B33">
        <v>2</v>
      </c>
      <c r="C33">
        <v>15.9</v>
      </c>
      <c r="D33">
        <v>6</v>
      </c>
      <c r="E33">
        <v>0</v>
      </c>
    </row>
    <row r="34" spans="1:5" x14ac:dyDescent="0.2">
      <c r="A34">
        <v>1</v>
      </c>
      <c r="B34">
        <v>3</v>
      </c>
      <c r="C34">
        <v>15.84</v>
      </c>
      <c r="D34">
        <v>6</v>
      </c>
      <c r="E34">
        <v>0</v>
      </c>
    </row>
    <row r="35" spans="1:5" x14ac:dyDescent="0.2">
      <c r="A35">
        <v>1</v>
      </c>
      <c r="B35">
        <v>4</v>
      </c>
      <c r="C35">
        <v>16.46</v>
      </c>
      <c r="D35">
        <v>6</v>
      </c>
      <c r="E35">
        <v>0</v>
      </c>
    </row>
    <row r="36" spans="1:5" x14ac:dyDescent="0.2">
      <c r="A36">
        <v>1</v>
      </c>
      <c r="B36">
        <v>5</v>
      </c>
      <c r="C36" t="s">
        <v>3</v>
      </c>
      <c r="D36">
        <v>6</v>
      </c>
      <c r="E36">
        <v>0</v>
      </c>
    </row>
    <row r="37" spans="1:5" x14ac:dyDescent="0.2">
      <c r="A37">
        <v>1</v>
      </c>
      <c r="B37">
        <v>6</v>
      </c>
      <c r="C37">
        <v>15.56</v>
      </c>
      <c r="D37">
        <v>6</v>
      </c>
      <c r="E37">
        <v>0</v>
      </c>
    </row>
    <row r="38" spans="1:5" x14ac:dyDescent="0.2">
      <c r="A38">
        <v>1</v>
      </c>
      <c r="B38">
        <v>1</v>
      </c>
      <c r="C38" t="s">
        <v>3</v>
      </c>
      <c r="D38">
        <v>7</v>
      </c>
      <c r="E38">
        <v>0</v>
      </c>
    </row>
    <row r="39" spans="1:5" x14ac:dyDescent="0.2">
      <c r="A39">
        <v>1</v>
      </c>
      <c r="B39">
        <v>2</v>
      </c>
      <c r="C39" t="s">
        <v>3</v>
      </c>
      <c r="D39">
        <v>7</v>
      </c>
      <c r="E39">
        <v>0</v>
      </c>
    </row>
    <row r="40" spans="1:5" x14ac:dyDescent="0.2">
      <c r="A40">
        <v>1</v>
      </c>
      <c r="B40">
        <v>3</v>
      </c>
      <c r="C40">
        <v>15.78</v>
      </c>
      <c r="D40">
        <v>7</v>
      </c>
      <c r="E40">
        <v>0</v>
      </c>
    </row>
    <row r="41" spans="1:5" x14ac:dyDescent="0.2">
      <c r="A41">
        <v>1</v>
      </c>
      <c r="B41">
        <v>4</v>
      </c>
      <c r="C41">
        <v>16.39</v>
      </c>
      <c r="D41">
        <v>7</v>
      </c>
      <c r="E41">
        <v>0</v>
      </c>
    </row>
    <row r="42" spans="1:5" x14ac:dyDescent="0.2">
      <c r="A42">
        <v>1</v>
      </c>
      <c r="B42">
        <v>5</v>
      </c>
      <c r="C42" t="s">
        <v>3</v>
      </c>
      <c r="D42">
        <v>7</v>
      </c>
      <c r="E42">
        <v>0</v>
      </c>
    </row>
    <row r="43" spans="1:5" x14ac:dyDescent="0.2">
      <c r="A43">
        <v>1</v>
      </c>
      <c r="B43">
        <v>6</v>
      </c>
      <c r="C43" t="s">
        <v>3</v>
      </c>
      <c r="D43">
        <v>7</v>
      </c>
      <c r="E43">
        <v>0</v>
      </c>
    </row>
    <row r="44" spans="1:5" x14ac:dyDescent="0.2">
      <c r="A44">
        <v>1</v>
      </c>
      <c r="B44">
        <v>1</v>
      </c>
      <c r="C44" t="s">
        <v>3</v>
      </c>
      <c r="D44">
        <v>8</v>
      </c>
      <c r="E44">
        <v>0</v>
      </c>
    </row>
    <row r="45" spans="1:5" x14ac:dyDescent="0.2">
      <c r="A45">
        <v>1</v>
      </c>
      <c r="B45">
        <v>2</v>
      </c>
      <c r="C45">
        <v>15.97</v>
      </c>
      <c r="D45">
        <v>8</v>
      </c>
      <c r="E45">
        <v>0</v>
      </c>
    </row>
    <row r="46" spans="1:5" x14ac:dyDescent="0.2">
      <c r="A46">
        <v>1</v>
      </c>
      <c r="B46">
        <v>3</v>
      </c>
      <c r="C46" t="s">
        <v>3</v>
      </c>
      <c r="D46">
        <v>8</v>
      </c>
      <c r="E46">
        <v>1</v>
      </c>
    </row>
    <row r="47" spans="1:5" x14ac:dyDescent="0.2">
      <c r="A47">
        <v>1</v>
      </c>
      <c r="B47">
        <v>4</v>
      </c>
      <c r="C47">
        <v>15.83</v>
      </c>
      <c r="D47">
        <v>8</v>
      </c>
      <c r="E47">
        <v>1</v>
      </c>
    </row>
    <row r="48" spans="1:5" x14ac:dyDescent="0.2">
      <c r="A48">
        <v>1</v>
      </c>
      <c r="B48">
        <v>5</v>
      </c>
      <c r="C48">
        <v>15.93</v>
      </c>
      <c r="D48">
        <v>8</v>
      </c>
      <c r="E48">
        <v>0</v>
      </c>
    </row>
    <row r="49" spans="1:5" x14ac:dyDescent="0.2">
      <c r="A49">
        <v>1</v>
      </c>
      <c r="B49">
        <v>6</v>
      </c>
      <c r="C49">
        <v>16.54</v>
      </c>
      <c r="D49">
        <v>8</v>
      </c>
      <c r="E49">
        <v>1</v>
      </c>
    </row>
    <row r="50" spans="1:5" x14ac:dyDescent="0.2">
      <c r="A50">
        <v>1</v>
      </c>
      <c r="B50">
        <v>1</v>
      </c>
      <c r="C50" t="s">
        <v>3</v>
      </c>
      <c r="D50">
        <v>9</v>
      </c>
      <c r="E50">
        <v>0</v>
      </c>
    </row>
    <row r="51" spans="1:5" x14ac:dyDescent="0.2">
      <c r="A51">
        <v>1</v>
      </c>
      <c r="B51">
        <v>2</v>
      </c>
      <c r="C51" t="s">
        <v>3</v>
      </c>
      <c r="D51">
        <v>9</v>
      </c>
      <c r="E51">
        <v>0</v>
      </c>
    </row>
    <row r="52" spans="1:5" x14ac:dyDescent="0.2">
      <c r="A52">
        <v>1</v>
      </c>
      <c r="B52">
        <v>3</v>
      </c>
      <c r="C52">
        <v>14.83</v>
      </c>
      <c r="D52">
        <v>9</v>
      </c>
      <c r="E52">
        <v>0</v>
      </c>
    </row>
    <row r="53" spans="1:5" x14ac:dyDescent="0.2">
      <c r="A53">
        <v>1</v>
      </c>
      <c r="B53">
        <v>4</v>
      </c>
      <c r="C53" t="s">
        <v>3</v>
      </c>
      <c r="D53">
        <v>9</v>
      </c>
      <c r="E53">
        <v>0</v>
      </c>
    </row>
    <row r="54" spans="1:5" x14ac:dyDescent="0.2">
      <c r="A54">
        <v>0</v>
      </c>
      <c r="B54">
        <v>5</v>
      </c>
      <c r="C54" t="s">
        <v>2</v>
      </c>
      <c r="D54">
        <v>9</v>
      </c>
      <c r="E54">
        <v>0</v>
      </c>
    </row>
    <row r="55" spans="1:5" x14ac:dyDescent="0.2">
      <c r="A55">
        <v>1</v>
      </c>
      <c r="B55">
        <v>6</v>
      </c>
      <c r="C55" t="s">
        <v>3</v>
      </c>
      <c r="D55">
        <v>9</v>
      </c>
      <c r="E55">
        <v>0</v>
      </c>
    </row>
    <row r="56" spans="1:5" x14ac:dyDescent="0.2">
      <c r="A56">
        <v>1</v>
      </c>
      <c r="B56">
        <v>1</v>
      </c>
      <c r="C56" t="s">
        <v>3</v>
      </c>
      <c r="D56">
        <v>10</v>
      </c>
      <c r="E56">
        <v>0</v>
      </c>
    </row>
    <row r="57" spans="1:5" x14ac:dyDescent="0.2">
      <c r="A57">
        <v>1</v>
      </c>
      <c r="B57">
        <v>2</v>
      </c>
      <c r="C57" t="s">
        <v>3</v>
      </c>
      <c r="D57">
        <v>10</v>
      </c>
      <c r="E57">
        <v>0</v>
      </c>
    </row>
    <row r="58" spans="1:5" x14ac:dyDescent="0.2">
      <c r="A58">
        <v>1</v>
      </c>
      <c r="B58">
        <v>3</v>
      </c>
      <c r="C58" t="s">
        <v>3</v>
      </c>
      <c r="D58">
        <v>10</v>
      </c>
      <c r="E5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66CC-D2FB-344B-8EC6-E306C6F4B378}">
  <dimension ref="A1:S61"/>
  <sheetViews>
    <sheetView topLeftCell="A25" workbookViewId="0">
      <selection activeCell="S3" sqref="S3:S4"/>
    </sheetView>
  </sheetViews>
  <sheetFormatPr baseColWidth="10" defaultRowHeight="16" x14ac:dyDescent="0.2"/>
  <cols>
    <col min="8" max="8" width="16.5" bestFit="1" customWidth="1"/>
    <col min="9" max="9" width="17.33203125" bestFit="1" customWidth="1"/>
    <col min="10" max="10" width="10.6640625" bestFit="1" customWidth="1"/>
    <col min="11" max="11" width="7.1640625" bestFit="1" customWidth="1"/>
    <col min="12" max="13" width="14.33203125" bestFit="1" customWidth="1"/>
    <col min="14" max="14" width="10.1640625" customWidth="1"/>
    <col min="15" max="15" width="14.6640625" bestFit="1" customWidth="1"/>
    <col min="16" max="16" width="13.1640625" bestFit="1" customWidth="1"/>
    <col min="17" max="17" width="6.83203125" bestFit="1" customWidth="1"/>
  </cols>
  <sheetData>
    <row r="1" spans="1:19" x14ac:dyDescent="0.2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19" x14ac:dyDescent="0.2">
      <c r="A2">
        <v>1</v>
      </c>
      <c r="B2">
        <v>1</v>
      </c>
      <c r="C2" t="s">
        <v>3</v>
      </c>
      <c r="D2">
        <v>1</v>
      </c>
      <c r="E2">
        <v>0</v>
      </c>
    </row>
    <row r="3" spans="1:19" x14ac:dyDescent="0.2">
      <c r="A3">
        <v>1</v>
      </c>
      <c r="B3">
        <v>2</v>
      </c>
      <c r="C3" t="s">
        <v>3</v>
      </c>
      <c r="D3">
        <v>1</v>
      </c>
      <c r="E3">
        <v>0</v>
      </c>
      <c r="H3" t="s">
        <v>7</v>
      </c>
      <c r="I3" t="s">
        <v>8</v>
      </c>
      <c r="J3" s="2" t="s">
        <v>9</v>
      </c>
      <c r="K3" s="2" t="s">
        <v>11</v>
      </c>
      <c r="L3" s="2" t="s">
        <v>16</v>
      </c>
      <c r="M3" s="2" t="s">
        <v>17</v>
      </c>
      <c r="N3" s="2" t="s">
        <v>12</v>
      </c>
      <c r="O3" s="2" t="s">
        <v>13</v>
      </c>
      <c r="P3" s="2" t="s">
        <v>15</v>
      </c>
      <c r="Q3" s="2" t="s">
        <v>10</v>
      </c>
      <c r="R3" s="2" t="s">
        <v>37</v>
      </c>
      <c r="S3" s="6" t="s">
        <v>38</v>
      </c>
    </row>
    <row r="4" spans="1:19" x14ac:dyDescent="0.2">
      <c r="A4">
        <v>1</v>
      </c>
      <c r="B4">
        <v>3</v>
      </c>
      <c r="C4">
        <v>15.88</v>
      </c>
      <c r="D4">
        <v>1</v>
      </c>
      <c r="E4">
        <v>0</v>
      </c>
      <c r="H4" s="1">
        <v>56</v>
      </c>
      <c r="I4" s="1">
        <v>44</v>
      </c>
      <c r="J4" s="4">
        <f>GETPIVOTDATA("Valid Performances",$H$3)/GETPIVOTDATA("Sum of Attempted",$H$3)</f>
        <v>0.7857142857142857</v>
      </c>
      <c r="K4">
        <f>COUNTIF(C2:C61, "F")</f>
        <v>14</v>
      </c>
      <c r="L4" cm="1">
        <f t="array" ref="L4">SUMPRODUCT(--(C2:C61="F"), --((B2:B61=1)+(B2:B61=2)+(B2:B61=3)))</f>
        <v>7</v>
      </c>
      <c r="M4" cm="1">
        <f t="array" ref="M4">SUMPRODUCT(--(C2:C61="F"), --((B2:B61=4)+(B2:B61=5)+(B2:B61=6)))</f>
        <v>7</v>
      </c>
      <c r="N4" cm="1">
        <f t="array" ref="N4">SUMPRODUCT(--(C2:C61="F"), --(E2:E61=1))</f>
        <v>1</v>
      </c>
      <c r="O4">
        <f>SUM(E1:E61)</f>
        <v>7</v>
      </c>
      <c r="P4" s="3">
        <f>O4/GETPIVOTDATA("Sum of Attempted",$H$3)</f>
        <v>0.125</v>
      </c>
      <c r="Q4">
        <f>COUNTIF(C2:C61, "P")</f>
        <v>2</v>
      </c>
      <c r="R4">
        <f>AVERAGE(C2:C61)</f>
        <v>15.868181818181819</v>
      </c>
      <c r="S4" s="16">
        <f>_xlfn.MAXIFS(C2:C61, E2:E61, 0)</f>
        <v>16.72</v>
      </c>
    </row>
    <row r="5" spans="1:19" x14ac:dyDescent="0.2">
      <c r="A5">
        <v>1</v>
      </c>
      <c r="B5">
        <v>4</v>
      </c>
      <c r="C5">
        <v>15.98</v>
      </c>
      <c r="D5">
        <v>1</v>
      </c>
      <c r="E5">
        <v>0</v>
      </c>
    </row>
    <row r="6" spans="1:19" x14ac:dyDescent="0.2">
      <c r="A6">
        <v>0</v>
      </c>
      <c r="B6">
        <v>5</v>
      </c>
      <c r="C6" t="s">
        <v>2</v>
      </c>
      <c r="D6">
        <v>1</v>
      </c>
      <c r="E6">
        <v>0</v>
      </c>
    </row>
    <row r="7" spans="1:19" x14ac:dyDescent="0.2">
      <c r="A7">
        <v>0</v>
      </c>
      <c r="B7">
        <v>6</v>
      </c>
      <c r="C7" t="s">
        <v>2</v>
      </c>
      <c r="D7">
        <v>1</v>
      </c>
      <c r="E7">
        <v>0</v>
      </c>
      <c r="N7" t="s">
        <v>14</v>
      </c>
    </row>
    <row r="8" spans="1:19" x14ac:dyDescent="0.2">
      <c r="A8">
        <v>1</v>
      </c>
      <c r="B8">
        <v>1</v>
      </c>
      <c r="C8">
        <v>16.350000000000001</v>
      </c>
      <c r="D8">
        <v>2</v>
      </c>
      <c r="E8">
        <v>0</v>
      </c>
    </row>
    <row r="9" spans="1:19" x14ac:dyDescent="0.2">
      <c r="A9">
        <v>1</v>
      </c>
      <c r="B9">
        <v>2</v>
      </c>
      <c r="C9">
        <v>16.22</v>
      </c>
      <c r="D9">
        <v>2</v>
      </c>
      <c r="E9">
        <v>1</v>
      </c>
    </row>
    <row r="10" spans="1:19" x14ac:dyDescent="0.2">
      <c r="A10">
        <v>1</v>
      </c>
      <c r="B10">
        <v>3</v>
      </c>
      <c r="C10">
        <v>16.23</v>
      </c>
      <c r="D10">
        <v>2</v>
      </c>
      <c r="E10">
        <v>0</v>
      </c>
    </row>
    <row r="11" spans="1:19" x14ac:dyDescent="0.2">
      <c r="A11">
        <v>1</v>
      </c>
      <c r="B11">
        <v>4</v>
      </c>
      <c r="C11">
        <v>16.149999999999999</v>
      </c>
      <c r="D11">
        <v>2</v>
      </c>
      <c r="E11">
        <v>1</v>
      </c>
    </row>
    <row r="12" spans="1:19" x14ac:dyDescent="0.2">
      <c r="A12">
        <v>0</v>
      </c>
      <c r="B12">
        <v>5</v>
      </c>
      <c r="C12" t="s">
        <v>3</v>
      </c>
      <c r="D12">
        <v>2</v>
      </c>
      <c r="E12">
        <v>0</v>
      </c>
    </row>
    <row r="13" spans="1:19" x14ac:dyDescent="0.2">
      <c r="A13">
        <v>0</v>
      </c>
      <c r="B13">
        <v>6</v>
      </c>
      <c r="C13" t="s">
        <v>3</v>
      </c>
      <c r="D13">
        <v>2</v>
      </c>
      <c r="E13">
        <v>0</v>
      </c>
    </row>
    <row r="14" spans="1:19" x14ac:dyDescent="0.2">
      <c r="A14">
        <v>1</v>
      </c>
      <c r="B14">
        <v>1</v>
      </c>
      <c r="C14">
        <v>16.260000000000002</v>
      </c>
      <c r="D14">
        <v>3</v>
      </c>
      <c r="E14">
        <v>0</v>
      </c>
    </row>
    <row r="15" spans="1:19" x14ac:dyDescent="0.2">
      <c r="A15">
        <v>1</v>
      </c>
      <c r="B15">
        <v>2</v>
      </c>
      <c r="C15">
        <v>16.2</v>
      </c>
      <c r="D15">
        <v>3</v>
      </c>
      <c r="E15">
        <v>0</v>
      </c>
    </row>
    <row r="16" spans="1:19" x14ac:dyDescent="0.2">
      <c r="A16">
        <v>1</v>
      </c>
      <c r="B16">
        <v>3</v>
      </c>
      <c r="C16">
        <v>16.420000000000002</v>
      </c>
      <c r="D16">
        <v>3</v>
      </c>
      <c r="E16">
        <v>0</v>
      </c>
    </row>
    <row r="17" spans="1:5" x14ac:dyDescent="0.2">
      <c r="A17">
        <v>1</v>
      </c>
      <c r="B17">
        <v>4</v>
      </c>
      <c r="C17">
        <v>13.98</v>
      </c>
      <c r="D17">
        <v>3</v>
      </c>
      <c r="E17">
        <v>0</v>
      </c>
    </row>
    <row r="18" spans="1:5" x14ac:dyDescent="0.2">
      <c r="A18">
        <v>1</v>
      </c>
      <c r="B18">
        <v>5</v>
      </c>
      <c r="C18">
        <v>16.13</v>
      </c>
      <c r="D18">
        <v>3</v>
      </c>
      <c r="E18">
        <v>0</v>
      </c>
    </row>
    <row r="19" spans="1:5" x14ac:dyDescent="0.2">
      <c r="A19">
        <v>1</v>
      </c>
      <c r="B19">
        <v>6</v>
      </c>
      <c r="C19">
        <v>16.38</v>
      </c>
      <c r="D19">
        <v>3</v>
      </c>
      <c r="E19">
        <v>0</v>
      </c>
    </row>
    <row r="20" spans="1:5" x14ac:dyDescent="0.2">
      <c r="A20">
        <v>1</v>
      </c>
      <c r="B20">
        <v>1</v>
      </c>
      <c r="C20">
        <v>16.45</v>
      </c>
      <c r="D20">
        <v>4</v>
      </c>
      <c r="E20">
        <v>0</v>
      </c>
    </row>
    <row r="21" spans="1:5" x14ac:dyDescent="0.2">
      <c r="A21">
        <v>1</v>
      </c>
      <c r="B21">
        <v>2</v>
      </c>
      <c r="C21">
        <v>16.37</v>
      </c>
      <c r="D21">
        <v>4</v>
      </c>
      <c r="E21">
        <v>0</v>
      </c>
    </row>
    <row r="22" spans="1:5" x14ac:dyDescent="0.2">
      <c r="A22">
        <v>1</v>
      </c>
      <c r="B22">
        <v>3</v>
      </c>
      <c r="C22" t="s">
        <v>3</v>
      </c>
      <c r="D22">
        <v>4</v>
      </c>
      <c r="E22">
        <v>0</v>
      </c>
    </row>
    <row r="23" spans="1:5" x14ac:dyDescent="0.2">
      <c r="A23">
        <v>1</v>
      </c>
      <c r="B23">
        <v>4</v>
      </c>
      <c r="C23" t="s">
        <v>3</v>
      </c>
      <c r="D23">
        <v>4</v>
      </c>
      <c r="E23">
        <v>0</v>
      </c>
    </row>
    <row r="24" spans="1:5" x14ac:dyDescent="0.2">
      <c r="A24">
        <v>1</v>
      </c>
      <c r="B24">
        <v>5</v>
      </c>
      <c r="C24">
        <v>16.350000000000001</v>
      </c>
      <c r="D24">
        <v>4</v>
      </c>
      <c r="E24">
        <v>0</v>
      </c>
    </row>
    <row r="25" spans="1:5" x14ac:dyDescent="0.2">
      <c r="A25">
        <v>1</v>
      </c>
      <c r="B25">
        <v>6</v>
      </c>
      <c r="C25">
        <v>16.72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15.92</v>
      </c>
      <c r="D26">
        <v>5</v>
      </c>
      <c r="E26">
        <v>0</v>
      </c>
    </row>
    <row r="27" spans="1:5" x14ac:dyDescent="0.2">
      <c r="A27">
        <v>1</v>
      </c>
      <c r="B27">
        <v>2</v>
      </c>
      <c r="C27">
        <v>14.77</v>
      </c>
      <c r="D27">
        <v>5</v>
      </c>
      <c r="E27">
        <v>0</v>
      </c>
    </row>
    <row r="28" spans="1:5" x14ac:dyDescent="0.2">
      <c r="A28">
        <v>1</v>
      </c>
      <c r="B28">
        <v>3</v>
      </c>
      <c r="C28" t="s">
        <v>3</v>
      </c>
      <c r="D28">
        <v>5</v>
      </c>
      <c r="E28">
        <v>0</v>
      </c>
    </row>
    <row r="29" spans="1:5" x14ac:dyDescent="0.2">
      <c r="A29">
        <v>1</v>
      </c>
      <c r="B29">
        <v>4</v>
      </c>
      <c r="C29">
        <v>16.61</v>
      </c>
      <c r="D29">
        <v>5</v>
      </c>
      <c r="E29">
        <v>0</v>
      </c>
    </row>
    <row r="30" spans="1:5" x14ac:dyDescent="0.2">
      <c r="A30">
        <v>1</v>
      </c>
      <c r="B30">
        <v>5</v>
      </c>
      <c r="C30">
        <v>16.5</v>
      </c>
      <c r="D30">
        <v>5</v>
      </c>
      <c r="E30">
        <v>0</v>
      </c>
    </row>
    <row r="31" spans="1:5" x14ac:dyDescent="0.2">
      <c r="A31">
        <v>1</v>
      </c>
      <c r="B31">
        <v>6</v>
      </c>
      <c r="C31">
        <v>16.54</v>
      </c>
      <c r="D31">
        <v>5</v>
      </c>
      <c r="E31">
        <v>0</v>
      </c>
    </row>
    <row r="32" spans="1:5" x14ac:dyDescent="0.2">
      <c r="A32">
        <v>1</v>
      </c>
      <c r="B32">
        <v>1</v>
      </c>
      <c r="C32" t="s">
        <v>3</v>
      </c>
      <c r="D32">
        <v>6</v>
      </c>
      <c r="E32">
        <v>0</v>
      </c>
    </row>
    <row r="33" spans="1:5" x14ac:dyDescent="0.2">
      <c r="A33">
        <v>1</v>
      </c>
      <c r="B33">
        <v>2</v>
      </c>
      <c r="C33">
        <v>16.18</v>
      </c>
      <c r="D33">
        <v>6</v>
      </c>
      <c r="E33">
        <v>0</v>
      </c>
    </row>
    <row r="34" spans="1:5" x14ac:dyDescent="0.2">
      <c r="A34">
        <v>1</v>
      </c>
      <c r="B34">
        <v>3</v>
      </c>
      <c r="C34">
        <v>14.77</v>
      </c>
      <c r="D34">
        <v>6</v>
      </c>
      <c r="E34">
        <v>0</v>
      </c>
    </row>
    <row r="35" spans="1:5" x14ac:dyDescent="0.2">
      <c r="A35">
        <v>1</v>
      </c>
      <c r="B35">
        <v>4</v>
      </c>
      <c r="C35">
        <v>16.149999999999999</v>
      </c>
      <c r="D35">
        <v>6</v>
      </c>
      <c r="E35">
        <v>0</v>
      </c>
    </row>
    <row r="36" spans="1:5" x14ac:dyDescent="0.2">
      <c r="A36">
        <v>1</v>
      </c>
      <c r="B36">
        <v>5</v>
      </c>
      <c r="C36">
        <v>13.58</v>
      </c>
      <c r="D36">
        <v>6</v>
      </c>
      <c r="E36">
        <v>0</v>
      </c>
    </row>
    <row r="37" spans="1:5" x14ac:dyDescent="0.2">
      <c r="A37">
        <v>1</v>
      </c>
      <c r="B37">
        <v>6</v>
      </c>
      <c r="C37">
        <v>16.03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16.34</v>
      </c>
      <c r="D38">
        <v>7</v>
      </c>
      <c r="E38">
        <v>1</v>
      </c>
    </row>
    <row r="39" spans="1:5" x14ac:dyDescent="0.2">
      <c r="A39">
        <v>1</v>
      </c>
      <c r="B39">
        <v>2</v>
      </c>
      <c r="C39">
        <v>14.62</v>
      </c>
      <c r="D39">
        <v>7</v>
      </c>
      <c r="E39">
        <v>0</v>
      </c>
    </row>
    <row r="40" spans="1:5" x14ac:dyDescent="0.2">
      <c r="A40">
        <v>1</v>
      </c>
      <c r="B40">
        <v>3</v>
      </c>
      <c r="C40" t="s">
        <v>3</v>
      </c>
      <c r="D40">
        <v>7</v>
      </c>
      <c r="E40">
        <v>1</v>
      </c>
    </row>
    <row r="41" spans="1:5" x14ac:dyDescent="0.2">
      <c r="A41">
        <v>1</v>
      </c>
      <c r="B41">
        <v>4</v>
      </c>
      <c r="C41">
        <v>14.63</v>
      </c>
      <c r="D41">
        <v>7</v>
      </c>
      <c r="E41">
        <v>1</v>
      </c>
    </row>
    <row r="42" spans="1:5" x14ac:dyDescent="0.2">
      <c r="A42">
        <v>1</v>
      </c>
      <c r="B42">
        <v>5</v>
      </c>
      <c r="C42">
        <v>16.190000000000001</v>
      </c>
      <c r="D42">
        <v>7</v>
      </c>
      <c r="E42">
        <v>1</v>
      </c>
    </row>
    <row r="43" spans="1:5" x14ac:dyDescent="0.2">
      <c r="A43">
        <v>1</v>
      </c>
      <c r="B43">
        <v>6</v>
      </c>
      <c r="C43">
        <v>16.12</v>
      </c>
      <c r="D43">
        <v>7</v>
      </c>
      <c r="E43">
        <v>1</v>
      </c>
    </row>
    <row r="44" spans="1:5" x14ac:dyDescent="0.2">
      <c r="A44">
        <v>1</v>
      </c>
      <c r="B44">
        <v>1</v>
      </c>
      <c r="C44">
        <v>16.239999999999998</v>
      </c>
      <c r="D44">
        <v>8</v>
      </c>
      <c r="E44">
        <v>0</v>
      </c>
    </row>
    <row r="45" spans="1:5" x14ac:dyDescent="0.2">
      <c r="A45">
        <v>1</v>
      </c>
      <c r="B45">
        <v>2</v>
      </c>
      <c r="C45">
        <v>16.48</v>
      </c>
      <c r="D45">
        <v>8</v>
      </c>
      <c r="E45">
        <v>0</v>
      </c>
    </row>
    <row r="46" spans="1:5" x14ac:dyDescent="0.2">
      <c r="A46">
        <v>1</v>
      </c>
      <c r="B46">
        <v>3</v>
      </c>
      <c r="C46">
        <v>13.88</v>
      </c>
      <c r="D46">
        <v>8</v>
      </c>
      <c r="E46">
        <v>0</v>
      </c>
    </row>
    <row r="47" spans="1:5" x14ac:dyDescent="0.2">
      <c r="A47">
        <v>1</v>
      </c>
      <c r="B47">
        <v>4</v>
      </c>
      <c r="C47" t="s">
        <v>3</v>
      </c>
      <c r="D47">
        <v>8</v>
      </c>
      <c r="E47">
        <v>0</v>
      </c>
    </row>
    <row r="48" spans="1:5" x14ac:dyDescent="0.2">
      <c r="A48">
        <v>1</v>
      </c>
      <c r="B48">
        <v>5</v>
      </c>
      <c r="C48">
        <v>16.350000000000001</v>
      </c>
      <c r="D48">
        <v>8</v>
      </c>
      <c r="E48">
        <v>0</v>
      </c>
    </row>
    <row r="49" spans="1:5" x14ac:dyDescent="0.2">
      <c r="A49">
        <v>1</v>
      </c>
      <c r="B49">
        <v>6</v>
      </c>
      <c r="C49" t="s">
        <v>3</v>
      </c>
      <c r="D49">
        <v>8</v>
      </c>
      <c r="E49">
        <v>0</v>
      </c>
    </row>
    <row r="50" spans="1:5" x14ac:dyDescent="0.2">
      <c r="A50">
        <v>1</v>
      </c>
      <c r="B50">
        <v>1</v>
      </c>
      <c r="C50">
        <v>15.85</v>
      </c>
      <c r="D50">
        <v>9</v>
      </c>
      <c r="E50">
        <v>0</v>
      </c>
    </row>
    <row r="51" spans="1:5" x14ac:dyDescent="0.2">
      <c r="A51">
        <v>1</v>
      </c>
      <c r="B51">
        <v>2</v>
      </c>
      <c r="C51" t="s">
        <v>3</v>
      </c>
      <c r="D51">
        <v>9</v>
      </c>
      <c r="E51">
        <v>0</v>
      </c>
    </row>
    <row r="52" spans="1:5" x14ac:dyDescent="0.2">
      <c r="A52">
        <v>1</v>
      </c>
      <c r="B52">
        <v>3</v>
      </c>
      <c r="C52">
        <v>16.100000000000001</v>
      </c>
      <c r="D52">
        <v>9</v>
      </c>
      <c r="E52">
        <v>0</v>
      </c>
    </row>
    <row r="53" spans="1:5" x14ac:dyDescent="0.2">
      <c r="A53">
        <v>1</v>
      </c>
      <c r="B53">
        <v>4</v>
      </c>
      <c r="C53">
        <v>16.2</v>
      </c>
      <c r="D53">
        <v>9</v>
      </c>
      <c r="E53">
        <v>0</v>
      </c>
    </row>
    <row r="54" spans="1:5" x14ac:dyDescent="0.2">
      <c r="A54">
        <v>1</v>
      </c>
      <c r="B54">
        <v>5</v>
      </c>
      <c r="C54" t="s">
        <v>3</v>
      </c>
      <c r="D54">
        <v>9</v>
      </c>
      <c r="E54">
        <v>0</v>
      </c>
    </row>
    <row r="55" spans="1:5" x14ac:dyDescent="0.2">
      <c r="A55">
        <v>1</v>
      </c>
      <c r="B55">
        <v>6</v>
      </c>
      <c r="C55">
        <v>15.98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14.52</v>
      </c>
      <c r="D56">
        <v>10</v>
      </c>
      <c r="E56">
        <v>0</v>
      </c>
    </row>
    <row r="57" spans="1:5" x14ac:dyDescent="0.2">
      <c r="A57">
        <v>1</v>
      </c>
      <c r="B57">
        <v>2</v>
      </c>
      <c r="C57">
        <v>15.87</v>
      </c>
      <c r="D57">
        <v>10</v>
      </c>
      <c r="E57">
        <v>0</v>
      </c>
    </row>
    <row r="58" spans="1:5" x14ac:dyDescent="0.2">
      <c r="A58">
        <v>1</v>
      </c>
      <c r="B58">
        <v>3</v>
      </c>
      <c r="C58">
        <v>15.84</v>
      </c>
      <c r="D58">
        <v>10</v>
      </c>
      <c r="E58">
        <v>0</v>
      </c>
    </row>
    <row r="59" spans="1:5" x14ac:dyDescent="0.2">
      <c r="A59">
        <v>1</v>
      </c>
      <c r="B59">
        <v>4</v>
      </c>
      <c r="C59">
        <v>15.83</v>
      </c>
      <c r="D59">
        <v>10</v>
      </c>
      <c r="E59">
        <v>0</v>
      </c>
    </row>
    <row r="60" spans="1:5" x14ac:dyDescent="0.2">
      <c r="A60">
        <v>1</v>
      </c>
      <c r="B60">
        <v>5</v>
      </c>
      <c r="C60">
        <v>16.04</v>
      </c>
      <c r="D60">
        <v>10</v>
      </c>
      <c r="E60">
        <v>0</v>
      </c>
    </row>
    <row r="61" spans="1:5" x14ac:dyDescent="0.2">
      <c r="A61">
        <v>1</v>
      </c>
      <c r="B61">
        <v>6</v>
      </c>
      <c r="C61" t="s">
        <v>3</v>
      </c>
      <c r="D61">
        <v>10</v>
      </c>
      <c r="E6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A1A-FD67-1D47-BA46-D81CBEEDA103}">
  <dimension ref="A1:S40"/>
  <sheetViews>
    <sheetView workbookViewId="0">
      <selection activeCell="S3" sqref="S3:S4"/>
    </sheetView>
  </sheetViews>
  <sheetFormatPr baseColWidth="10" defaultRowHeight="16" x14ac:dyDescent="0.2"/>
  <cols>
    <col min="8" max="8" width="16.5" bestFit="1" customWidth="1"/>
    <col min="9" max="9" width="17.33203125" bestFit="1" customWidth="1"/>
    <col min="10" max="10" width="10.6640625" bestFit="1" customWidth="1"/>
    <col min="11" max="11" width="7.1640625" bestFit="1" customWidth="1"/>
    <col min="12" max="13" width="14.33203125" bestFit="1" customWidth="1"/>
    <col min="14" max="14" width="10.5" bestFit="1" customWidth="1"/>
    <col min="15" max="15" width="14.6640625" bestFit="1" customWidth="1"/>
    <col min="16" max="16" width="13.1640625" bestFit="1" customWidth="1"/>
    <col min="17" max="17" width="6.83203125" bestFit="1" customWidth="1"/>
  </cols>
  <sheetData>
    <row r="1" spans="1:19" x14ac:dyDescent="0.2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19" x14ac:dyDescent="0.2">
      <c r="A2">
        <v>1</v>
      </c>
      <c r="B2">
        <v>1</v>
      </c>
      <c r="C2">
        <v>8.01</v>
      </c>
      <c r="D2">
        <v>1</v>
      </c>
      <c r="E2">
        <v>1</v>
      </c>
    </row>
    <row r="3" spans="1:19" x14ac:dyDescent="0.2">
      <c r="A3">
        <v>1</v>
      </c>
      <c r="B3">
        <v>2</v>
      </c>
      <c r="C3">
        <v>8.16</v>
      </c>
      <c r="D3">
        <v>1</v>
      </c>
      <c r="E3">
        <v>1</v>
      </c>
      <c r="H3" t="s">
        <v>7</v>
      </c>
      <c r="I3" t="s">
        <v>8</v>
      </c>
      <c r="J3" s="2" t="s">
        <v>9</v>
      </c>
      <c r="K3" s="2" t="s">
        <v>11</v>
      </c>
      <c r="L3" s="2" t="s">
        <v>16</v>
      </c>
      <c r="M3" s="2" t="s">
        <v>17</v>
      </c>
      <c r="N3" s="2" t="s">
        <v>12</v>
      </c>
      <c r="O3" s="2" t="s">
        <v>13</v>
      </c>
      <c r="P3" s="2" t="s">
        <v>15</v>
      </c>
      <c r="Q3" s="2" t="s">
        <v>10</v>
      </c>
      <c r="R3" s="2" t="s">
        <v>37</v>
      </c>
      <c r="S3" s="6" t="s">
        <v>38</v>
      </c>
    </row>
    <row r="4" spans="1:19" x14ac:dyDescent="0.2">
      <c r="A4">
        <v>1</v>
      </c>
      <c r="B4">
        <v>3</v>
      </c>
      <c r="C4">
        <v>4.58</v>
      </c>
      <c r="D4">
        <v>1</v>
      </c>
      <c r="E4">
        <v>1</v>
      </c>
      <c r="H4" s="1">
        <v>38</v>
      </c>
      <c r="I4" s="1">
        <v>33</v>
      </c>
      <c r="J4" s="4">
        <f>GETPIVOTDATA("Valid Performances",$H$3)/GETPIVOTDATA("Sum of Attempted",$H$3)</f>
        <v>0.86842105263157898</v>
      </c>
      <c r="K4">
        <f>COUNTIF(C2:C61, "F")</f>
        <v>5</v>
      </c>
      <c r="L4" cm="1">
        <f t="array" ref="L4">SUMPRODUCT(--(C2:C61="F"), --((B2:B61=1)+(B2:B61=2)+(B2:B61=3)))</f>
        <v>0</v>
      </c>
      <c r="M4" cm="1">
        <f t="array" ref="M4">SUMPRODUCT(--(C2:C61="F"), --((B2:B61=4)+(B2:B61=5)+(B2:B61=6)))</f>
        <v>5</v>
      </c>
      <c r="N4" cm="1">
        <f t="array" ref="N4">SUMPRODUCT(--(C2:C61="F"), --(E2:E61=1))</f>
        <v>0</v>
      </c>
      <c r="O4">
        <f>SUM(E1:E61)</f>
        <v>7</v>
      </c>
      <c r="P4" s="3">
        <f>O4/GETPIVOTDATA("Sum of Attempted",$H$3)</f>
        <v>0.18421052631578946</v>
      </c>
      <c r="Q4">
        <f>COUNTIF(C2:C61, "P")</f>
        <v>1</v>
      </c>
      <c r="R4">
        <f>AVERAGE(C2:C40)</f>
        <v>7.4284848484848487</v>
      </c>
      <c r="S4" s="16">
        <f>_xlfn.MAXIFS(C2:C61, E2:E61, 0)</f>
        <v>7.99</v>
      </c>
    </row>
    <row r="5" spans="1:19" x14ac:dyDescent="0.2">
      <c r="A5">
        <v>1</v>
      </c>
      <c r="B5">
        <v>4</v>
      </c>
      <c r="C5">
        <v>7.86</v>
      </c>
      <c r="D5">
        <v>1</v>
      </c>
      <c r="E5">
        <v>0</v>
      </c>
    </row>
    <row r="6" spans="1:19" x14ac:dyDescent="0.2">
      <c r="A6">
        <v>0</v>
      </c>
      <c r="B6">
        <v>5</v>
      </c>
      <c r="C6" t="s">
        <v>2</v>
      </c>
      <c r="D6">
        <v>1</v>
      </c>
      <c r="E6">
        <v>0</v>
      </c>
    </row>
    <row r="7" spans="1:19" x14ac:dyDescent="0.2">
      <c r="A7">
        <v>1</v>
      </c>
      <c r="B7">
        <v>6</v>
      </c>
      <c r="C7">
        <v>7.93</v>
      </c>
      <c r="D7">
        <v>1</v>
      </c>
      <c r="E7">
        <v>0</v>
      </c>
    </row>
    <row r="8" spans="1:19" x14ac:dyDescent="0.2">
      <c r="A8">
        <v>1</v>
      </c>
      <c r="B8">
        <v>1</v>
      </c>
      <c r="C8">
        <v>7.48</v>
      </c>
      <c r="D8">
        <v>2</v>
      </c>
      <c r="E8">
        <v>0</v>
      </c>
    </row>
    <row r="9" spans="1:19" x14ac:dyDescent="0.2">
      <c r="A9">
        <v>1</v>
      </c>
      <c r="B9">
        <v>2</v>
      </c>
      <c r="C9">
        <v>7.59</v>
      </c>
      <c r="D9">
        <v>2</v>
      </c>
      <c r="E9">
        <v>0</v>
      </c>
    </row>
    <row r="10" spans="1:19" x14ac:dyDescent="0.2">
      <c r="A10">
        <v>1</v>
      </c>
      <c r="B10">
        <v>3</v>
      </c>
      <c r="C10">
        <v>7.72</v>
      </c>
      <c r="D10">
        <v>2</v>
      </c>
      <c r="E10">
        <v>0</v>
      </c>
    </row>
    <row r="11" spans="1:19" x14ac:dyDescent="0.2">
      <c r="A11">
        <v>1</v>
      </c>
      <c r="B11">
        <v>4</v>
      </c>
      <c r="C11" t="s">
        <v>3</v>
      </c>
      <c r="D11">
        <v>2</v>
      </c>
      <c r="E11">
        <v>0</v>
      </c>
    </row>
    <row r="12" spans="1:19" x14ac:dyDescent="0.2">
      <c r="A12">
        <v>1</v>
      </c>
      <c r="B12">
        <v>5</v>
      </c>
      <c r="C12">
        <v>5.87</v>
      </c>
      <c r="D12">
        <v>2</v>
      </c>
      <c r="E12">
        <v>0</v>
      </c>
    </row>
    <row r="13" spans="1:19" x14ac:dyDescent="0.2">
      <c r="A13">
        <v>1</v>
      </c>
      <c r="B13">
        <v>6</v>
      </c>
      <c r="C13">
        <v>7.63</v>
      </c>
      <c r="D13">
        <v>2</v>
      </c>
      <c r="E13">
        <v>0</v>
      </c>
    </row>
    <row r="14" spans="1:19" x14ac:dyDescent="0.2">
      <c r="A14">
        <v>1</v>
      </c>
      <c r="B14">
        <v>1</v>
      </c>
      <c r="C14">
        <v>7.81</v>
      </c>
      <c r="D14">
        <v>3</v>
      </c>
      <c r="E14">
        <v>0</v>
      </c>
    </row>
    <row r="15" spans="1:19" x14ac:dyDescent="0.2">
      <c r="A15">
        <v>1</v>
      </c>
      <c r="B15">
        <v>2</v>
      </c>
      <c r="C15">
        <v>7.69</v>
      </c>
      <c r="D15">
        <v>3</v>
      </c>
      <c r="E15">
        <v>1</v>
      </c>
    </row>
    <row r="16" spans="1:19" x14ac:dyDescent="0.2">
      <c r="A16">
        <v>1</v>
      </c>
      <c r="B16">
        <v>3</v>
      </c>
      <c r="C16">
        <v>7.81</v>
      </c>
      <c r="D16">
        <v>3</v>
      </c>
      <c r="E16">
        <v>1</v>
      </c>
    </row>
    <row r="17" spans="1:10" x14ac:dyDescent="0.2">
      <c r="A17">
        <v>1</v>
      </c>
      <c r="B17">
        <v>4</v>
      </c>
      <c r="C17">
        <v>7.71</v>
      </c>
      <c r="D17">
        <v>3</v>
      </c>
      <c r="E17">
        <v>0</v>
      </c>
    </row>
    <row r="18" spans="1:10" x14ac:dyDescent="0.2">
      <c r="A18">
        <v>1</v>
      </c>
      <c r="B18">
        <v>5</v>
      </c>
      <c r="C18">
        <v>7.61</v>
      </c>
      <c r="D18">
        <v>3</v>
      </c>
      <c r="E18">
        <v>0</v>
      </c>
    </row>
    <row r="19" spans="1:10" x14ac:dyDescent="0.2">
      <c r="A19">
        <v>1</v>
      </c>
      <c r="B19">
        <v>6</v>
      </c>
      <c r="C19">
        <v>6.01</v>
      </c>
      <c r="D19">
        <v>3</v>
      </c>
      <c r="E19">
        <v>0</v>
      </c>
      <c r="J19">
        <f>AVERAGE(C2:C40)</f>
        <v>7.4284848484848487</v>
      </c>
    </row>
    <row r="20" spans="1:10" x14ac:dyDescent="0.2">
      <c r="A20">
        <v>1</v>
      </c>
      <c r="B20">
        <v>1</v>
      </c>
      <c r="C20">
        <v>7.96</v>
      </c>
      <c r="D20">
        <v>4</v>
      </c>
      <c r="E20">
        <v>0</v>
      </c>
    </row>
    <row r="21" spans="1:10" x14ac:dyDescent="0.2">
      <c r="A21">
        <v>1</v>
      </c>
      <c r="B21">
        <v>2</v>
      </c>
      <c r="C21">
        <v>7.88</v>
      </c>
      <c r="D21">
        <v>4</v>
      </c>
      <c r="E21">
        <v>0</v>
      </c>
    </row>
    <row r="22" spans="1:10" x14ac:dyDescent="0.2">
      <c r="A22">
        <v>1</v>
      </c>
      <c r="B22">
        <v>3</v>
      </c>
      <c r="C22">
        <v>6.6</v>
      </c>
      <c r="D22">
        <v>4</v>
      </c>
      <c r="E22">
        <v>0</v>
      </c>
    </row>
    <row r="23" spans="1:10" x14ac:dyDescent="0.2">
      <c r="A23">
        <v>1</v>
      </c>
      <c r="B23">
        <v>4</v>
      </c>
      <c r="C23" t="s">
        <v>3</v>
      </c>
      <c r="D23">
        <v>4</v>
      </c>
      <c r="E23">
        <v>0</v>
      </c>
    </row>
    <row r="24" spans="1:10" x14ac:dyDescent="0.2">
      <c r="A24">
        <v>1</v>
      </c>
      <c r="B24">
        <v>5</v>
      </c>
      <c r="C24">
        <v>8.19</v>
      </c>
      <c r="D24">
        <v>4</v>
      </c>
      <c r="E24">
        <v>1</v>
      </c>
    </row>
    <row r="25" spans="1:10" x14ac:dyDescent="0.2">
      <c r="A25">
        <v>1</v>
      </c>
      <c r="B25">
        <v>6</v>
      </c>
      <c r="C25" t="s">
        <v>3</v>
      </c>
      <c r="D25">
        <v>4</v>
      </c>
      <c r="E25">
        <v>0</v>
      </c>
    </row>
    <row r="26" spans="1:10" x14ac:dyDescent="0.2">
      <c r="A26">
        <v>1</v>
      </c>
      <c r="B26">
        <v>1</v>
      </c>
      <c r="C26">
        <v>7.33</v>
      </c>
      <c r="D26">
        <v>5</v>
      </c>
      <c r="E26">
        <v>1</v>
      </c>
    </row>
    <row r="27" spans="1:10" x14ac:dyDescent="0.2">
      <c r="A27">
        <v>1</v>
      </c>
      <c r="B27">
        <v>2</v>
      </c>
      <c r="C27">
        <v>7.95</v>
      </c>
      <c r="D27">
        <v>5</v>
      </c>
      <c r="E27">
        <v>0</v>
      </c>
    </row>
    <row r="28" spans="1:10" x14ac:dyDescent="0.2">
      <c r="A28">
        <v>1</v>
      </c>
      <c r="B28">
        <v>3</v>
      </c>
      <c r="C28">
        <v>7.93</v>
      </c>
      <c r="D28">
        <v>5</v>
      </c>
      <c r="E28">
        <v>0</v>
      </c>
    </row>
    <row r="29" spans="1:10" x14ac:dyDescent="0.2">
      <c r="A29">
        <v>1</v>
      </c>
      <c r="B29">
        <v>4</v>
      </c>
      <c r="C29">
        <v>6.24</v>
      </c>
      <c r="D29">
        <v>5</v>
      </c>
      <c r="E29">
        <v>0</v>
      </c>
    </row>
    <row r="30" spans="1:10" x14ac:dyDescent="0.2">
      <c r="A30">
        <v>1</v>
      </c>
      <c r="B30">
        <v>5</v>
      </c>
      <c r="C30">
        <v>6.27</v>
      </c>
      <c r="D30">
        <v>5</v>
      </c>
      <c r="E30">
        <v>0</v>
      </c>
    </row>
    <row r="31" spans="1:10" x14ac:dyDescent="0.2">
      <c r="A31">
        <v>1</v>
      </c>
      <c r="B31">
        <v>6</v>
      </c>
      <c r="C31" t="s">
        <v>3</v>
      </c>
      <c r="D31">
        <v>5</v>
      </c>
      <c r="E31">
        <v>0</v>
      </c>
    </row>
    <row r="32" spans="1:10" x14ac:dyDescent="0.2">
      <c r="A32">
        <v>1</v>
      </c>
      <c r="B32">
        <v>1</v>
      </c>
      <c r="C32">
        <v>7.85</v>
      </c>
      <c r="D32">
        <v>6</v>
      </c>
      <c r="E32">
        <v>0</v>
      </c>
    </row>
    <row r="33" spans="1:5" x14ac:dyDescent="0.2">
      <c r="A33">
        <v>1</v>
      </c>
      <c r="B33">
        <v>2</v>
      </c>
      <c r="C33">
        <v>7.65</v>
      </c>
      <c r="D33">
        <v>6</v>
      </c>
      <c r="E33">
        <v>0</v>
      </c>
    </row>
    <row r="34" spans="1:5" x14ac:dyDescent="0.2">
      <c r="A34">
        <v>1</v>
      </c>
      <c r="B34">
        <v>3</v>
      </c>
      <c r="C34">
        <v>7.76</v>
      </c>
      <c r="D34">
        <v>6</v>
      </c>
      <c r="E34">
        <v>0</v>
      </c>
    </row>
    <row r="35" spans="1:5" x14ac:dyDescent="0.2">
      <c r="A35">
        <v>1</v>
      </c>
      <c r="B35">
        <v>4</v>
      </c>
      <c r="C35">
        <v>7.82</v>
      </c>
      <c r="D35">
        <v>6</v>
      </c>
      <c r="E35">
        <v>0</v>
      </c>
    </row>
    <row r="36" spans="1:5" x14ac:dyDescent="0.2">
      <c r="A36">
        <v>1</v>
      </c>
      <c r="B36">
        <v>5</v>
      </c>
      <c r="C36" t="s">
        <v>3</v>
      </c>
      <c r="D36">
        <v>6</v>
      </c>
      <c r="E36">
        <v>0</v>
      </c>
    </row>
    <row r="37" spans="1:5" x14ac:dyDescent="0.2">
      <c r="A37">
        <v>1</v>
      </c>
      <c r="B37">
        <v>6</v>
      </c>
      <c r="C37">
        <v>7.71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7.82</v>
      </c>
      <c r="D38">
        <v>7</v>
      </c>
      <c r="E38">
        <v>0</v>
      </c>
    </row>
    <row r="39" spans="1:5" x14ac:dyDescent="0.2">
      <c r="A39">
        <v>1</v>
      </c>
      <c r="B39">
        <v>2</v>
      </c>
      <c r="C39">
        <v>7.99</v>
      </c>
      <c r="D39">
        <v>7</v>
      </c>
      <c r="E39">
        <v>0</v>
      </c>
    </row>
    <row r="40" spans="1:5" x14ac:dyDescent="0.2">
      <c r="A40">
        <v>1</v>
      </c>
      <c r="B40">
        <v>3</v>
      </c>
      <c r="C40">
        <v>6.72</v>
      </c>
      <c r="D40">
        <v>7</v>
      </c>
      <c r="E4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5C78-6DFC-A542-90E9-02E05F6C7DA6}">
  <dimension ref="A1:S24"/>
  <sheetViews>
    <sheetView workbookViewId="0">
      <selection activeCell="S3" sqref="S3:S4"/>
    </sheetView>
  </sheetViews>
  <sheetFormatPr baseColWidth="10" defaultRowHeight="16" x14ac:dyDescent="0.2"/>
  <cols>
    <col min="8" max="8" width="16.5" bestFit="1" customWidth="1"/>
    <col min="9" max="9" width="17.33203125" bestFit="1" customWidth="1"/>
    <col min="10" max="10" width="10.6640625" bestFit="1" customWidth="1"/>
  </cols>
  <sheetData>
    <row r="1" spans="1:19" x14ac:dyDescent="0.2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19" x14ac:dyDescent="0.2">
      <c r="A2">
        <v>1</v>
      </c>
      <c r="B2">
        <v>1</v>
      </c>
      <c r="C2">
        <v>7.77</v>
      </c>
      <c r="D2">
        <v>1</v>
      </c>
      <c r="E2">
        <v>1</v>
      </c>
    </row>
    <row r="3" spans="1:19" x14ac:dyDescent="0.2">
      <c r="A3">
        <v>1</v>
      </c>
      <c r="B3">
        <v>2</v>
      </c>
      <c r="C3">
        <v>7.83</v>
      </c>
      <c r="D3">
        <v>1</v>
      </c>
      <c r="E3">
        <v>1</v>
      </c>
      <c r="H3" t="s">
        <v>7</v>
      </c>
      <c r="I3" t="s">
        <v>8</v>
      </c>
      <c r="J3" s="2" t="s">
        <v>9</v>
      </c>
      <c r="K3" s="2" t="s">
        <v>11</v>
      </c>
      <c r="L3" s="2" t="s">
        <v>16</v>
      </c>
      <c r="M3" s="2" t="s">
        <v>17</v>
      </c>
      <c r="N3" s="2" t="s">
        <v>12</v>
      </c>
      <c r="O3" s="2" t="s">
        <v>13</v>
      </c>
      <c r="P3" s="2" t="s">
        <v>15</v>
      </c>
      <c r="Q3" s="2" t="s">
        <v>10</v>
      </c>
      <c r="R3" s="2" t="s">
        <v>37</v>
      </c>
      <c r="S3" s="6" t="s">
        <v>38</v>
      </c>
    </row>
    <row r="4" spans="1:19" x14ac:dyDescent="0.2">
      <c r="A4">
        <v>1</v>
      </c>
      <c r="B4">
        <v>3</v>
      </c>
      <c r="C4">
        <v>7.94</v>
      </c>
      <c r="D4">
        <v>1</v>
      </c>
      <c r="E4">
        <v>1</v>
      </c>
      <c r="H4" s="1">
        <v>19</v>
      </c>
      <c r="I4" s="1">
        <v>14</v>
      </c>
      <c r="J4" s="4">
        <f>GETPIVOTDATA("Valid Performances",$H$3)/GETPIVOTDATA("Sum of Attempted",$H$3)</f>
        <v>0.73684210526315785</v>
      </c>
      <c r="K4">
        <f>COUNTIF(C2:C61, "F")</f>
        <v>3</v>
      </c>
      <c r="L4" cm="1">
        <f t="array" ref="L4">SUMPRODUCT(--(C2:C61="F"), --((B2:B61=1)+(B2:B61=2)+(B2:B61=3)))</f>
        <v>1</v>
      </c>
      <c r="M4" cm="1">
        <f t="array" ref="M4">SUMPRODUCT(--(C2:C61="F"), --((B2:B61=4)+(B2:B61=5)+(B2:B61=6)))</f>
        <v>2</v>
      </c>
      <c r="N4" cm="1">
        <f t="array" ref="N4">SUMPRODUCT(--(C2:C61="F"), --(E2:E61=1))</f>
        <v>2</v>
      </c>
      <c r="O4">
        <f>SUM(E1:E61)</f>
        <v>7</v>
      </c>
      <c r="P4" s="3">
        <f>O4/GETPIVOTDATA("Sum of Attempted",$H$3)</f>
        <v>0.36842105263157893</v>
      </c>
      <c r="Q4">
        <f>COUNTIF(C2:C61, "P")</f>
        <v>2</v>
      </c>
      <c r="R4">
        <f>AVERAGE(C2:C58)</f>
        <v>7.7928571428571427</v>
      </c>
      <c r="S4" s="16">
        <f>_xlfn.MAXIFS(C2:C61, E2:E61, 0)</f>
        <v>8.0500000000000007</v>
      </c>
    </row>
    <row r="5" spans="1:19" x14ac:dyDescent="0.2">
      <c r="A5">
        <v>1</v>
      </c>
      <c r="B5">
        <v>4</v>
      </c>
      <c r="C5">
        <v>7.17</v>
      </c>
      <c r="D5">
        <v>1</v>
      </c>
      <c r="E5">
        <v>0</v>
      </c>
    </row>
    <row r="6" spans="1:19" x14ac:dyDescent="0.2">
      <c r="A6">
        <v>1</v>
      </c>
      <c r="B6">
        <v>5</v>
      </c>
      <c r="C6" t="s">
        <v>3</v>
      </c>
      <c r="D6">
        <v>1</v>
      </c>
      <c r="E6">
        <v>1</v>
      </c>
    </row>
    <row r="7" spans="1:19" x14ac:dyDescent="0.2">
      <c r="A7">
        <v>1</v>
      </c>
      <c r="B7">
        <v>6</v>
      </c>
      <c r="C7">
        <v>7.66</v>
      </c>
      <c r="D7">
        <v>1</v>
      </c>
      <c r="E7">
        <v>1</v>
      </c>
    </row>
    <row r="8" spans="1:19" x14ac:dyDescent="0.2">
      <c r="A8">
        <v>1</v>
      </c>
      <c r="B8">
        <v>1</v>
      </c>
      <c r="C8">
        <v>8.0500000000000007</v>
      </c>
      <c r="D8">
        <v>2</v>
      </c>
      <c r="E8">
        <v>0</v>
      </c>
    </row>
    <row r="9" spans="1:19" x14ac:dyDescent="0.2">
      <c r="A9">
        <v>1</v>
      </c>
      <c r="B9">
        <v>2</v>
      </c>
      <c r="C9">
        <v>7.92</v>
      </c>
      <c r="D9">
        <v>2</v>
      </c>
      <c r="E9">
        <v>0</v>
      </c>
    </row>
    <row r="10" spans="1:19" x14ac:dyDescent="0.2">
      <c r="A10">
        <v>1</v>
      </c>
      <c r="B10">
        <v>3</v>
      </c>
      <c r="C10">
        <v>7.75</v>
      </c>
      <c r="D10">
        <v>2</v>
      </c>
      <c r="E10">
        <v>0</v>
      </c>
    </row>
    <row r="11" spans="1:19" x14ac:dyDescent="0.2">
      <c r="A11">
        <v>1</v>
      </c>
      <c r="B11">
        <v>4</v>
      </c>
      <c r="C11" t="s">
        <v>2</v>
      </c>
      <c r="D11">
        <v>2</v>
      </c>
      <c r="E11">
        <v>0</v>
      </c>
    </row>
    <row r="12" spans="1:19" x14ac:dyDescent="0.2">
      <c r="A12">
        <v>1</v>
      </c>
      <c r="B12">
        <v>5</v>
      </c>
      <c r="C12" t="s">
        <v>3</v>
      </c>
      <c r="D12">
        <v>2</v>
      </c>
      <c r="E12">
        <v>0</v>
      </c>
    </row>
    <row r="13" spans="1:19" x14ac:dyDescent="0.2">
      <c r="A13">
        <v>1</v>
      </c>
      <c r="B13">
        <v>6</v>
      </c>
      <c r="C13" t="s">
        <v>2</v>
      </c>
      <c r="D13">
        <v>2</v>
      </c>
      <c r="E13">
        <v>0</v>
      </c>
    </row>
    <row r="14" spans="1:19" x14ac:dyDescent="0.2">
      <c r="A14">
        <v>1</v>
      </c>
      <c r="B14">
        <v>1</v>
      </c>
      <c r="C14">
        <v>7.98</v>
      </c>
      <c r="D14">
        <v>3</v>
      </c>
      <c r="E14">
        <v>0</v>
      </c>
    </row>
    <row r="15" spans="1:19" x14ac:dyDescent="0.2">
      <c r="A15">
        <v>1</v>
      </c>
      <c r="B15">
        <v>2</v>
      </c>
      <c r="C15" t="s">
        <v>3</v>
      </c>
      <c r="D15">
        <v>3</v>
      </c>
      <c r="E15">
        <v>1</v>
      </c>
    </row>
    <row r="16" spans="1:19" x14ac:dyDescent="0.2">
      <c r="A16">
        <v>1</v>
      </c>
      <c r="B16">
        <v>3</v>
      </c>
      <c r="C16">
        <v>7.95</v>
      </c>
      <c r="D16">
        <v>3</v>
      </c>
      <c r="E16">
        <v>0</v>
      </c>
    </row>
    <row r="17" spans="1:10" x14ac:dyDescent="0.2">
      <c r="A17">
        <v>1</v>
      </c>
      <c r="B17">
        <v>4</v>
      </c>
      <c r="C17">
        <v>7.71</v>
      </c>
      <c r="D17">
        <v>3</v>
      </c>
      <c r="E17">
        <v>0</v>
      </c>
    </row>
    <row r="18" spans="1:10" x14ac:dyDescent="0.2">
      <c r="A18">
        <v>1</v>
      </c>
      <c r="B18">
        <v>5</v>
      </c>
      <c r="C18">
        <v>7.7</v>
      </c>
      <c r="D18">
        <v>3</v>
      </c>
      <c r="E18">
        <v>0</v>
      </c>
    </row>
    <row r="19" spans="1:10" x14ac:dyDescent="0.2">
      <c r="A19">
        <v>1</v>
      </c>
      <c r="B19">
        <v>6</v>
      </c>
      <c r="C19">
        <v>7.63</v>
      </c>
      <c r="D19">
        <v>3</v>
      </c>
      <c r="E19">
        <v>0</v>
      </c>
    </row>
    <row r="20" spans="1:10" x14ac:dyDescent="0.2">
      <c r="A20">
        <v>1</v>
      </c>
      <c r="B20">
        <v>1</v>
      </c>
      <c r="C20">
        <v>8.0399999999999991</v>
      </c>
      <c r="D20">
        <v>4</v>
      </c>
      <c r="E20">
        <v>1</v>
      </c>
      <c r="G20" t="s">
        <v>24</v>
      </c>
    </row>
    <row r="24" spans="1:10" x14ac:dyDescent="0.2">
      <c r="J24" s="16">
        <f>AVERAGE(C2:C20)</f>
        <v>7.7928571428571427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08FB-754B-F54C-A2C7-7494A2B3730B}">
  <dimension ref="A1:S54"/>
  <sheetViews>
    <sheetView workbookViewId="0">
      <selection activeCell="S3" sqref="S3:S4"/>
    </sheetView>
  </sheetViews>
  <sheetFormatPr baseColWidth="10" defaultRowHeight="16" x14ac:dyDescent="0.2"/>
  <cols>
    <col min="8" max="8" width="16.5" bestFit="1" customWidth="1"/>
    <col min="9" max="9" width="17.33203125" bestFit="1" customWidth="1"/>
    <col min="16" max="16" width="13.1640625" bestFit="1" customWidth="1"/>
  </cols>
  <sheetData>
    <row r="1" spans="1:19" x14ac:dyDescent="0.2">
      <c r="A1" s="9" t="s">
        <v>5</v>
      </c>
      <c r="B1" s="9" t="s">
        <v>6</v>
      </c>
      <c r="C1" s="9" t="s">
        <v>0</v>
      </c>
      <c r="D1" s="9" t="s">
        <v>1</v>
      </c>
      <c r="E1" s="9" t="s">
        <v>4</v>
      </c>
    </row>
    <row r="2" spans="1:19" x14ac:dyDescent="0.2">
      <c r="A2">
        <v>1</v>
      </c>
      <c r="B2">
        <v>1</v>
      </c>
      <c r="C2">
        <v>7.65</v>
      </c>
      <c r="D2" s="9">
        <v>1</v>
      </c>
      <c r="E2">
        <v>0</v>
      </c>
    </row>
    <row r="3" spans="1:19" x14ac:dyDescent="0.2">
      <c r="A3">
        <v>1</v>
      </c>
      <c r="B3">
        <v>2</v>
      </c>
      <c r="C3" t="s">
        <v>3</v>
      </c>
      <c r="D3" s="9">
        <v>1</v>
      </c>
      <c r="E3">
        <v>0</v>
      </c>
      <c r="H3" t="s">
        <v>7</v>
      </c>
      <c r="I3" t="s">
        <v>8</v>
      </c>
      <c r="J3" s="2" t="s">
        <v>9</v>
      </c>
      <c r="K3" s="2" t="s">
        <v>11</v>
      </c>
      <c r="L3" s="2" t="s">
        <v>16</v>
      </c>
      <c r="M3" s="2" t="s">
        <v>17</v>
      </c>
      <c r="N3" s="2" t="s">
        <v>12</v>
      </c>
      <c r="O3" s="2" t="s">
        <v>13</v>
      </c>
      <c r="P3" s="2" t="s">
        <v>15</v>
      </c>
      <c r="Q3" s="2" t="s">
        <v>10</v>
      </c>
      <c r="R3" s="2" t="s">
        <v>37</v>
      </c>
      <c r="S3" s="6" t="s">
        <v>38</v>
      </c>
    </row>
    <row r="4" spans="1:19" x14ac:dyDescent="0.2">
      <c r="A4">
        <v>1</v>
      </c>
      <c r="B4">
        <v>3</v>
      </c>
      <c r="C4">
        <v>7.48</v>
      </c>
      <c r="D4" s="9">
        <v>1</v>
      </c>
      <c r="E4">
        <v>0</v>
      </c>
      <c r="H4" s="1">
        <v>51</v>
      </c>
      <c r="I4" s="1">
        <v>44</v>
      </c>
      <c r="J4" s="4">
        <f>GETPIVOTDATA("Valid Performances",$H$3)/GETPIVOTDATA("Sum of Attempted",$H$3)</f>
        <v>0.86274509803921573</v>
      </c>
      <c r="K4">
        <f>COUNTIF(C2:C61, "F")</f>
        <v>7</v>
      </c>
      <c r="L4" cm="1">
        <f t="array" ref="L4">SUMPRODUCT(--(C2:C61="F"), --((B2:B61=1)+(B2:B61=2)+(B2:B61=3)))</f>
        <v>2</v>
      </c>
      <c r="M4" cm="1">
        <f t="array" ref="M4">SUMPRODUCT(--(C2:C61="F"), --((B2:B61=4)+(B2:B61=5)+(B2:B61=6)))</f>
        <v>5</v>
      </c>
      <c r="N4" cm="1">
        <f t="array" ref="N4">SUMPRODUCT(--(C2:C61="F"), --(E2:E61=1))</f>
        <v>1</v>
      </c>
      <c r="O4">
        <f>SUM(E1:E61)</f>
        <v>5</v>
      </c>
      <c r="P4" s="3">
        <f>O4/GETPIVOTDATA("Sum of Attempted",$H$3)</f>
        <v>9.8039215686274508E-2</v>
      </c>
      <c r="Q4">
        <f>COUNTIF(C2:C61, "P")</f>
        <v>2</v>
      </c>
      <c r="R4">
        <f>AVERAGE(C2:C54)</f>
        <v>7.53</v>
      </c>
      <c r="S4" s="16">
        <f>_xlfn.MAXIFS(C2:C61, E2:E61, 0)</f>
        <v>8.02</v>
      </c>
    </row>
    <row r="5" spans="1:19" x14ac:dyDescent="0.2">
      <c r="A5">
        <v>1</v>
      </c>
      <c r="B5">
        <v>4</v>
      </c>
      <c r="C5">
        <v>7.88</v>
      </c>
      <c r="D5" s="9">
        <v>1</v>
      </c>
      <c r="E5">
        <v>0</v>
      </c>
    </row>
    <row r="6" spans="1:19" x14ac:dyDescent="0.2">
      <c r="A6" s="9">
        <v>1</v>
      </c>
      <c r="B6" s="9">
        <v>1</v>
      </c>
      <c r="C6" s="9">
        <v>7.75</v>
      </c>
      <c r="D6" s="9">
        <v>2</v>
      </c>
      <c r="E6" s="9">
        <v>0</v>
      </c>
    </row>
    <row r="7" spans="1:19" x14ac:dyDescent="0.2">
      <c r="A7" s="9">
        <v>1</v>
      </c>
      <c r="B7" s="9">
        <v>2</v>
      </c>
      <c r="C7" s="9">
        <v>7.93</v>
      </c>
      <c r="D7" s="9">
        <v>2</v>
      </c>
      <c r="E7" s="9">
        <v>1</v>
      </c>
    </row>
    <row r="8" spans="1:19" x14ac:dyDescent="0.2">
      <c r="A8" s="9">
        <v>1</v>
      </c>
      <c r="B8" s="9">
        <v>3</v>
      </c>
      <c r="C8" s="9">
        <v>7.17</v>
      </c>
      <c r="D8" s="9">
        <v>2</v>
      </c>
      <c r="E8" s="9">
        <v>1</v>
      </c>
    </row>
    <row r="9" spans="1:19" x14ac:dyDescent="0.2">
      <c r="A9" s="9">
        <v>1</v>
      </c>
      <c r="B9" s="9">
        <v>4</v>
      </c>
      <c r="C9" s="9">
        <v>7.8</v>
      </c>
      <c r="D9" s="9">
        <v>2</v>
      </c>
      <c r="E9" s="9">
        <v>0</v>
      </c>
    </row>
    <row r="10" spans="1:19" x14ac:dyDescent="0.2">
      <c r="A10" s="9">
        <v>1</v>
      </c>
      <c r="B10" s="9">
        <v>5</v>
      </c>
      <c r="C10" s="9">
        <v>7.75</v>
      </c>
      <c r="D10" s="9">
        <v>2</v>
      </c>
      <c r="E10" s="9">
        <v>1</v>
      </c>
    </row>
    <row r="11" spans="1:19" x14ac:dyDescent="0.2">
      <c r="A11" s="9">
        <v>1</v>
      </c>
      <c r="B11" s="9">
        <v>6</v>
      </c>
      <c r="C11" s="9">
        <v>7.83</v>
      </c>
      <c r="D11" s="9">
        <v>2</v>
      </c>
      <c r="E11" s="9">
        <v>1</v>
      </c>
    </row>
    <row r="12" spans="1:19" x14ac:dyDescent="0.2">
      <c r="A12" s="9">
        <v>1</v>
      </c>
      <c r="B12" s="9">
        <v>1</v>
      </c>
      <c r="C12" t="s">
        <v>3</v>
      </c>
      <c r="D12" s="9">
        <v>3</v>
      </c>
      <c r="E12" s="9">
        <v>0</v>
      </c>
    </row>
    <row r="13" spans="1:19" x14ac:dyDescent="0.2">
      <c r="A13" s="9">
        <v>1</v>
      </c>
      <c r="B13" s="9">
        <v>2</v>
      </c>
      <c r="C13" s="9">
        <v>7.74</v>
      </c>
      <c r="D13" s="9">
        <v>3</v>
      </c>
      <c r="E13" s="9">
        <v>0</v>
      </c>
    </row>
    <row r="14" spans="1:19" x14ac:dyDescent="0.2">
      <c r="A14" s="9">
        <v>1</v>
      </c>
      <c r="B14" s="9">
        <v>3</v>
      </c>
      <c r="C14" s="9">
        <v>7.66</v>
      </c>
      <c r="D14" s="9">
        <v>3</v>
      </c>
      <c r="E14" s="9">
        <v>0</v>
      </c>
    </row>
    <row r="15" spans="1:19" x14ac:dyDescent="0.2">
      <c r="A15" s="9">
        <v>1</v>
      </c>
      <c r="B15" s="9">
        <v>4</v>
      </c>
      <c r="C15" s="9">
        <v>7.64</v>
      </c>
      <c r="D15" s="9">
        <v>3</v>
      </c>
      <c r="E15" s="9">
        <v>0</v>
      </c>
    </row>
    <row r="16" spans="1:19" x14ac:dyDescent="0.2">
      <c r="A16" s="9">
        <v>1</v>
      </c>
      <c r="B16" s="9">
        <v>5</v>
      </c>
      <c r="C16" s="9">
        <v>7.6</v>
      </c>
      <c r="D16" s="9">
        <v>3</v>
      </c>
      <c r="E16" s="9">
        <v>0</v>
      </c>
    </row>
    <row r="17" spans="1:5" x14ac:dyDescent="0.2">
      <c r="A17" s="9">
        <v>1</v>
      </c>
      <c r="B17" s="9">
        <v>6</v>
      </c>
      <c r="C17" s="9">
        <v>7.91</v>
      </c>
      <c r="D17" s="9">
        <v>3</v>
      </c>
      <c r="E17" s="9">
        <v>0</v>
      </c>
    </row>
    <row r="18" spans="1:5" x14ac:dyDescent="0.2">
      <c r="A18" s="9">
        <v>1</v>
      </c>
      <c r="B18" s="9">
        <v>1</v>
      </c>
      <c r="C18" s="9">
        <v>8</v>
      </c>
      <c r="D18" s="9">
        <v>4</v>
      </c>
      <c r="E18" s="9">
        <v>0</v>
      </c>
    </row>
    <row r="19" spans="1:5" x14ac:dyDescent="0.2">
      <c r="A19" s="9">
        <v>1</v>
      </c>
      <c r="B19" s="9">
        <v>2</v>
      </c>
      <c r="C19" s="9">
        <v>8.02</v>
      </c>
      <c r="D19" s="9">
        <v>4</v>
      </c>
      <c r="E19" s="9">
        <v>0</v>
      </c>
    </row>
    <row r="20" spans="1:5" x14ac:dyDescent="0.2">
      <c r="A20" s="9">
        <v>1</v>
      </c>
      <c r="B20" s="9">
        <v>3</v>
      </c>
      <c r="C20" s="9">
        <v>5.91</v>
      </c>
      <c r="D20" s="9">
        <v>4</v>
      </c>
      <c r="E20" s="9">
        <v>0</v>
      </c>
    </row>
    <row r="21" spans="1:5" x14ac:dyDescent="0.2">
      <c r="A21" s="9">
        <v>0</v>
      </c>
      <c r="B21" s="9">
        <v>4</v>
      </c>
      <c r="C21" t="s">
        <v>2</v>
      </c>
      <c r="D21" s="9">
        <v>4</v>
      </c>
      <c r="E21" s="9">
        <v>0</v>
      </c>
    </row>
    <row r="22" spans="1:5" x14ac:dyDescent="0.2">
      <c r="A22" s="9">
        <v>1</v>
      </c>
      <c r="B22" s="9">
        <v>5</v>
      </c>
      <c r="C22" t="s">
        <v>3</v>
      </c>
      <c r="D22" s="9">
        <v>4</v>
      </c>
      <c r="E22" s="9">
        <v>1</v>
      </c>
    </row>
    <row r="23" spans="1:5" x14ac:dyDescent="0.2">
      <c r="A23" s="9">
        <v>1</v>
      </c>
      <c r="B23" s="9">
        <v>6</v>
      </c>
      <c r="C23" s="9">
        <v>7.84</v>
      </c>
      <c r="D23" s="9">
        <v>4</v>
      </c>
      <c r="E23" s="9">
        <v>0</v>
      </c>
    </row>
    <row r="24" spans="1:5" x14ac:dyDescent="0.2">
      <c r="A24" s="9">
        <v>1</v>
      </c>
      <c r="B24" s="9">
        <v>1</v>
      </c>
      <c r="C24" s="9">
        <v>7.65</v>
      </c>
      <c r="D24" s="9">
        <v>5</v>
      </c>
      <c r="E24" s="9">
        <v>0</v>
      </c>
    </row>
    <row r="25" spans="1:5" x14ac:dyDescent="0.2">
      <c r="A25" s="9">
        <v>1</v>
      </c>
      <c r="B25" s="9">
        <v>2</v>
      </c>
      <c r="C25" s="9">
        <v>7.52</v>
      </c>
      <c r="D25" s="9">
        <v>5</v>
      </c>
      <c r="E25" s="9">
        <v>0</v>
      </c>
    </row>
    <row r="26" spans="1:5" x14ac:dyDescent="0.2">
      <c r="A26" s="9">
        <v>1</v>
      </c>
      <c r="B26" s="9">
        <v>3</v>
      </c>
      <c r="C26" s="9">
        <v>7.89</v>
      </c>
      <c r="D26" s="9">
        <v>5</v>
      </c>
      <c r="E26" s="9">
        <v>0</v>
      </c>
    </row>
    <row r="27" spans="1:5" x14ac:dyDescent="0.2">
      <c r="A27" s="9">
        <v>1</v>
      </c>
      <c r="B27" s="9">
        <v>4</v>
      </c>
      <c r="C27" s="9">
        <v>7.87</v>
      </c>
      <c r="D27" s="9">
        <v>5</v>
      </c>
      <c r="E27" s="9">
        <v>0</v>
      </c>
    </row>
    <row r="28" spans="1:5" x14ac:dyDescent="0.2">
      <c r="A28" s="9">
        <v>1</v>
      </c>
      <c r="B28" s="9">
        <v>5</v>
      </c>
      <c r="C28" s="9">
        <v>7.94</v>
      </c>
      <c r="D28" s="9">
        <v>5</v>
      </c>
      <c r="E28" s="9">
        <v>0</v>
      </c>
    </row>
    <row r="29" spans="1:5" x14ac:dyDescent="0.2">
      <c r="A29" s="9">
        <v>1</v>
      </c>
      <c r="B29" s="9">
        <v>6</v>
      </c>
      <c r="C29" t="s">
        <v>3</v>
      </c>
      <c r="D29" s="9">
        <v>5</v>
      </c>
      <c r="E29" s="9">
        <v>0</v>
      </c>
    </row>
    <row r="30" spans="1:5" x14ac:dyDescent="0.2">
      <c r="A30" s="9">
        <v>1</v>
      </c>
      <c r="B30" s="9">
        <v>1</v>
      </c>
      <c r="C30" s="9">
        <v>7.56</v>
      </c>
      <c r="D30" s="9">
        <v>6</v>
      </c>
      <c r="E30" s="9">
        <v>0</v>
      </c>
    </row>
    <row r="31" spans="1:5" x14ac:dyDescent="0.2">
      <c r="A31" s="9">
        <v>1</v>
      </c>
      <c r="B31" s="9">
        <v>2</v>
      </c>
      <c r="C31" s="9">
        <v>7.34</v>
      </c>
      <c r="D31" s="9">
        <v>6</v>
      </c>
      <c r="E31" s="9">
        <v>0</v>
      </c>
    </row>
    <row r="32" spans="1:5" x14ac:dyDescent="0.2">
      <c r="A32" s="9">
        <v>1</v>
      </c>
      <c r="B32" s="9">
        <v>3</v>
      </c>
      <c r="C32" s="9">
        <v>7.8</v>
      </c>
      <c r="D32" s="9">
        <v>6</v>
      </c>
      <c r="E32" s="9">
        <v>0</v>
      </c>
    </row>
    <row r="33" spans="1:5" x14ac:dyDescent="0.2">
      <c r="A33" s="9">
        <v>1</v>
      </c>
      <c r="B33" s="9">
        <v>4</v>
      </c>
      <c r="C33" s="9">
        <v>7.72</v>
      </c>
      <c r="D33" s="9">
        <v>6</v>
      </c>
      <c r="E33" s="9">
        <v>0</v>
      </c>
    </row>
    <row r="34" spans="1:5" x14ac:dyDescent="0.2">
      <c r="A34" s="9">
        <v>1</v>
      </c>
      <c r="B34" s="9">
        <v>5</v>
      </c>
      <c r="C34" t="s">
        <v>3</v>
      </c>
      <c r="D34" s="9">
        <v>6</v>
      </c>
      <c r="E34" s="9">
        <v>0</v>
      </c>
    </row>
    <row r="35" spans="1:5" x14ac:dyDescent="0.2">
      <c r="A35" s="9">
        <v>1</v>
      </c>
      <c r="B35" s="9">
        <v>6</v>
      </c>
      <c r="C35" s="9">
        <v>7.79</v>
      </c>
      <c r="D35" s="9">
        <v>6</v>
      </c>
      <c r="E35" s="9">
        <v>0</v>
      </c>
    </row>
    <row r="36" spans="1:5" x14ac:dyDescent="0.2">
      <c r="A36" s="9">
        <v>1</v>
      </c>
      <c r="B36" s="9">
        <v>1</v>
      </c>
      <c r="C36" s="9">
        <v>7.54</v>
      </c>
      <c r="D36" s="9">
        <v>7</v>
      </c>
      <c r="E36" s="9">
        <v>0</v>
      </c>
    </row>
    <row r="37" spans="1:5" x14ac:dyDescent="0.2">
      <c r="A37" s="9">
        <v>1</v>
      </c>
      <c r="B37" s="9">
        <v>2</v>
      </c>
      <c r="C37" s="9">
        <v>7.85</v>
      </c>
      <c r="D37" s="9">
        <v>7</v>
      </c>
      <c r="E37" s="9">
        <v>0</v>
      </c>
    </row>
    <row r="38" spans="1:5" x14ac:dyDescent="0.2">
      <c r="A38" s="9">
        <v>1</v>
      </c>
      <c r="B38" s="9">
        <v>3</v>
      </c>
      <c r="C38" s="9">
        <v>7.86</v>
      </c>
      <c r="D38" s="9">
        <v>7</v>
      </c>
      <c r="E38" s="9">
        <v>0</v>
      </c>
    </row>
    <row r="39" spans="1:5" x14ac:dyDescent="0.2">
      <c r="A39" s="9">
        <v>1</v>
      </c>
      <c r="B39" s="9">
        <v>4</v>
      </c>
      <c r="C39" s="9">
        <v>6.11</v>
      </c>
      <c r="D39" s="9">
        <v>7</v>
      </c>
      <c r="E39" s="9">
        <v>0</v>
      </c>
    </row>
    <row r="40" spans="1:5" x14ac:dyDescent="0.2">
      <c r="A40" s="9">
        <v>1</v>
      </c>
      <c r="B40" s="9">
        <v>5</v>
      </c>
      <c r="C40" s="9">
        <v>6.06</v>
      </c>
      <c r="D40" s="9">
        <v>7</v>
      </c>
      <c r="E40" s="9">
        <v>0</v>
      </c>
    </row>
    <row r="41" spans="1:5" x14ac:dyDescent="0.2">
      <c r="A41" s="9">
        <v>1</v>
      </c>
      <c r="B41" s="9">
        <v>6</v>
      </c>
      <c r="C41" s="9">
        <v>7.56</v>
      </c>
      <c r="D41" s="9">
        <v>7</v>
      </c>
      <c r="E41" s="9">
        <v>0</v>
      </c>
    </row>
    <row r="42" spans="1:5" x14ac:dyDescent="0.2">
      <c r="A42" s="9">
        <v>1</v>
      </c>
      <c r="B42" s="9">
        <v>1</v>
      </c>
      <c r="C42" s="9">
        <v>7.24</v>
      </c>
      <c r="D42" s="9">
        <v>8</v>
      </c>
      <c r="E42" s="9">
        <v>0</v>
      </c>
    </row>
    <row r="43" spans="1:5" x14ac:dyDescent="0.2">
      <c r="A43" s="9">
        <v>1</v>
      </c>
      <c r="B43" s="9">
        <v>2</v>
      </c>
      <c r="C43" s="9">
        <v>7.57</v>
      </c>
      <c r="D43" s="9">
        <v>8</v>
      </c>
      <c r="E43" s="9">
        <v>0</v>
      </c>
    </row>
    <row r="44" spans="1:5" x14ac:dyDescent="0.2">
      <c r="A44" s="9">
        <v>1</v>
      </c>
      <c r="B44" s="9">
        <v>3</v>
      </c>
      <c r="C44" s="9">
        <v>7.67</v>
      </c>
      <c r="D44" s="9">
        <v>8</v>
      </c>
      <c r="E44" s="9">
        <v>0</v>
      </c>
    </row>
    <row r="45" spans="1:5" x14ac:dyDescent="0.2">
      <c r="A45" s="9">
        <v>1</v>
      </c>
      <c r="B45" s="9">
        <v>4</v>
      </c>
      <c r="C45" t="s">
        <v>3</v>
      </c>
      <c r="D45" s="9">
        <v>8</v>
      </c>
      <c r="E45" s="9">
        <v>0</v>
      </c>
    </row>
    <row r="46" spans="1:5" x14ac:dyDescent="0.2">
      <c r="A46" s="9">
        <v>1</v>
      </c>
      <c r="B46" s="9">
        <v>5</v>
      </c>
      <c r="C46" s="9">
        <v>7.65</v>
      </c>
      <c r="D46" s="9">
        <v>8</v>
      </c>
      <c r="E46" s="9">
        <v>0</v>
      </c>
    </row>
    <row r="47" spans="1:5" x14ac:dyDescent="0.2">
      <c r="A47" s="9">
        <v>1</v>
      </c>
      <c r="B47" s="9">
        <v>6</v>
      </c>
      <c r="C47" s="9">
        <v>7.84</v>
      </c>
      <c r="D47" s="9">
        <v>8</v>
      </c>
      <c r="E47" s="9">
        <v>0</v>
      </c>
    </row>
    <row r="48" spans="1:5" x14ac:dyDescent="0.2">
      <c r="A48" s="9">
        <v>1</v>
      </c>
      <c r="B48" s="9">
        <v>1</v>
      </c>
      <c r="C48" s="9">
        <v>7.5</v>
      </c>
      <c r="D48" s="9">
        <v>9</v>
      </c>
      <c r="E48" s="9">
        <v>0</v>
      </c>
    </row>
    <row r="49" spans="1:7" x14ac:dyDescent="0.2">
      <c r="A49" s="9">
        <v>1</v>
      </c>
      <c r="B49" s="9">
        <v>2</v>
      </c>
      <c r="C49" s="9">
        <v>7.71</v>
      </c>
      <c r="D49" s="9">
        <v>9</v>
      </c>
      <c r="E49" s="9">
        <v>0</v>
      </c>
    </row>
    <row r="50" spans="1:7" x14ac:dyDescent="0.2">
      <c r="A50" s="9">
        <v>1</v>
      </c>
      <c r="B50" s="9">
        <v>3</v>
      </c>
      <c r="C50" s="9">
        <v>7.66</v>
      </c>
      <c r="D50" s="9">
        <v>9</v>
      </c>
      <c r="E50" s="9">
        <v>0</v>
      </c>
    </row>
    <row r="51" spans="1:7" x14ac:dyDescent="0.2">
      <c r="A51" s="9">
        <v>1</v>
      </c>
      <c r="B51" s="9">
        <v>4</v>
      </c>
      <c r="C51" s="9">
        <v>5.6</v>
      </c>
      <c r="D51" s="9">
        <v>9</v>
      </c>
      <c r="E51" s="9">
        <v>0</v>
      </c>
    </row>
    <row r="52" spans="1:7" x14ac:dyDescent="0.2">
      <c r="A52" s="9">
        <v>1</v>
      </c>
      <c r="B52" s="9">
        <v>5</v>
      </c>
      <c r="C52" t="s">
        <v>3</v>
      </c>
      <c r="D52" s="9">
        <v>9</v>
      </c>
      <c r="E52" s="9">
        <v>0</v>
      </c>
    </row>
    <row r="53" spans="1:7" x14ac:dyDescent="0.2">
      <c r="A53" s="9">
        <v>0</v>
      </c>
      <c r="B53" s="9">
        <v>6</v>
      </c>
      <c r="C53" t="s">
        <v>2</v>
      </c>
      <c r="D53" s="9">
        <v>9</v>
      </c>
      <c r="E53" s="9">
        <v>0</v>
      </c>
    </row>
    <row r="54" spans="1:7" x14ac:dyDescent="0.2">
      <c r="A54" s="9">
        <v>1</v>
      </c>
      <c r="B54" s="9">
        <v>1</v>
      </c>
      <c r="C54" s="9">
        <v>7.26</v>
      </c>
      <c r="D54" s="9">
        <v>10</v>
      </c>
      <c r="E54" s="9">
        <v>0</v>
      </c>
      <c r="G54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F976-0FDF-8B45-8CFC-50F26EBB9719}">
  <dimension ref="A1:S58"/>
  <sheetViews>
    <sheetView workbookViewId="0">
      <selection activeCell="S3" sqref="S3:S4"/>
    </sheetView>
  </sheetViews>
  <sheetFormatPr baseColWidth="10" defaultRowHeight="16" x14ac:dyDescent="0.2"/>
  <cols>
    <col min="8" max="8" width="16.5" bestFit="1" customWidth="1"/>
    <col min="9" max="9" width="17.33203125" bestFit="1" customWidth="1"/>
    <col min="16" max="16" width="13.1640625" bestFit="1" customWidth="1"/>
  </cols>
  <sheetData>
    <row r="1" spans="1:19" x14ac:dyDescent="0.2">
      <c r="A1" s="9" t="s">
        <v>5</v>
      </c>
      <c r="B1" s="9" t="s">
        <v>6</v>
      </c>
      <c r="C1" s="9" t="s">
        <v>0</v>
      </c>
      <c r="D1" s="9" t="s">
        <v>1</v>
      </c>
      <c r="E1" s="9" t="s">
        <v>4</v>
      </c>
    </row>
    <row r="2" spans="1:19" x14ac:dyDescent="0.2">
      <c r="A2" s="9">
        <v>1</v>
      </c>
      <c r="B2" s="9">
        <v>1</v>
      </c>
      <c r="C2" s="9" t="s">
        <v>3</v>
      </c>
      <c r="D2" s="9">
        <v>1</v>
      </c>
      <c r="E2" s="9">
        <v>1</v>
      </c>
    </row>
    <row r="3" spans="1:19" x14ac:dyDescent="0.2">
      <c r="A3" s="9">
        <v>1</v>
      </c>
      <c r="B3" s="9">
        <v>2</v>
      </c>
      <c r="C3" s="9">
        <v>7.74</v>
      </c>
      <c r="D3" s="9">
        <v>1</v>
      </c>
      <c r="E3" s="9">
        <v>0</v>
      </c>
      <c r="H3" t="s">
        <v>7</v>
      </c>
      <c r="I3" t="s">
        <v>8</v>
      </c>
      <c r="J3" s="2" t="s">
        <v>9</v>
      </c>
      <c r="K3" s="2" t="s">
        <v>11</v>
      </c>
      <c r="L3" s="2" t="s">
        <v>16</v>
      </c>
      <c r="M3" s="2" t="s">
        <v>17</v>
      </c>
      <c r="N3" s="2" t="s">
        <v>12</v>
      </c>
      <c r="O3" s="2" t="s">
        <v>13</v>
      </c>
      <c r="P3" s="2" t="s">
        <v>15</v>
      </c>
      <c r="Q3" s="2" t="s">
        <v>10</v>
      </c>
      <c r="R3" s="2" t="s">
        <v>37</v>
      </c>
      <c r="S3" s="6" t="s">
        <v>38</v>
      </c>
    </row>
    <row r="4" spans="1:19" x14ac:dyDescent="0.2">
      <c r="A4" s="9">
        <v>1</v>
      </c>
      <c r="B4" s="9">
        <v>3</v>
      </c>
      <c r="C4" s="9">
        <v>7.49</v>
      </c>
      <c r="D4" s="9">
        <v>1</v>
      </c>
      <c r="E4" s="9">
        <v>1</v>
      </c>
      <c r="H4" s="1">
        <v>54</v>
      </c>
      <c r="I4" s="1">
        <v>43</v>
      </c>
      <c r="J4" s="4">
        <f>GETPIVOTDATA("Valid Performances",$H$3)/GETPIVOTDATA("Sum of Attempted",$H$3)</f>
        <v>0.79629629629629628</v>
      </c>
      <c r="K4">
        <f>COUNTIF(C2:C67, "F")</f>
        <v>11</v>
      </c>
      <c r="L4" cm="1">
        <f t="array" ref="L4">SUMPRODUCT(--(C2:C67="F"), --((B2:B67=1)+(B2:B67=2)+(B2:B67=3)))</f>
        <v>7</v>
      </c>
      <c r="M4" cm="1">
        <f t="array" ref="M4">SUMPRODUCT(--(C2:C67="F"), --((B2:B67=4)+(B2:B67=5)+(B2:B67=6)))</f>
        <v>4</v>
      </c>
      <c r="N4" cm="1">
        <f t="array" ref="N4">SUMPRODUCT(--(C2:C67="F"), --(E2:E67=1))</f>
        <v>2</v>
      </c>
      <c r="O4">
        <f>SUM(E1:E67)</f>
        <v>11</v>
      </c>
      <c r="P4" s="3">
        <f>O4/GETPIVOTDATA("Sum of Attempted",$H$3)</f>
        <v>0.20370370370370369</v>
      </c>
      <c r="Q4">
        <f>COUNTIF(C2:C67, "P")</f>
        <v>3</v>
      </c>
      <c r="R4">
        <f>AVERAGE(C2:C58)</f>
        <v>7.7132558139534915</v>
      </c>
      <c r="S4" s="16">
        <f>_xlfn.MAXIFS(C2:C67, E2:E67, 0)</f>
        <v>8.15</v>
      </c>
    </row>
    <row r="5" spans="1:19" x14ac:dyDescent="0.2">
      <c r="A5" s="9">
        <v>1</v>
      </c>
      <c r="B5" s="9">
        <v>4</v>
      </c>
      <c r="C5" s="9">
        <v>7.53</v>
      </c>
      <c r="D5" s="9">
        <v>1</v>
      </c>
      <c r="E5" s="9">
        <v>0</v>
      </c>
    </row>
    <row r="6" spans="1:19" x14ac:dyDescent="0.2">
      <c r="A6" s="9">
        <v>1</v>
      </c>
      <c r="B6" s="9">
        <v>5</v>
      </c>
      <c r="C6" s="9">
        <v>7.63</v>
      </c>
      <c r="D6" s="9">
        <v>1</v>
      </c>
      <c r="E6" s="9">
        <v>0</v>
      </c>
    </row>
    <row r="7" spans="1:19" x14ac:dyDescent="0.2">
      <c r="A7" s="9">
        <v>1</v>
      </c>
      <c r="B7" s="9">
        <v>6</v>
      </c>
      <c r="C7" s="9">
        <v>7.46</v>
      </c>
      <c r="D7" s="9">
        <v>1</v>
      </c>
      <c r="E7" s="9">
        <v>1</v>
      </c>
    </row>
    <row r="8" spans="1:19" x14ac:dyDescent="0.2">
      <c r="A8" s="9">
        <v>1</v>
      </c>
      <c r="B8" s="9">
        <v>1</v>
      </c>
      <c r="C8" s="9">
        <v>7.86</v>
      </c>
      <c r="D8" s="9">
        <v>2</v>
      </c>
      <c r="E8" s="9">
        <v>1</v>
      </c>
    </row>
    <row r="9" spans="1:19" x14ac:dyDescent="0.2">
      <c r="A9" s="9">
        <v>1</v>
      </c>
      <c r="B9" s="9">
        <v>2</v>
      </c>
      <c r="C9" s="9">
        <v>7.62</v>
      </c>
      <c r="D9" s="9">
        <v>2</v>
      </c>
      <c r="E9" s="9">
        <v>1</v>
      </c>
    </row>
    <row r="10" spans="1:19" x14ac:dyDescent="0.2">
      <c r="A10" s="9">
        <v>1</v>
      </c>
      <c r="B10" s="9">
        <v>3</v>
      </c>
      <c r="C10" s="9">
        <v>7.75</v>
      </c>
      <c r="D10" s="9">
        <v>2</v>
      </c>
      <c r="E10" s="9">
        <v>1</v>
      </c>
    </row>
    <row r="11" spans="1:19" x14ac:dyDescent="0.2">
      <c r="A11" s="9">
        <v>1</v>
      </c>
      <c r="B11" s="9">
        <v>4</v>
      </c>
      <c r="C11" s="9">
        <v>8.18</v>
      </c>
      <c r="D11" s="9">
        <v>2</v>
      </c>
      <c r="E11" s="9">
        <v>1</v>
      </c>
    </row>
    <row r="12" spans="1:19" x14ac:dyDescent="0.2">
      <c r="A12" s="9">
        <v>0</v>
      </c>
      <c r="B12" s="9">
        <v>5</v>
      </c>
      <c r="C12" t="s">
        <v>2</v>
      </c>
      <c r="D12" s="9">
        <v>2</v>
      </c>
      <c r="E12" s="9">
        <v>0</v>
      </c>
    </row>
    <row r="13" spans="1:19" x14ac:dyDescent="0.2">
      <c r="A13" s="9">
        <v>1</v>
      </c>
      <c r="B13" s="9">
        <v>6</v>
      </c>
      <c r="C13" s="9">
        <v>8.0500000000000007</v>
      </c>
      <c r="D13" s="9">
        <v>2</v>
      </c>
      <c r="E13" s="9">
        <v>0</v>
      </c>
    </row>
    <row r="14" spans="1:19" x14ac:dyDescent="0.2">
      <c r="A14">
        <v>1</v>
      </c>
      <c r="B14">
        <v>1</v>
      </c>
      <c r="C14">
        <v>7.84</v>
      </c>
      <c r="D14" s="9">
        <v>3</v>
      </c>
      <c r="E14">
        <v>0</v>
      </c>
    </row>
    <row r="15" spans="1:19" x14ac:dyDescent="0.2">
      <c r="A15">
        <v>1</v>
      </c>
      <c r="B15">
        <v>2</v>
      </c>
      <c r="C15">
        <v>8.0299999999999994</v>
      </c>
      <c r="D15" s="9">
        <v>3</v>
      </c>
      <c r="E15">
        <v>0</v>
      </c>
    </row>
    <row r="16" spans="1:19" x14ac:dyDescent="0.2">
      <c r="A16">
        <v>1</v>
      </c>
      <c r="B16">
        <v>3</v>
      </c>
      <c r="C16">
        <v>7.82</v>
      </c>
      <c r="D16" s="9">
        <v>3</v>
      </c>
      <c r="E16">
        <v>0</v>
      </c>
    </row>
    <row r="17" spans="1:10" x14ac:dyDescent="0.2">
      <c r="A17">
        <v>0</v>
      </c>
      <c r="B17">
        <v>4</v>
      </c>
      <c r="C17" t="s">
        <v>2</v>
      </c>
      <c r="D17" s="9">
        <v>3</v>
      </c>
      <c r="E17">
        <v>0</v>
      </c>
    </row>
    <row r="18" spans="1:10" x14ac:dyDescent="0.2">
      <c r="A18">
        <v>1</v>
      </c>
      <c r="B18">
        <v>5</v>
      </c>
      <c r="C18">
        <v>7.93</v>
      </c>
      <c r="D18" s="9">
        <v>3</v>
      </c>
      <c r="E18">
        <v>0</v>
      </c>
    </row>
    <row r="19" spans="1:10" x14ac:dyDescent="0.2">
      <c r="A19">
        <v>1</v>
      </c>
      <c r="B19">
        <v>6</v>
      </c>
      <c r="C19" t="s">
        <v>3</v>
      </c>
      <c r="D19" s="9">
        <v>3</v>
      </c>
      <c r="E19">
        <v>0</v>
      </c>
      <c r="J19" s="16">
        <f>AVERAGE(C2:C58)</f>
        <v>7.7132558139534915</v>
      </c>
    </row>
    <row r="20" spans="1:10" x14ac:dyDescent="0.2">
      <c r="A20">
        <v>1</v>
      </c>
      <c r="B20">
        <v>1</v>
      </c>
      <c r="C20" t="s">
        <v>3</v>
      </c>
      <c r="D20" s="9">
        <v>4</v>
      </c>
      <c r="E20">
        <v>1</v>
      </c>
    </row>
    <row r="21" spans="1:10" x14ac:dyDescent="0.2">
      <c r="A21">
        <v>1</v>
      </c>
      <c r="B21">
        <v>2</v>
      </c>
      <c r="C21">
        <v>8.02</v>
      </c>
      <c r="D21" s="9">
        <v>4</v>
      </c>
      <c r="E21">
        <v>0</v>
      </c>
    </row>
    <row r="22" spans="1:10" x14ac:dyDescent="0.2">
      <c r="A22">
        <v>1</v>
      </c>
      <c r="B22">
        <v>3</v>
      </c>
      <c r="C22" t="s">
        <v>3</v>
      </c>
      <c r="D22" s="9">
        <v>4</v>
      </c>
      <c r="E22">
        <v>0</v>
      </c>
    </row>
    <row r="23" spans="1:10" x14ac:dyDescent="0.2">
      <c r="A23">
        <v>1</v>
      </c>
      <c r="B23">
        <v>4</v>
      </c>
      <c r="C23">
        <v>7.83</v>
      </c>
      <c r="D23" s="9">
        <v>4</v>
      </c>
      <c r="E23">
        <v>0</v>
      </c>
    </row>
    <row r="24" spans="1:10" x14ac:dyDescent="0.2">
      <c r="A24">
        <v>1</v>
      </c>
      <c r="B24">
        <v>5</v>
      </c>
      <c r="C24" t="s">
        <v>3</v>
      </c>
      <c r="D24" s="9">
        <v>4</v>
      </c>
      <c r="E24">
        <v>0</v>
      </c>
    </row>
    <row r="25" spans="1:10" x14ac:dyDescent="0.2">
      <c r="A25">
        <v>1</v>
      </c>
      <c r="B25">
        <v>6</v>
      </c>
      <c r="C25">
        <v>8.06</v>
      </c>
      <c r="D25" s="9">
        <v>4</v>
      </c>
      <c r="E25">
        <v>0</v>
      </c>
    </row>
    <row r="26" spans="1:10" x14ac:dyDescent="0.2">
      <c r="A26">
        <v>1</v>
      </c>
      <c r="B26">
        <v>1</v>
      </c>
      <c r="C26">
        <v>7.88</v>
      </c>
      <c r="D26" s="9">
        <v>5</v>
      </c>
      <c r="E26">
        <v>1</v>
      </c>
    </row>
    <row r="27" spans="1:10" x14ac:dyDescent="0.2">
      <c r="A27">
        <v>1</v>
      </c>
      <c r="B27">
        <v>2</v>
      </c>
      <c r="C27">
        <v>8.15</v>
      </c>
      <c r="D27" s="9">
        <v>5</v>
      </c>
      <c r="E27">
        <v>0</v>
      </c>
    </row>
    <row r="28" spans="1:10" x14ac:dyDescent="0.2">
      <c r="A28">
        <v>1</v>
      </c>
      <c r="B28">
        <v>3</v>
      </c>
      <c r="C28">
        <v>5.71</v>
      </c>
      <c r="D28" s="9">
        <v>5</v>
      </c>
      <c r="E28">
        <v>1</v>
      </c>
    </row>
    <row r="29" spans="1:10" x14ac:dyDescent="0.2">
      <c r="A29">
        <v>1</v>
      </c>
      <c r="B29">
        <v>4</v>
      </c>
      <c r="C29">
        <v>7.9</v>
      </c>
      <c r="D29" s="9">
        <v>5</v>
      </c>
      <c r="E29">
        <v>0</v>
      </c>
    </row>
    <row r="30" spans="1:10" x14ac:dyDescent="0.2">
      <c r="A30">
        <v>1</v>
      </c>
      <c r="B30">
        <v>5</v>
      </c>
      <c r="C30">
        <v>7.9</v>
      </c>
      <c r="D30" s="9">
        <v>5</v>
      </c>
      <c r="E30">
        <v>0</v>
      </c>
    </row>
    <row r="31" spans="1:10" x14ac:dyDescent="0.2">
      <c r="A31">
        <v>0</v>
      </c>
      <c r="B31">
        <v>6</v>
      </c>
      <c r="C31" t="s">
        <v>2</v>
      </c>
      <c r="D31" s="9">
        <v>5</v>
      </c>
      <c r="E31">
        <v>0</v>
      </c>
    </row>
    <row r="32" spans="1:10" x14ac:dyDescent="0.2">
      <c r="A32">
        <v>1</v>
      </c>
      <c r="B32">
        <v>1</v>
      </c>
      <c r="C32">
        <v>7.53</v>
      </c>
      <c r="D32" s="9">
        <v>6</v>
      </c>
      <c r="E32">
        <v>0</v>
      </c>
    </row>
    <row r="33" spans="1:5" x14ac:dyDescent="0.2">
      <c r="A33">
        <v>1</v>
      </c>
      <c r="B33">
        <v>2</v>
      </c>
      <c r="C33">
        <v>7.53</v>
      </c>
      <c r="D33" s="9">
        <v>6</v>
      </c>
      <c r="E33">
        <v>0</v>
      </c>
    </row>
    <row r="34" spans="1:5" x14ac:dyDescent="0.2">
      <c r="A34">
        <v>1</v>
      </c>
      <c r="B34">
        <v>3</v>
      </c>
      <c r="C34">
        <v>7.51</v>
      </c>
      <c r="D34" s="9">
        <v>6</v>
      </c>
      <c r="E34">
        <v>0</v>
      </c>
    </row>
    <row r="35" spans="1:5" x14ac:dyDescent="0.2">
      <c r="A35">
        <v>1</v>
      </c>
      <c r="B35">
        <v>4</v>
      </c>
      <c r="C35">
        <v>7.43</v>
      </c>
      <c r="D35" s="9">
        <v>6</v>
      </c>
      <c r="E35">
        <v>0</v>
      </c>
    </row>
    <row r="36" spans="1:5" x14ac:dyDescent="0.2">
      <c r="A36">
        <v>1</v>
      </c>
      <c r="B36">
        <v>5</v>
      </c>
      <c r="C36">
        <v>7.34</v>
      </c>
      <c r="D36" s="9">
        <v>6</v>
      </c>
      <c r="E36">
        <v>0</v>
      </c>
    </row>
    <row r="37" spans="1:5" x14ac:dyDescent="0.2">
      <c r="A37">
        <v>1</v>
      </c>
      <c r="B37">
        <v>6</v>
      </c>
      <c r="C37">
        <v>7.61</v>
      </c>
      <c r="D37" s="9">
        <v>6</v>
      </c>
      <c r="E37">
        <v>0</v>
      </c>
    </row>
    <row r="38" spans="1:5" x14ac:dyDescent="0.2">
      <c r="A38">
        <v>1</v>
      </c>
      <c r="B38">
        <v>1</v>
      </c>
      <c r="C38" t="s">
        <v>3</v>
      </c>
      <c r="D38" s="9">
        <v>7</v>
      </c>
      <c r="E38">
        <v>0</v>
      </c>
    </row>
    <row r="39" spans="1:5" x14ac:dyDescent="0.2">
      <c r="A39">
        <v>1</v>
      </c>
      <c r="B39">
        <v>2</v>
      </c>
      <c r="C39">
        <v>7.82</v>
      </c>
      <c r="D39" s="9">
        <v>7</v>
      </c>
      <c r="E39">
        <v>0</v>
      </c>
    </row>
    <row r="40" spans="1:5" x14ac:dyDescent="0.2">
      <c r="A40">
        <v>1</v>
      </c>
      <c r="B40">
        <v>3</v>
      </c>
      <c r="C40">
        <v>8.0500000000000007</v>
      </c>
      <c r="D40" s="9">
        <v>7</v>
      </c>
      <c r="E40">
        <v>0</v>
      </c>
    </row>
    <row r="41" spans="1:5" x14ac:dyDescent="0.2">
      <c r="A41">
        <v>1</v>
      </c>
      <c r="B41">
        <v>4</v>
      </c>
      <c r="C41">
        <v>7.83</v>
      </c>
      <c r="D41" s="9">
        <v>7</v>
      </c>
      <c r="E41">
        <v>0</v>
      </c>
    </row>
    <row r="42" spans="1:5" x14ac:dyDescent="0.2">
      <c r="A42">
        <v>1</v>
      </c>
      <c r="B42">
        <v>5</v>
      </c>
      <c r="C42">
        <v>7.9</v>
      </c>
      <c r="D42" s="9">
        <v>7</v>
      </c>
      <c r="E42">
        <v>0</v>
      </c>
    </row>
    <row r="43" spans="1:5" x14ac:dyDescent="0.2">
      <c r="A43">
        <v>1</v>
      </c>
      <c r="B43">
        <v>6</v>
      </c>
      <c r="C43">
        <v>7.98</v>
      </c>
      <c r="D43" s="9">
        <v>7</v>
      </c>
      <c r="E43">
        <v>0</v>
      </c>
    </row>
    <row r="44" spans="1:5" x14ac:dyDescent="0.2">
      <c r="A44">
        <v>1</v>
      </c>
      <c r="B44">
        <v>1</v>
      </c>
      <c r="C44" t="s">
        <v>3</v>
      </c>
      <c r="D44" s="9">
        <v>8</v>
      </c>
      <c r="E44">
        <v>0</v>
      </c>
    </row>
    <row r="45" spans="1:5" x14ac:dyDescent="0.2">
      <c r="A45">
        <v>1</v>
      </c>
      <c r="B45">
        <v>2</v>
      </c>
      <c r="C45">
        <v>7.93</v>
      </c>
      <c r="D45" s="9">
        <v>8</v>
      </c>
      <c r="E45">
        <v>0</v>
      </c>
    </row>
    <row r="46" spans="1:5" x14ac:dyDescent="0.2">
      <c r="A46">
        <v>1</v>
      </c>
      <c r="B46">
        <v>3</v>
      </c>
      <c r="C46">
        <v>7.89</v>
      </c>
      <c r="D46" s="9">
        <v>8</v>
      </c>
      <c r="E46">
        <v>0</v>
      </c>
    </row>
    <row r="47" spans="1:5" x14ac:dyDescent="0.2">
      <c r="A47">
        <v>1</v>
      </c>
      <c r="B47">
        <v>4</v>
      </c>
      <c r="C47">
        <v>8.0399999999999991</v>
      </c>
      <c r="D47" s="9">
        <v>8</v>
      </c>
      <c r="E47">
        <v>0</v>
      </c>
    </row>
    <row r="48" spans="1:5" x14ac:dyDescent="0.2">
      <c r="A48">
        <v>1</v>
      </c>
      <c r="B48">
        <v>5</v>
      </c>
      <c r="C48" t="s">
        <v>3</v>
      </c>
      <c r="D48" s="9">
        <v>8</v>
      </c>
      <c r="E48">
        <v>0</v>
      </c>
    </row>
    <row r="49" spans="1:5" x14ac:dyDescent="0.2">
      <c r="A49">
        <v>1</v>
      </c>
      <c r="B49">
        <v>6</v>
      </c>
      <c r="C49">
        <v>7.86</v>
      </c>
      <c r="D49" s="9">
        <v>8</v>
      </c>
      <c r="E49">
        <v>1</v>
      </c>
    </row>
    <row r="50" spans="1:5" x14ac:dyDescent="0.2">
      <c r="A50">
        <v>1</v>
      </c>
      <c r="B50">
        <v>1</v>
      </c>
      <c r="C50">
        <v>7.36</v>
      </c>
      <c r="D50" s="9">
        <v>9</v>
      </c>
      <c r="E50">
        <v>0</v>
      </c>
    </row>
    <row r="51" spans="1:5" x14ac:dyDescent="0.2">
      <c r="A51">
        <v>1</v>
      </c>
      <c r="B51">
        <v>2</v>
      </c>
      <c r="C51" t="s">
        <v>3</v>
      </c>
      <c r="D51" s="9">
        <v>9</v>
      </c>
      <c r="E51">
        <v>0</v>
      </c>
    </row>
    <row r="52" spans="1:5" x14ac:dyDescent="0.2">
      <c r="A52">
        <v>1</v>
      </c>
      <c r="B52">
        <v>3</v>
      </c>
      <c r="C52">
        <v>7.35</v>
      </c>
      <c r="D52" s="9">
        <v>9</v>
      </c>
      <c r="E52">
        <v>0</v>
      </c>
    </row>
    <row r="53" spans="1:5" x14ac:dyDescent="0.2">
      <c r="A53">
        <v>1</v>
      </c>
      <c r="B53">
        <v>4</v>
      </c>
      <c r="C53" t="s">
        <v>3</v>
      </c>
      <c r="D53" s="9">
        <v>9</v>
      </c>
      <c r="E53">
        <v>0</v>
      </c>
    </row>
    <row r="54" spans="1:5" x14ac:dyDescent="0.2">
      <c r="A54">
        <v>1</v>
      </c>
      <c r="B54">
        <v>5</v>
      </c>
      <c r="C54">
        <v>7.23</v>
      </c>
      <c r="D54" s="9">
        <v>9</v>
      </c>
      <c r="E54">
        <v>0</v>
      </c>
    </row>
    <row r="55" spans="1:5" x14ac:dyDescent="0.2">
      <c r="A55">
        <v>1</v>
      </c>
      <c r="B55">
        <v>6</v>
      </c>
      <c r="C55">
        <v>7.43</v>
      </c>
      <c r="D55" s="9">
        <v>9</v>
      </c>
      <c r="E55">
        <v>0</v>
      </c>
    </row>
    <row r="56" spans="1:5" x14ac:dyDescent="0.2">
      <c r="A56">
        <v>1</v>
      </c>
      <c r="B56">
        <v>1</v>
      </c>
      <c r="C56" t="s">
        <v>3</v>
      </c>
      <c r="D56" s="9">
        <v>10</v>
      </c>
      <c r="E56">
        <v>0</v>
      </c>
    </row>
    <row r="57" spans="1:5" x14ac:dyDescent="0.2">
      <c r="A57">
        <v>1</v>
      </c>
      <c r="B57">
        <v>2</v>
      </c>
      <c r="C57">
        <v>7.68</v>
      </c>
      <c r="D57" s="9">
        <v>10</v>
      </c>
      <c r="E57">
        <v>0</v>
      </c>
    </row>
    <row r="58" spans="1:5" x14ac:dyDescent="0.2">
      <c r="A58">
        <v>1</v>
      </c>
      <c r="B58">
        <v>3</v>
      </c>
      <c r="C58">
        <v>7.99</v>
      </c>
      <c r="D58" s="9">
        <v>10</v>
      </c>
      <c r="E5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D91B-E459-774B-9EA0-BC075F9531BD}">
  <dimension ref="A1:S52"/>
  <sheetViews>
    <sheetView workbookViewId="0">
      <selection activeCell="N17" sqref="N17"/>
    </sheetView>
  </sheetViews>
  <sheetFormatPr baseColWidth="10" defaultRowHeight="16" x14ac:dyDescent="0.2"/>
  <cols>
    <col min="8" max="8" width="16.5" bestFit="1" customWidth="1"/>
    <col min="9" max="9" width="17.33203125" bestFit="1" customWidth="1"/>
  </cols>
  <sheetData>
    <row r="1" spans="1:19" x14ac:dyDescent="0.2">
      <c r="A1" s="9" t="s">
        <v>5</v>
      </c>
      <c r="B1" s="9" t="s">
        <v>6</v>
      </c>
      <c r="C1" s="9" t="s">
        <v>0</v>
      </c>
      <c r="D1" s="9" t="s">
        <v>1</v>
      </c>
      <c r="E1" s="9" t="s">
        <v>4</v>
      </c>
    </row>
    <row r="2" spans="1:19" x14ac:dyDescent="0.2">
      <c r="A2" s="9">
        <v>1</v>
      </c>
      <c r="B2" s="9">
        <v>1</v>
      </c>
      <c r="C2" s="9" t="s">
        <v>3</v>
      </c>
      <c r="D2" s="9">
        <v>1</v>
      </c>
      <c r="E2" s="9">
        <v>1</v>
      </c>
    </row>
    <row r="3" spans="1:19" x14ac:dyDescent="0.2">
      <c r="A3" s="9">
        <v>1</v>
      </c>
      <c r="B3" s="9">
        <v>2</v>
      </c>
      <c r="C3" s="9" t="s">
        <v>3</v>
      </c>
      <c r="D3" s="9">
        <v>1</v>
      </c>
      <c r="E3" s="9">
        <v>1</v>
      </c>
      <c r="H3" t="s">
        <v>7</v>
      </c>
      <c r="I3" t="s">
        <v>8</v>
      </c>
      <c r="J3" s="2" t="s">
        <v>9</v>
      </c>
      <c r="K3" s="2" t="s">
        <v>11</v>
      </c>
      <c r="L3" s="2" t="s">
        <v>16</v>
      </c>
      <c r="M3" s="2" t="s">
        <v>17</v>
      </c>
      <c r="N3" s="2" t="s">
        <v>12</v>
      </c>
      <c r="O3" s="2" t="s">
        <v>13</v>
      </c>
      <c r="P3" s="2" t="s">
        <v>15</v>
      </c>
      <c r="Q3" s="2" t="s">
        <v>10</v>
      </c>
      <c r="R3" s="2" t="s">
        <v>37</v>
      </c>
      <c r="S3" s="6" t="s">
        <v>38</v>
      </c>
    </row>
    <row r="4" spans="1:19" x14ac:dyDescent="0.2">
      <c r="A4" s="9">
        <v>1</v>
      </c>
      <c r="B4" s="9">
        <v>3</v>
      </c>
      <c r="C4" s="9">
        <v>7.55</v>
      </c>
      <c r="D4" s="9">
        <v>1</v>
      </c>
      <c r="E4" s="9">
        <v>0</v>
      </c>
      <c r="H4" s="1">
        <v>50</v>
      </c>
      <c r="I4" s="1">
        <v>26</v>
      </c>
      <c r="J4" s="4">
        <f>GETPIVOTDATA("Valid Performances",$H$3)/GETPIVOTDATA("Sum of Attempted",$H$3)</f>
        <v>0.52</v>
      </c>
      <c r="K4">
        <f>COUNTIF(C2:C61, "F")</f>
        <v>24</v>
      </c>
      <c r="L4" cm="1">
        <f t="array" ref="L4">SUMPRODUCT(--(C2:C61="F"), --((B2:B61=1)+(B2:B61=2)+(B2:B61=3)))</f>
        <v>14</v>
      </c>
      <c r="M4" cm="1">
        <f t="array" ref="M4">SUMPRODUCT(--(C2:C61="F"), --((B2:B61=4)+(B2:B61=5)+(B2:B61=6)))</f>
        <v>10</v>
      </c>
      <c r="N4" cm="1">
        <f t="array" ref="N4">SUMPRODUCT(--(C2:C61="F"), --(E2:E61=1))</f>
        <v>6</v>
      </c>
      <c r="O4">
        <f>SUM(E1:E61)</f>
        <v>8</v>
      </c>
      <c r="P4" s="3">
        <f>O4/GETPIVOTDATA("Sum of Attempted",$H$3)</f>
        <v>0.16</v>
      </c>
      <c r="Q4">
        <f>COUNTIF(C2:C61, "P")</f>
        <v>1</v>
      </c>
      <c r="R4">
        <f>AVERAGE(C2:C58)</f>
        <v>7.7392307692307689</v>
      </c>
      <c r="S4" s="16">
        <f>_xlfn.MAXIFS(C2:C67, E2:E67, 0)</f>
        <v>7.92</v>
      </c>
    </row>
    <row r="5" spans="1:19" x14ac:dyDescent="0.2">
      <c r="A5" s="9">
        <v>0</v>
      </c>
      <c r="B5" s="9">
        <v>4</v>
      </c>
      <c r="C5" s="9" t="s">
        <v>2</v>
      </c>
      <c r="D5" s="9">
        <v>1</v>
      </c>
      <c r="E5" s="9">
        <v>0</v>
      </c>
    </row>
    <row r="6" spans="1:19" x14ac:dyDescent="0.2">
      <c r="A6" s="9">
        <v>1</v>
      </c>
      <c r="B6" s="9">
        <v>5</v>
      </c>
      <c r="C6" s="9" t="s">
        <v>3</v>
      </c>
      <c r="D6" s="9">
        <v>1</v>
      </c>
      <c r="E6" s="9">
        <v>1</v>
      </c>
    </row>
    <row r="7" spans="1:19" x14ac:dyDescent="0.2">
      <c r="A7" s="9">
        <v>1</v>
      </c>
      <c r="B7" s="9">
        <v>6</v>
      </c>
      <c r="C7" s="9">
        <v>7.65</v>
      </c>
      <c r="D7" s="9">
        <v>1</v>
      </c>
      <c r="E7" s="9">
        <v>1</v>
      </c>
    </row>
    <row r="8" spans="1:19" x14ac:dyDescent="0.2">
      <c r="A8" s="9">
        <v>1</v>
      </c>
      <c r="B8" s="9">
        <v>1</v>
      </c>
      <c r="C8">
        <v>7.81</v>
      </c>
      <c r="D8" s="9">
        <v>2</v>
      </c>
      <c r="E8" s="9">
        <v>0</v>
      </c>
    </row>
    <row r="9" spans="1:19" x14ac:dyDescent="0.2">
      <c r="A9" s="9">
        <v>1</v>
      </c>
      <c r="B9" s="9">
        <v>2</v>
      </c>
      <c r="C9" t="s">
        <v>3</v>
      </c>
      <c r="D9" s="9">
        <v>2</v>
      </c>
      <c r="E9" s="9">
        <v>0</v>
      </c>
    </row>
    <row r="10" spans="1:19" x14ac:dyDescent="0.2">
      <c r="A10" s="9">
        <v>1</v>
      </c>
      <c r="B10" s="9">
        <v>3</v>
      </c>
      <c r="C10" s="9" t="s">
        <v>3</v>
      </c>
      <c r="D10" s="9">
        <v>2</v>
      </c>
      <c r="E10" s="9">
        <v>0</v>
      </c>
    </row>
    <row r="11" spans="1:19" x14ac:dyDescent="0.2">
      <c r="A11" s="9">
        <v>1</v>
      </c>
      <c r="B11" s="9">
        <v>4</v>
      </c>
      <c r="C11">
        <v>7.76</v>
      </c>
      <c r="D11" s="9">
        <v>2</v>
      </c>
      <c r="E11" s="9">
        <v>0</v>
      </c>
    </row>
    <row r="12" spans="1:19" x14ac:dyDescent="0.2">
      <c r="A12" s="9">
        <v>1</v>
      </c>
      <c r="B12" s="9">
        <v>5</v>
      </c>
      <c r="C12" t="s">
        <v>3</v>
      </c>
      <c r="D12" s="9">
        <v>2</v>
      </c>
      <c r="E12" s="9">
        <v>0</v>
      </c>
    </row>
    <row r="13" spans="1:19" x14ac:dyDescent="0.2">
      <c r="A13" s="9">
        <v>1</v>
      </c>
      <c r="B13" s="9">
        <v>6</v>
      </c>
      <c r="C13">
        <v>7.76</v>
      </c>
      <c r="D13" s="9">
        <v>2</v>
      </c>
      <c r="E13" s="9">
        <v>0</v>
      </c>
    </row>
    <row r="14" spans="1:19" x14ac:dyDescent="0.2">
      <c r="A14" s="9">
        <v>1</v>
      </c>
      <c r="B14" s="9">
        <v>1</v>
      </c>
      <c r="C14">
        <v>7.91</v>
      </c>
      <c r="D14" s="9">
        <v>3</v>
      </c>
      <c r="E14" s="9">
        <v>0</v>
      </c>
    </row>
    <row r="15" spans="1:19" x14ac:dyDescent="0.2">
      <c r="A15" s="9">
        <v>1</v>
      </c>
      <c r="B15" s="9">
        <v>2</v>
      </c>
      <c r="C15" t="s">
        <v>3</v>
      </c>
      <c r="D15" s="9">
        <v>3</v>
      </c>
      <c r="E15" s="9">
        <v>1</v>
      </c>
    </row>
    <row r="16" spans="1:19" x14ac:dyDescent="0.2">
      <c r="A16" s="9">
        <v>1</v>
      </c>
      <c r="B16" s="9">
        <v>3</v>
      </c>
      <c r="C16" t="s">
        <v>3</v>
      </c>
      <c r="D16" s="9">
        <v>3</v>
      </c>
      <c r="E16" s="9">
        <v>0</v>
      </c>
    </row>
    <row r="17" spans="1:5" x14ac:dyDescent="0.2">
      <c r="A17" s="9">
        <v>1</v>
      </c>
      <c r="B17" s="9">
        <v>4</v>
      </c>
      <c r="C17" t="s">
        <v>3</v>
      </c>
      <c r="D17" s="9">
        <v>3</v>
      </c>
      <c r="E17" s="9">
        <v>0</v>
      </c>
    </row>
    <row r="18" spans="1:5" x14ac:dyDescent="0.2">
      <c r="A18" s="9">
        <v>1</v>
      </c>
      <c r="B18" s="9">
        <v>5</v>
      </c>
      <c r="C18">
        <v>6.89</v>
      </c>
      <c r="D18" s="9">
        <v>3</v>
      </c>
      <c r="E18" s="9">
        <v>0</v>
      </c>
    </row>
    <row r="19" spans="1:5" x14ac:dyDescent="0.2">
      <c r="A19" s="9">
        <v>1</v>
      </c>
      <c r="B19" s="9">
        <v>6</v>
      </c>
      <c r="C19">
        <v>7.8</v>
      </c>
      <c r="D19" s="9">
        <v>3</v>
      </c>
      <c r="E19" s="9">
        <v>0</v>
      </c>
    </row>
    <row r="20" spans="1:5" x14ac:dyDescent="0.2">
      <c r="A20" s="9">
        <v>1</v>
      </c>
      <c r="B20" s="9">
        <v>1</v>
      </c>
      <c r="C20" t="s">
        <v>3</v>
      </c>
      <c r="D20" s="9">
        <v>4</v>
      </c>
      <c r="E20" s="9">
        <v>0</v>
      </c>
    </row>
    <row r="21" spans="1:5" x14ac:dyDescent="0.2">
      <c r="A21" s="9">
        <v>1</v>
      </c>
      <c r="B21" s="9">
        <v>2</v>
      </c>
      <c r="C21" t="s">
        <v>3</v>
      </c>
      <c r="D21" s="9">
        <v>4</v>
      </c>
      <c r="E21" s="9">
        <v>1</v>
      </c>
    </row>
    <row r="22" spans="1:5" x14ac:dyDescent="0.2">
      <c r="A22" s="9">
        <v>1</v>
      </c>
      <c r="B22" s="9">
        <v>3</v>
      </c>
      <c r="C22">
        <v>7.62</v>
      </c>
      <c r="D22" s="9">
        <v>4</v>
      </c>
      <c r="E22" s="9">
        <v>0</v>
      </c>
    </row>
    <row r="23" spans="1:5" x14ac:dyDescent="0.2">
      <c r="A23" s="9">
        <v>1</v>
      </c>
      <c r="B23" s="9">
        <v>4</v>
      </c>
      <c r="C23">
        <v>7.59</v>
      </c>
      <c r="D23" s="9">
        <v>4</v>
      </c>
      <c r="E23" s="9">
        <v>0</v>
      </c>
    </row>
    <row r="24" spans="1:5" x14ac:dyDescent="0.2">
      <c r="A24" s="9">
        <v>1</v>
      </c>
      <c r="B24" s="9">
        <v>5</v>
      </c>
      <c r="C24" t="s">
        <v>3</v>
      </c>
      <c r="D24" s="9">
        <v>4</v>
      </c>
      <c r="E24" s="9">
        <v>0</v>
      </c>
    </row>
    <row r="25" spans="1:5" x14ac:dyDescent="0.2">
      <c r="A25" s="9">
        <v>1</v>
      </c>
      <c r="B25" s="9">
        <v>6</v>
      </c>
      <c r="C25">
        <v>7.66</v>
      </c>
      <c r="D25" s="9">
        <v>4</v>
      </c>
      <c r="E25" s="9">
        <v>0</v>
      </c>
    </row>
    <row r="26" spans="1:5" x14ac:dyDescent="0.2">
      <c r="A26" s="9">
        <v>1</v>
      </c>
      <c r="B26" s="9">
        <v>1</v>
      </c>
      <c r="C26">
        <v>7.83</v>
      </c>
      <c r="D26" s="9">
        <v>5</v>
      </c>
      <c r="E26" s="9">
        <v>0</v>
      </c>
    </row>
    <row r="27" spans="1:5" x14ac:dyDescent="0.2">
      <c r="A27" s="9">
        <v>1</v>
      </c>
      <c r="B27" s="9">
        <v>2</v>
      </c>
      <c r="C27" t="s">
        <v>3</v>
      </c>
      <c r="D27" s="9">
        <v>5</v>
      </c>
      <c r="E27" s="9">
        <v>0</v>
      </c>
    </row>
    <row r="28" spans="1:5" x14ac:dyDescent="0.2">
      <c r="A28" s="9">
        <v>1</v>
      </c>
      <c r="B28" s="9">
        <v>3</v>
      </c>
      <c r="C28">
        <v>7.87</v>
      </c>
      <c r="D28" s="9">
        <v>5</v>
      </c>
      <c r="E28" s="9">
        <v>0</v>
      </c>
    </row>
    <row r="29" spans="1:5" x14ac:dyDescent="0.2">
      <c r="A29" s="9">
        <v>1</v>
      </c>
      <c r="B29" s="9">
        <v>4</v>
      </c>
      <c r="C29">
        <v>7.78</v>
      </c>
      <c r="D29" s="9">
        <v>5</v>
      </c>
      <c r="E29" s="9">
        <v>0</v>
      </c>
    </row>
    <row r="30" spans="1:5" x14ac:dyDescent="0.2">
      <c r="A30" s="9">
        <v>1</v>
      </c>
      <c r="B30" s="9">
        <v>5</v>
      </c>
      <c r="C30">
        <v>7.82</v>
      </c>
      <c r="D30" s="9">
        <v>5</v>
      </c>
      <c r="E30" s="9">
        <v>0</v>
      </c>
    </row>
    <row r="31" spans="1:5" x14ac:dyDescent="0.2">
      <c r="A31" s="9">
        <v>1</v>
      </c>
      <c r="B31" s="9">
        <v>6</v>
      </c>
      <c r="C31" t="s">
        <v>3</v>
      </c>
      <c r="D31" s="9">
        <v>5</v>
      </c>
      <c r="E31" s="9">
        <v>0</v>
      </c>
    </row>
    <row r="32" spans="1:5" x14ac:dyDescent="0.2">
      <c r="A32" s="9">
        <v>1</v>
      </c>
      <c r="B32" s="9">
        <v>1</v>
      </c>
      <c r="C32">
        <v>7.99</v>
      </c>
      <c r="D32" s="9">
        <v>6</v>
      </c>
      <c r="E32" s="9">
        <v>1</v>
      </c>
    </row>
    <row r="33" spans="1:5" x14ac:dyDescent="0.2">
      <c r="A33" s="9">
        <v>1</v>
      </c>
      <c r="B33" s="9">
        <v>2</v>
      </c>
      <c r="C33">
        <v>7.85</v>
      </c>
      <c r="D33" s="9">
        <v>6</v>
      </c>
      <c r="E33" s="9">
        <v>0</v>
      </c>
    </row>
    <row r="34" spans="1:5" x14ac:dyDescent="0.2">
      <c r="A34" s="9">
        <v>1</v>
      </c>
      <c r="B34" s="9">
        <v>3</v>
      </c>
      <c r="C34" t="s">
        <v>3</v>
      </c>
      <c r="D34" s="9">
        <v>6</v>
      </c>
      <c r="E34" s="9">
        <v>0</v>
      </c>
    </row>
    <row r="35" spans="1:5" x14ac:dyDescent="0.2">
      <c r="A35" s="9">
        <v>1</v>
      </c>
      <c r="B35" s="9">
        <v>4</v>
      </c>
      <c r="C35" t="s">
        <v>3</v>
      </c>
      <c r="D35" s="9">
        <v>6</v>
      </c>
      <c r="E35" s="9">
        <v>0</v>
      </c>
    </row>
    <row r="36" spans="1:5" x14ac:dyDescent="0.2">
      <c r="A36" s="9">
        <v>1</v>
      </c>
      <c r="B36" s="9">
        <v>5</v>
      </c>
      <c r="C36" t="s">
        <v>3</v>
      </c>
      <c r="D36" s="9">
        <v>6</v>
      </c>
      <c r="E36" s="9">
        <v>0</v>
      </c>
    </row>
    <row r="37" spans="1:5" x14ac:dyDescent="0.2">
      <c r="A37" s="9">
        <v>1</v>
      </c>
      <c r="B37" s="9">
        <v>6</v>
      </c>
      <c r="C37">
        <v>7.86</v>
      </c>
      <c r="D37" s="9">
        <v>6</v>
      </c>
      <c r="E37" s="9">
        <v>0</v>
      </c>
    </row>
    <row r="38" spans="1:5" x14ac:dyDescent="0.2">
      <c r="A38" s="9">
        <v>1</v>
      </c>
      <c r="B38" s="9">
        <v>1</v>
      </c>
      <c r="C38">
        <v>7.92</v>
      </c>
      <c r="D38" s="9">
        <v>7</v>
      </c>
      <c r="E38" s="9">
        <v>0</v>
      </c>
    </row>
    <row r="39" spans="1:5" x14ac:dyDescent="0.2">
      <c r="A39" s="9">
        <v>1</v>
      </c>
      <c r="B39" s="9">
        <v>2</v>
      </c>
      <c r="C39" t="s">
        <v>3</v>
      </c>
      <c r="D39" s="9">
        <v>7</v>
      </c>
      <c r="E39" s="9">
        <v>0</v>
      </c>
    </row>
    <row r="40" spans="1:5" x14ac:dyDescent="0.2">
      <c r="A40" s="9">
        <v>1</v>
      </c>
      <c r="B40" s="9">
        <v>3</v>
      </c>
      <c r="C40" t="s">
        <v>3</v>
      </c>
      <c r="D40" s="9">
        <v>7</v>
      </c>
      <c r="E40" s="9">
        <v>0</v>
      </c>
    </row>
    <row r="41" spans="1:5" x14ac:dyDescent="0.2">
      <c r="A41" s="9">
        <v>1</v>
      </c>
      <c r="B41" s="9">
        <v>4</v>
      </c>
      <c r="C41">
        <v>7.9</v>
      </c>
      <c r="D41" s="9">
        <v>7</v>
      </c>
      <c r="E41" s="9">
        <v>0</v>
      </c>
    </row>
    <row r="42" spans="1:5" x14ac:dyDescent="0.2">
      <c r="A42" s="9">
        <v>1</v>
      </c>
      <c r="B42" s="9">
        <v>5</v>
      </c>
      <c r="C42" t="s">
        <v>3</v>
      </c>
      <c r="D42" s="9">
        <v>7</v>
      </c>
      <c r="E42" s="9">
        <v>0</v>
      </c>
    </row>
    <row r="43" spans="1:5" x14ac:dyDescent="0.2">
      <c r="A43" s="9">
        <v>1</v>
      </c>
      <c r="B43" s="9">
        <v>6</v>
      </c>
      <c r="C43" t="s">
        <v>3</v>
      </c>
      <c r="D43" s="9">
        <v>7</v>
      </c>
      <c r="E43" s="9">
        <v>1</v>
      </c>
    </row>
    <row r="44" spans="1:5" x14ac:dyDescent="0.2">
      <c r="A44" s="9">
        <v>1</v>
      </c>
      <c r="B44" s="9">
        <v>1</v>
      </c>
      <c r="C44">
        <v>7.79</v>
      </c>
      <c r="D44" s="9">
        <v>8</v>
      </c>
      <c r="E44" s="9">
        <v>0</v>
      </c>
    </row>
    <row r="45" spans="1:5" x14ac:dyDescent="0.2">
      <c r="A45" s="9">
        <v>1</v>
      </c>
      <c r="B45" s="9">
        <v>2</v>
      </c>
      <c r="C45" t="s">
        <v>3</v>
      </c>
      <c r="D45" s="9">
        <v>8</v>
      </c>
      <c r="E45" s="9">
        <v>0</v>
      </c>
    </row>
    <row r="46" spans="1:5" x14ac:dyDescent="0.2">
      <c r="A46" s="9">
        <v>1</v>
      </c>
      <c r="B46" s="9">
        <v>3</v>
      </c>
      <c r="C46">
        <v>7.79</v>
      </c>
      <c r="D46" s="9">
        <v>8</v>
      </c>
      <c r="E46" s="9">
        <v>0</v>
      </c>
    </row>
    <row r="47" spans="1:5" x14ac:dyDescent="0.2">
      <c r="A47" s="9">
        <v>1</v>
      </c>
      <c r="B47" s="9">
        <v>4</v>
      </c>
      <c r="C47" t="s">
        <v>3</v>
      </c>
      <c r="D47" s="9">
        <v>8</v>
      </c>
      <c r="E47" s="9">
        <v>0</v>
      </c>
    </row>
    <row r="48" spans="1:5" x14ac:dyDescent="0.2">
      <c r="A48" s="9">
        <v>1</v>
      </c>
      <c r="B48" s="9">
        <v>5</v>
      </c>
      <c r="C48">
        <v>7.83</v>
      </c>
      <c r="D48" s="9">
        <v>8</v>
      </c>
      <c r="E48" s="9">
        <v>0</v>
      </c>
    </row>
    <row r="49" spans="1:5" x14ac:dyDescent="0.2">
      <c r="A49" s="9">
        <v>1</v>
      </c>
      <c r="B49" s="9">
        <v>6</v>
      </c>
      <c r="C49">
        <v>7.7</v>
      </c>
      <c r="D49" s="9">
        <v>8</v>
      </c>
      <c r="E49" s="9">
        <v>0</v>
      </c>
    </row>
    <row r="50" spans="1:5" x14ac:dyDescent="0.2">
      <c r="A50">
        <v>1</v>
      </c>
      <c r="B50">
        <v>1</v>
      </c>
      <c r="C50">
        <v>7.51</v>
      </c>
      <c r="D50" s="9">
        <v>9</v>
      </c>
      <c r="E50">
        <v>0</v>
      </c>
    </row>
    <row r="51" spans="1:5" x14ac:dyDescent="0.2">
      <c r="A51">
        <v>1</v>
      </c>
      <c r="B51">
        <v>2</v>
      </c>
      <c r="C51">
        <v>7.78</v>
      </c>
      <c r="D51" s="9">
        <v>9</v>
      </c>
      <c r="E51">
        <v>0</v>
      </c>
    </row>
    <row r="52" spans="1:5" x14ac:dyDescent="0.2">
      <c r="A52">
        <v>1</v>
      </c>
      <c r="B52">
        <v>3</v>
      </c>
      <c r="C52" t="s">
        <v>3</v>
      </c>
      <c r="D52" s="9">
        <v>9</v>
      </c>
      <c r="E52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5C44-16EF-6541-9942-CCEC38C7B676}">
  <dimension ref="A1:S62"/>
  <sheetViews>
    <sheetView workbookViewId="0">
      <selection activeCell="L20" sqref="L20"/>
    </sheetView>
  </sheetViews>
  <sheetFormatPr baseColWidth="10" defaultRowHeight="16" x14ac:dyDescent="0.2"/>
  <cols>
    <col min="8" max="8" width="16.5" bestFit="1" customWidth="1"/>
    <col min="9" max="9" width="17.33203125" bestFit="1" customWidth="1"/>
  </cols>
  <sheetData>
    <row r="1" spans="1:19" x14ac:dyDescent="0.2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19" x14ac:dyDescent="0.2">
      <c r="A2">
        <v>1</v>
      </c>
      <c r="B2">
        <v>1</v>
      </c>
      <c r="C2">
        <v>16</v>
      </c>
      <c r="D2">
        <v>1</v>
      </c>
      <c r="E2">
        <v>1</v>
      </c>
    </row>
    <row r="3" spans="1:19" x14ac:dyDescent="0.2">
      <c r="A3">
        <v>1</v>
      </c>
      <c r="B3">
        <v>2</v>
      </c>
      <c r="C3">
        <v>15.96</v>
      </c>
      <c r="D3">
        <v>1</v>
      </c>
      <c r="E3">
        <v>1</v>
      </c>
      <c r="H3" t="s">
        <v>7</v>
      </c>
      <c r="I3" t="s">
        <v>8</v>
      </c>
      <c r="J3" s="2" t="s">
        <v>9</v>
      </c>
      <c r="K3" s="2" t="s">
        <v>11</v>
      </c>
      <c r="L3" s="2" t="s">
        <v>16</v>
      </c>
      <c r="M3" s="2" t="s">
        <v>17</v>
      </c>
      <c r="N3" s="2" t="s">
        <v>12</v>
      </c>
      <c r="O3" s="2" t="s">
        <v>13</v>
      </c>
      <c r="P3" s="2" t="s">
        <v>15</v>
      </c>
      <c r="Q3" s="2" t="s">
        <v>10</v>
      </c>
      <c r="R3" s="2" t="s">
        <v>37</v>
      </c>
      <c r="S3" s="6" t="s">
        <v>38</v>
      </c>
    </row>
    <row r="4" spans="1:19" x14ac:dyDescent="0.2">
      <c r="A4">
        <v>1</v>
      </c>
      <c r="B4">
        <v>3</v>
      </c>
      <c r="C4">
        <v>16.28</v>
      </c>
      <c r="D4">
        <v>1</v>
      </c>
      <c r="E4">
        <v>1</v>
      </c>
      <c r="H4" s="1">
        <v>58</v>
      </c>
      <c r="I4" s="1">
        <v>38</v>
      </c>
      <c r="J4" s="5">
        <f>GETPIVOTDATA("Valid Performances",$H$3)/GETPIVOTDATA("Sum of Attempted",$H$3)</f>
        <v>0.65517241379310343</v>
      </c>
      <c r="K4">
        <f>COUNTIF(C2:C62, "F")</f>
        <v>21</v>
      </c>
      <c r="L4" cm="1">
        <f t="array" ref="L4">SUMPRODUCT(--(C2:C62="F"), --((B2:B62=1)+(B2:B62=2)+(B2:B62=3)))</f>
        <v>6</v>
      </c>
      <c r="M4" cm="1">
        <f t="array" ref="M4">SUMPRODUCT(--(C2:C62="F"), --((B2:B62=4)+(B2:B62=5)+(B2:B62=6)))</f>
        <v>15</v>
      </c>
      <c r="N4" cm="1">
        <f t="array" ref="N4">SUMPRODUCT(--(C2:C62="F"), --(E2:E62=1))</f>
        <v>2</v>
      </c>
      <c r="O4">
        <f>SUM(E1:E62)</f>
        <v>7</v>
      </c>
      <c r="P4" s="3">
        <f>O4/GETPIVOTDATA("Sum of Attempted",$H$3)</f>
        <v>0.1206896551724138</v>
      </c>
      <c r="Q4">
        <f>COUNTIF(C2:C62, "P")</f>
        <v>2</v>
      </c>
      <c r="R4">
        <f>AVERAGE(C2:C62)</f>
        <v>15.627368421052632</v>
      </c>
      <c r="S4" s="16">
        <f>_xlfn.MAXIFS(C2:C62, E2:E62, 0)</f>
        <v>16.61</v>
      </c>
    </row>
    <row r="5" spans="1:19" x14ac:dyDescent="0.2">
      <c r="A5">
        <v>0</v>
      </c>
      <c r="B5">
        <v>4</v>
      </c>
      <c r="C5" t="s">
        <v>3</v>
      </c>
      <c r="D5">
        <v>1</v>
      </c>
      <c r="E5">
        <v>0</v>
      </c>
    </row>
    <row r="6" spans="1:19" x14ac:dyDescent="0.2">
      <c r="A6">
        <v>1</v>
      </c>
      <c r="B6">
        <v>1</v>
      </c>
      <c r="C6" t="s">
        <v>3</v>
      </c>
      <c r="D6">
        <v>2</v>
      </c>
      <c r="E6">
        <v>0</v>
      </c>
    </row>
    <row r="7" spans="1:19" x14ac:dyDescent="0.2">
      <c r="A7">
        <v>1</v>
      </c>
      <c r="B7">
        <v>2</v>
      </c>
      <c r="C7">
        <v>15.49</v>
      </c>
      <c r="D7">
        <v>2</v>
      </c>
      <c r="E7">
        <v>0</v>
      </c>
      <c r="N7" t="s">
        <v>14</v>
      </c>
    </row>
    <row r="8" spans="1:19" x14ac:dyDescent="0.2">
      <c r="A8">
        <v>1</v>
      </c>
      <c r="B8">
        <v>3</v>
      </c>
      <c r="C8">
        <v>15.47</v>
      </c>
      <c r="D8">
        <v>2</v>
      </c>
      <c r="E8">
        <v>0</v>
      </c>
    </row>
    <row r="9" spans="1:19" x14ac:dyDescent="0.2">
      <c r="A9">
        <v>1</v>
      </c>
      <c r="B9">
        <v>4</v>
      </c>
      <c r="C9" t="s">
        <v>3</v>
      </c>
      <c r="D9">
        <v>2</v>
      </c>
      <c r="E9">
        <v>0</v>
      </c>
    </row>
    <row r="10" spans="1:19" x14ac:dyDescent="0.2">
      <c r="A10">
        <v>1</v>
      </c>
      <c r="B10">
        <v>5</v>
      </c>
      <c r="C10">
        <v>15.7</v>
      </c>
      <c r="D10">
        <v>2</v>
      </c>
      <c r="E10">
        <v>0</v>
      </c>
    </row>
    <row r="11" spans="1:19" x14ac:dyDescent="0.2">
      <c r="A11">
        <v>1</v>
      </c>
      <c r="B11">
        <v>6</v>
      </c>
      <c r="C11">
        <v>16.010000000000002</v>
      </c>
      <c r="D11">
        <v>2</v>
      </c>
      <c r="E11">
        <v>0</v>
      </c>
    </row>
    <row r="12" spans="1:19" x14ac:dyDescent="0.2">
      <c r="A12">
        <v>1</v>
      </c>
      <c r="B12">
        <v>1</v>
      </c>
      <c r="C12" t="s">
        <v>3</v>
      </c>
      <c r="D12">
        <v>3</v>
      </c>
      <c r="E12">
        <v>0</v>
      </c>
    </row>
    <row r="13" spans="1:19" x14ac:dyDescent="0.2">
      <c r="A13">
        <v>1</v>
      </c>
      <c r="B13">
        <v>2</v>
      </c>
      <c r="C13">
        <v>15.91</v>
      </c>
      <c r="D13">
        <v>3</v>
      </c>
      <c r="E13">
        <v>0</v>
      </c>
    </row>
    <row r="14" spans="1:19" x14ac:dyDescent="0.2">
      <c r="A14">
        <v>1</v>
      </c>
      <c r="B14">
        <v>3</v>
      </c>
      <c r="C14">
        <v>16.13</v>
      </c>
      <c r="D14">
        <v>3</v>
      </c>
      <c r="E14">
        <v>0</v>
      </c>
    </row>
    <row r="15" spans="1:19" x14ac:dyDescent="0.2">
      <c r="A15">
        <v>1</v>
      </c>
      <c r="B15">
        <v>4</v>
      </c>
      <c r="C15">
        <v>15.71</v>
      </c>
      <c r="D15">
        <v>3</v>
      </c>
      <c r="E15">
        <v>0</v>
      </c>
    </row>
    <row r="16" spans="1:19" x14ac:dyDescent="0.2">
      <c r="A16">
        <v>1</v>
      </c>
      <c r="B16">
        <v>5</v>
      </c>
      <c r="C16">
        <v>15.98</v>
      </c>
      <c r="D16">
        <v>3</v>
      </c>
      <c r="E16">
        <v>0</v>
      </c>
    </row>
    <row r="17" spans="1:5" x14ac:dyDescent="0.2">
      <c r="A17">
        <v>1</v>
      </c>
      <c r="B17">
        <v>6</v>
      </c>
      <c r="C17">
        <v>15.84</v>
      </c>
      <c r="D17">
        <v>3</v>
      </c>
      <c r="E17">
        <v>0</v>
      </c>
    </row>
    <row r="18" spans="1:5" x14ac:dyDescent="0.2">
      <c r="A18">
        <v>1</v>
      </c>
      <c r="B18">
        <v>1</v>
      </c>
      <c r="C18">
        <v>15.95</v>
      </c>
      <c r="D18">
        <v>4</v>
      </c>
      <c r="E18">
        <v>0</v>
      </c>
    </row>
    <row r="19" spans="1:5" x14ac:dyDescent="0.2">
      <c r="A19">
        <v>1</v>
      </c>
      <c r="B19">
        <v>2</v>
      </c>
      <c r="C19">
        <v>14.61</v>
      </c>
      <c r="D19">
        <v>4</v>
      </c>
      <c r="E19">
        <v>0</v>
      </c>
    </row>
    <row r="20" spans="1:5" x14ac:dyDescent="0.2">
      <c r="A20">
        <v>1</v>
      </c>
      <c r="B20">
        <v>3</v>
      </c>
      <c r="C20" t="s">
        <v>3</v>
      </c>
      <c r="D20">
        <v>4</v>
      </c>
      <c r="E20">
        <v>0</v>
      </c>
    </row>
    <row r="21" spans="1:5" x14ac:dyDescent="0.2">
      <c r="A21">
        <v>1</v>
      </c>
      <c r="B21">
        <v>1</v>
      </c>
      <c r="C21">
        <v>15.7</v>
      </c>
      <c r="D21">
        <v>5</v>
      </c>
      <c r="E21">
        <v>0</v>
      </c>
    </row>
    <row r="22" spans="1:5" x14ac:dyDescent="0.2">
      <c r="A22">
        <v>1</v>
      </c>
      <c r="B22">
        <v>2</v>
      </c>
      <c r="C22">
        <v>15.65</v>
      </c>
      <c r="D22">
        <v>5</v>
      </c>
      <c r="E22">
        <v>1</v>
      </c>
    </row>
    <row r="23" spans="1:5" x14ac:dyDescent="0.2">
      <c r="A23">
        <v>1</v>
      </c>
      <c r="B23">
        <v>3</v>
      </c>
      <c r="C23" t="s">
        <v>3</v>
      </c>
      <c r="D23">
        <v>5</v>
      </c>
      <c r="E23">
        <v>1</v>
      </c>
    </row>
    <row r="24" spans="1:5" x14ac:dyDescent="0.2">
      <c r="A24">
        <v>1</v>
      </c>
      <c r="B24">
        <v>4</v>
      </c>
      <c r="C24">
        <v>15.66</v>
      </c>
      <c r="D24">
        <v>5</v>
      </c>
      <c r="E24">
        <v>0</v>
      </c>
    </row>
    <row r="25" spans="1:5" x14ac:dyDescent="0.2">
      <c r="A25">
        <v>1</v>
      </c>
      <c r="B25">
        <v>5</v>
      </c>
      <c r="C25" t="s">
        <v>3</v>
      </c>
      <c r="D25">
        <v>5</v>
      </c>
      <c r="E25">
        <v>1</v>
      </c>
    </row>
    <row r="26" spans="1:5" x14ac:dyDescent="0.2">
      <c r="A26">
        <v>0</v>
      </c>
      <c r="B26">
        <v>6</v>
      </c>
      <c r="C26" t="s">
        <v>2</v>
      </c>
      <c r="D26">
        <v>5</v>
      </c>
      <c r="E26">
        <v>0</v>
      </c>
    </row>
    <row r="27" spans="1:5" x14ac:dyDescent="0.2">
      <c r="A27">
        <v>1</v>
      </c>
      <c r="B27">
        <v>1</v>
      </c>
      <c r="C27">
        <v>16.03</v>
      </c>
      <c r="D27">
        <v>6</v>
      </c>
      <c r="E27">
        <v>0</v>
      </c>
    </row>
    <row r="28" spans="1:5" x14ac:dyDescent="0.2">
      <c r="A28">
        <v>1</v>
      </c>
      <c r="B28">
        <v>2</v>
      </c>
      <c r="C28">
        <v>16.27</v>
      </c>
      <c r="D28">
        <v>6</v>
      </c>
      <c r="E28">
        <v>0</v>
      </c>
    </row>
    <row r="29" spans="1:5" x14ac:dyDescent="0.2">
      <c r="A29">
        <v>1</v>
      </c>
      <c r="B29">
        <v>3</v>
      </c>
      <c r="C29">
        <v>16.61</v>
      </c>
      <c r="D29">
        <v>6</v>
      </c>
      <c r="E29">
        <v>0</v>
      </c>
    </row>
    <row r="30" spans="1:5" x14ac:dyDescent="0.2">
      <c r="A30">
        <v>1</v>
      </c>
      <c r="B30">
        <v>4</v>
      </c>
      <c r="C30" t="s">
        <v>3</v>
      </c>
      <c r="D30">
        <v>6</v>
      </c>
      <c r="E30">
        <v>0</v>
      </c>
    </row>
    <row r="31" spans="1:5" x14ac:dyDescent="0.2">
      <c r="A31">
        <v>1</v>
      </c>
      <c r="B31">
        <v>5</v>
      </c>
      <c r="C31" t="s">
        <v>3</v>
      </c>
      <c r="D31">
        <v>6</v>
      </c>
      <c r="E31">
        <v>0</v>
      </c>
    </row>
    <row r="32" spans="1:5" x14ac:dyDescent="0.2">
      <c r="A32">
        <v>1</v>
      </c>
      <c r="B32">
        <v>6</v>
      </c>
      <c r="C32" t="s">
        <v>3</v>
      </c>
      <c r="D32">
        <v>6</v>
      </c>
      <c r="E32">
        <v>0</v>
      </c>
    </row>
    <row r="33" spans="1:5" x14ac:dyDescent="0.2">
      <c r="A33">
        <v>1</v>
      </c>
      <c r="B33">
        <v>1</v>
      </c>
      <c r="C33">
        <v>16.28</v>
      </c>
      <c r="D33">
        <v>7</v>
      </c>
      <c r="E33">
        <v>0</v>
      </c>
    </row>
    <row r="34" spans="1:5" x14ac:dyDescent="0.2">
      <c r="A34">
        <v>1</v>
      </c>
      <c r="B34">
        <v>2</v>
      </c>
      <c r="C34">
        <v>15.97</v>
      </c>
      <c r="D34">
        <v>7</v>
      </c>
      <c r="E34">
        <v>0</v>
      </c>
    </row>
    <row r="35" spans="1:5" x14ac:dyDescent="0.2">
      <c r="A35">
        <v>1</v>
      </c>
      <c r="B35">
        <v>3</v>
      </c>
      <c r="C35">
        <v>6.02</v>
      </c>
      <c r="D35">
        <v>7</v>
      </c>
      <c r="E35">
        <v>0</v>
      </c>
    </row>
    <row r="36" spans="1:5" x14ac:dyDescent="0.2">
      <c r="A36">
        <v>1</v>
      </c>
      <c r="B36">
        <v>4</v>
      </c>
      <c r="C36" t="s">
        <v>3</v>
      </c>
      <c r="D36">
        <v>7</v>
      </c>
      <c r="E36">
        <v>0</v>
      </c>
    </row>
    <row r="37" spans="1:5" x14ac:dyDescent="0.2">
      <c r="A37">
        <v>1</v>
      </c>
      <c r="B37">
        <v>5</v>
      </c>
      <c r="C37" t="s">
        <v>3</v>
      </c>
      <c r="D37">
        <v>7</v>
      </c>
      <c r="E37">
        <v>0</v>
      </c>
    </row>
    <row r="38" spans="1:5" x14ac:dyDescent="0.2">
      <c r="A38">
        <v>1</v>
      </c>
      <c r="B38">
        <v>6</v>
      </c>
      <c r="C38" t="s">
        <v>3</v>
      </c>
      <c r="D38">
        <v>7</v>
      </c>
      <c r="E38">
        <v>0</v>
      </c>
    </row>
    <row r="39" spans="1:5" x14ac:dyDescent="0.2">
      <c r="A39">
        <v>1</v>
      </c>
      <c r="B39">
        <v>1</v>
      </c>
      <c r="C39">
        <v>15.66</v>
      </c>
      <c r="D39">
        <v>8</v>
      </c>
      <c r="E39">
        <v>0</v>
      </c>
    </row>
    <row r="40" spans="1:5" x14ac:dyDescent="0.2">
      <c r="A40">
        <v>1</v>
      </c>
      <c r="B40">
        <v>2</v>
      </c>
      <c r="C40" t="s">
        <v>3</v>
      </c>
      <c r="D40">
        <v>8</v>
      </c>
      <c r="E40">
        <v>0</v>
      </c>
    </row>
    <row r="41" spans="1:5" x14ac:dyDescent="0.2">
      <c r="A41">
        <v>1</v>
      </c>
      <c r="B41">
        <v>3</v>
      </c>
      <c r="C41" t="s">
        <v>3</v>
      </c>
      <c r="D41">
        <v>8</v>
      </c>
      <c r="E41">
        <v>0</v>
      </c>
    </row>
    <row r="42" spans="1:5" x14ac:dyDescent="0.2">
      <c r="A42">
        <v>1</v>
      </c>
      <c r="B42">
        <v>4</v>
      </c>
      <c r="C42">
        <v>16.239999999999998</v>
      </c>
      <c r="D42">
        <v>8</v>
      </c>
      <c r="E42">
        <v>0</v>
      </c>
    </row>
    <row r="43" spans="1:5" x14ac:dyDescent="0.2">
      <c r="A43">
        <v>1</v>
      </c>
      <c r="B43">
        <v>5</v>
      </c>
      <c r="C43" t="s">
        <v>3</v>
      </c>
      <c r="D43">
        <v>8</v>
      </c>
      <c r="E43">
        <v>0</v>
      </c>
    </row>
    <row r="44" spans="1:5" x14ac:dyDescent="0.2">
      <c r="A44">
        <v>1</v>
      </c>
      <c r="B44">
        <v>6</v>
      </c>
      <c r="C44" t="s">
        <v>3</v>
      </c>
      <c r="D44">
        <v>8</v>
      </c>
      <c r="E44">
        <v>0</v>
      </c>
    </row>
    <row r="45" spans="1:5" x14ac:dyDescent="0.2">
      <c r="A45">
        <v>1</v>
      </c>
      <c r="B45">
        <v>1</v>
      </c>
      <c r="C45">
        <v>15.71</v>
      </c>
      <c r="D45">
        <v>9</v>
      </c>
      <c r="E45">
        <v>0</v>
      </c>
    </row>
    <row r="46" spans="1:5" x14ac:dyDescent="0.2">
      <c r="A46">
        <v>1</v>
      </c>
      <c r="B46">
        <v>2</v>
      </c>
      <c r="C46">
        <v>13.88</v>
      </c>
      <c r="D46">
        <v>9</v>
      </c>
      <c r="E46">
        <v>0</v>
      </c>
    </row>
    <row r="47" spans="1:5" x14ac:dyDescent="0.2">
      <c r="A47">
        <v>0</v>
      </c>
      <c r="B47">
        <v>3</v>
      </c>
      <c r="C47" t="s">
        <v>2</v>
      </c>
      <c r="D47">
        <v>9</v>
      </c>
      <c r="E47">
        <v>0</v>
      </c>
    </row>
    <row r="48" spans="1:5" x14ac:dyDescent="0.2">
      <c r="A48">
        <v>1</v>
      </c>
      <c r="B48">
        <v>4</v>
      </c>
      <c r="C48" t="s">
        <v>3</v>
      </c>
      <c r="D48">
        <v>9</v>
      </c>
      <c r="E48">
        <v>0</v>
      </c>
    </row>
    <row r="49" spans="1:5" x14ac:dyDescent="0.2">
      <c r="A49">
        <v>1</v>
      </c>
      <c r="B49">
        <v>5</v>
      </c>
      <c r="C49">
        <v>16.07</v>
      </c>
      <c r="D49">
        <v>9</v>
      </c>
      <c r="E49">
        <v>0</v>
      </c>
    </row>
    <row r="50" spans="1:5" x14ac:dyDescent="0.2">
      <c r="A50">
        <v>1</v>
      </c>
      <c r="B50">
        <v>6</v>
      </c>
      <c r="C50" t="s">
        <v>3</v>
      </c>
      <c r="D50">
        <v>9</v>
      </c>
      <c r="E50">
        <v>0</v>
      </c>
    </row>
    <row r="51" spans="1:5" x14ac:dyDescent="0.2">
      <c r="A51">
        <v>1</v>
      </c>
      <c r="B51">
        <v>1</v>
      </c>
      <c r="C51">
        <v>16.18</v>
      </c>
      <c r="D51">
        <v>10</v>
      </c>
      <c r="E51">
        <v>0</v>
      </c>
    </row>
    <row r="52" spans="1:5" x14ac:dyDescent="0.2">
      <c r="A52">
        <v>1</v>
      </c>
      <c r="B52">
        <v>2</v>
      </c>
      <c r="C52">
        <v>16.350000000000001</v>
      </c>
      <c r="D52">
        <v>10</v>
      </c>
      <c r="E52">
        <v>0</v>
      </c>
    </row>
    <row r="53" spans="1:5" x14ac:dyDescent="0.2">
      <c r="A53">
        <v>1</v>
      </c>
      <c r="B53">
        <v>3</v>
      </c>
      <c r="C53">
        <v>15.77</v>
      </c>
      <c r="D53">
        <v>10</v>
      </c>
      <c r="E53">
        <v>0</v>
      </c>
    </row>
    <row r="54" spans="1:5" x14ac:dyDescent="0.2">
      <c r="A54">
        <v>1</v>
      </c>
      <c r="B54">
        <v>4</v>
      </c>
      <c r="C54">
        <v>15.91</v>
      </c>
      <c r="D54">
        <v>10</v>
      </c>
      <c r="E54">
        <v>0</v>
      </c>
    </row>
    <row r="55" spans="1:5" x14ac:dyDescent="0.2">
      <c r="A55">
        <v>1</v>
      </c>
      <c r="B55">
        <v>5</v>
      </c>
      <c r="C55">
        <v>16.13</v>
      </c>
      <c r="D55">
        <v>10</v>
      </c>
      <c r="E55">
        <v>0</v>
      </c>
    </row>
    <row r="56" spans="1:5" x14ac:dyDescent="0.2">
      <c r="A56">
        <v>1</v>
      </c>
      <c r="B56">
        <v>6</v>
      </c>
      <c r="C56">
        <v>16.329999999999998</v>
      </c>
      <c r="D56">
        <v>10</v>
      </c>
      <c r="E56">
        <v>1</v>
      </c>
    </row>
    <row r="57" spans="1:5" x14ac:dyDescent="0.2">
      <c r="A57">
        <v>1</v>
      </c>
      <c r="B57">
        <v>1</v>
      </c>
      <c r="C57">
        <v>15.81</v>
      </c>
      <c r="D57">
        <v>11</v>
      </c>
      <c r="E57">
        <v>0</v>
      </c>
    </row>
    <row r="58" spans="1:5" x14ac:dyDescent="0.2">
      <c r="A58">
        <v>1</v>
      </c>
      <c r="B58">
        <v>2</v>
      </c>
      <c r="C58">
        <v>16.239999999999998</v>
      </c>
      <c r="D58">
        <v>11</v>
      </c>
      <c r="E58">
        <v>0</v>
      </c>
    </row>
    <row r="59" spans="1:5" x14ac:dyDescent="0.2">
      <c r="A59">
        <v>1</v>
      </c>
      <c r="B59">
        <v>3</v>
      </c>
      <c r="C59">
        <v>15.93</v>
      </c>
      <c r="D59">
        <v>11</v>
      </c>
      <c r="E59">
        <v>0</v>
      </c>
    </row>
    <row r="60" spans="1:5" x14ac:dyDescent="0.2">
      <c r="A60">
        <v>1</v>
      </c>
      <c r="B60">
        <v>4</v>
      </c>
      <c r="C60" t="s">
        <v>3</v>
      </c>
      <c r="D60">
        <v>11</v>
      </c>
      <c r="E60">
        <v>0</v>
      </c>
    </row>
    <row r="61" spans="1:5" x14ac:dyDescent="0.2">
      <c r="A61">
        <v>1</v>
      </c>
      <c r="B61">
        <v>5</v>
      </c>
      <c r="C61">
        <v>16.399999999999999</v>
      </c>
      <c r="D61">
        <v>11</v>
      </c>
      <c r="E61">
        <v>0</v>
      </c>
    </row>
    <row r="62" spans="1:5" x14ac:dyDescent="0.2">
      <c r="A62">
        <v>1</v>
      </c>
      <c r="B62">
        <v>6</v>
      </c>
      <c r="C62" t="s">
        <v>3</v>
      </c>
      <c r="D62">
        <v>11</v>
      </c>
      <c r="E62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A4CD-1E54-9D41-A365-50780F157617}">
  <sheetPr>
    <pageSetUpPr fitToPage="1"/>
  </sheetPr>
  <dimension ref="A1:Q31"/>
  <sheetViews>
    <sheetView tabSelected="1" zoomScale="116" workbookViewId="0">
      <selection activeCell="H18" sqref="H18"/>
    </sheetView>
  </sheetViews>
  <sheetFormatPr baseColWidth="10" defaultRowHeight="16" x14ac:dyDescent="0.2"/>
  <cols>
    <col min="1" max="1" width="18.83203125" customWidth="1"/>
    <col min="2" max="2" width="7.1640625" customWidth="1"/>
    <col min="3" max="3" width="10.1640625" customWidth="1"/>
    <col min="4" max="4" width="7.83203125" customWidth="1"/>
    <col min="5" max="5" width="11.6640625" customWidth="1"/>
    <col min="6" max="6" width="10.6640625" customWidth="1"/>
    <col min="7" max="7" width="7.83203125" customWidth="1"/>
    <col min="8" max="8" width="12" customWidth="1"/>
    <col min="9" max="9" width="11.33203125" customWidth="1"/>
    <col min="10" max="10" width="11.1640625" customWidth="1"/>
    <col min="11" max="11" width="7.33203125" customWidth="1"/>
    <col min="12" max="12" width="10.1640625" customWidth="1"/>
    <col min="13" max="13" width="9.5" customWidth="1"/>
    <col min="14" max="14" width="17.5" customWidth="1"/>
    <col min="15" max="15" width="8.5" customWidth="1"/>
    <col min="17" max="17" width="10.83203125" style="7"/>
  </cols>
  <sheetData>
    <row r="1" spans="1:17" ht="27" customHeight="1" x14ac:dyDescent="0.3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"/>
      <c r="O1" s="7"/>
      <c r="P1" s="7"/>
    </row>
    <row r="2" spans="1:17" s="11" customFormat="1" ht="37" customHeight="1" x14ac:dyDescent="0.2">
      <c r="A2" s="29" t="s">
        <v>18</v>
      </c>
      <c r="B2" s="29" t="s">
        <v>21</v>
      </c>
      <c r="C2" s="29" t="s">
        <v>40</v>
      </c>
      <c r="D2" s="29" t="s">
        <v>10</v>
      </c>
      <c r="E2" s="29" t="s">
        <v>34</v>
      </c>
      <c r="F2" s="29" t="s">
        <v>35</v>
      </c>
      <c r="G2" s="29" t="s">
        <v>33</v>
      </c>
      <c r="H2" s="30" t="s">
        <v>36</v>
      </c>
      <c r="I2" s="29" t="s">
        <v>16</v>
      </c>
      <c r="J2" s="29" t="s">
        <v>17</v>
      </c>
      <c r="K2" s="29" t="s">
        <v>32</v>
      </c>
      <c r="L2" s="29" t="s">
        <v>13</v>
      </c>
      <c r="M2" s="29" t="s">
        <v>15</v>
      </c>
      <c r="N2" s="29" t="s">
        <v>41</v>
      </c>
      <c r="O2" s="29" t="s">
        <v>39</v>
      </c>
      <c r="P2" s="10"/>
      <c r="Q2" s="10"/>
    </row>
    <row r="3" spans="1:17" ht="21" x14ac:dyDescent="0.25">
      <c r="A3" s="17" t="s">
        <v>19</v>
      </c>
      <c r="B3" s="17" t="s">
        <v>22</v>
      </c>
      <c r="C3" s="17">
        <f>E3+D3</f>
        <v>57</v>
      </c>
      <c r="D3" s="17">
        <v>4</v>
      </c>
      <c r="E3" s="18">
        <v>53</v>
      </c>
      <c r="F3" s="18">
        <v>24</v>
      </c>
      <c r="G3" s="17">
        <v>29</v>
      </c>
      <c r="H3" s="26">
        <v>0.45283018867924529</v>
      </c>
      <c r="I3" s="17">
        <v>14</v>
      </c>
      <c r="J3" s="17">
        <v>15</v>
      </c>
      <c r="K3" s="17">
        <v>1</v>
      </c>
      <c r="L3" s="17">
        <v>3</v>
      </c>
      <c r="M3" s="19">
        <v>5.6603773584905662E-2</v>
      </c>
      <c r="N3" s="20">
        <v>15.89583333333333</v>
      </c>
      <c r="O3" s="20">
        <f>Julian!$S$4</f>
        <v>16.600000000000001</v>
      </c>
      <c r="P3" s="7"/>
    </row>
    <row r="4" spans="1:17" ht="21" x14ac:dyDescent="0.25">
      <c r="A4" s="21" t="s">
        <v>30</v>
      </c>
      <c r="B4" s="21" t="s">
        <v>25</v>
      </c>
      <c r="C4" s="21">
        <f>E4+D4</f>
        <v>51</v>
      </c>
      <c r="D4" s="21">
        <v>1</v>
      </c>
      <c r="E4" s="21">
        <v>50</v>
      </c>
      <c r="F4" s="21">
        <v>26</v>
      </c>
      <c r="G4" s="21">
        <v>24</v>
      </c>
      <c r="H4" s="27">
        <v>0.52</v>
      </c>
      <c r="I4" s="21">
        <v>14</v>
      </c>
      <c r="J4" s="21">
        <v>10</v>
      </c>
      <c r="K4" s="21">
        <v>6</v>
      </c>
      <c r="L4" s="21">
        <v>8</v>
      </c>
      <c r="M4" s="22">
        <v>0.16</v>
      </c>
      <c r="N4" s="23">
        <v>7.7392307692307689</v>
      </c>
      <c r="O4" s="23">
        <f>Henry!$S$4</f>
        <v>7.92</v>
      </c>
      <c r="P4" s="7"/>
    </row>
    <row r="5" spans="1:17" ht="21" x14ac:dyDescent="0.25">
      <c r="A5" s="17" t="s">
        <v>43</v>
      </c>
      <c r="B5" s="17" t="s">
        <v>22</v>
      </c>
      <c r="C5" s="17">
        <f>E5+D5</f>
        <v>60</v>
      </c>
      <c r="D5" s="17">
        <v>2</v>
      </c>
      <c r="E5" s="18">
        <v>58</v>
      </c>
      <c r="F5" s="18">
        <v>38</v>
      </c>
      <c r="G5" s="17">
        <v>21</v>
      </c>
      <c r="H5" s="28">
        <v>0.65517241379310343</v>
      </c>
      <c r="I5" s="17">
        <v>6</v>
      </c>
      <c r="J5" s="17">
        <v>15</v>
      </c>
      <c r="K5" s="17">
        <v>2</v>
      </c>
      <c r="L5" s="17">
        <v>7</v>
      </c>
      <c r="M5" s="19">
        <v>0.1206896551724138</v>
      </c>
      <c r="N5" s="20">
        <v>15.627368421052632</v>
      </c>
      <c r="O5" s="20">
        <v>16.61</v>
      </c>
      <c r="P5" s="7"/>
    </row>
    <row r="6" spans="1:17" ht="21" x14ac:dyDescent="0.25">
      <c r="A6" s="21" t="s">
        <v>27</v>
      </c>
      <c r="B6" s="21" t="s">
        <v>25</v>
      </c>
      <c r="C6" s="21">
        <f>E6+D6</f>
        <v>21</v>
      </c>
      <c r="D6" s="21">
        <v>2</v>
      </c>
      <c r="E6" s="24">
        <v>19</v>
      </c>
      <c r="F6" s="24">
        <v>14</v>
      </c>
      <c r="G6" s="21">
        <v>3</v>
      </c>
      <c r="H6" s="27">
        <v>0.73684210526315785</v>
      </c>
      <c r="I6" s="21">
        <v>1</v>
      </c>
      <c r="J6" s="21">
        <v>2</v>
      </c>
      <c r="K6" s="21">
        <v>2</v>
      </c>
      <c r="L6" s="21">
        <v>7</v>
      </c>
      <c r="M6" s="25">
        <v>0.36842105263157893</v>
      </c>
      <c r="N6" s="23">
        <v>7.7928571428571427</v>
      </c>
      <c r="O6" s="23">
        <f>Darcy!$S$4</f>
        <v>8.0500000000000007</v>
      </c>
      <c r="P6" s="7"/>
    </row>
    <row r="7" spans="1:17" ht="21" x14ac:dyDescent="0.25">
      <c r="A7" s="17" t="s">
        <v>20</v>
      </c>
      <c r="B7" s="17" t="s">
        <v>22</v>
      </c>
      <c r="C7" s="17">
        <f>E7+D7</f>
        <v>58</v>
      </c>
      <c r="D7" s="17">
        <v>2</v>
      </c>
      <c r="E7" s="18">
        <v>56</v>
      </c>
      <c r="F7" s="18">
        <v>44</v>
      </c>
      <c r="G7" s="17">
        <v>14</v>
      </c>
      <c r="H7" s="28">
        <v>0.7857142857142857</v>
      </c>
      <c r="I7" s="17">
        <v>7</v>
      </c>
      <c r="J7" s="17">
        <v>7</v>
      </c>
      <c r="K7" s="17">
        <v>1</v>
      </c>
      <c r="L7" s="17">
        <v>7</v>
      </c>
      <c r="M7" s="19">
        <v>0.125</v>
      </c>
      <c r="N7" s="20">
        <v>15.868181818181819</v>
      </c>
      <c r="O7" s="20">
        <f>Aiden!$S$4</f>
        <v>16.72</v>
      </c>
      <c r="P7" s="7"/>
    </row>
    <row r="8" spans="1:17" ht="21" x14ac:dyDescent="0.25">
      <c r="A8" s="21" t="s">
        <v>29</v>
      </c>
      <c r="B8" s="21" t="s">
        <v>25</v>
      </c>
      <c r="C8" s="21">
        <f>E8+D8</f>
        <v>57</v>
      </c>
      <c r="D8" s="21">
        <v>3</v>
      </c>
      <c r="E8" s="21">
        <v>54</v>
      </c>
      <c r="F8" s="21">
        <v>43</v>
      </c>
      <c r="G8" s="21">
        <v>11</v>
      </c>
      <c r="H8" s="27">
        <v>0.79629629629629628</v>
      </c>
      <c r="I8" s="21">
        <v>7</v>
      </c>
      <c r="J8" s="21">
        <v>4</v>
      </c>
      <c r="K8" s="21">
        <v>2</v>
      </c>
      <c r="L8" s="21">
        <v>11</v>
      </c>
      <c r="M8" s="22">
        <v>0.20370370370370369</v>
      </c>
      <c r="N8" s="23">
        <v>7.7132558139534915</v>
      </c>
      <c r="O8" s="23">
        <f>Liam!$S$4</f>
        <v>8.15</v>
      </c>
      <c r="P8" s="7"/>
    </row>
    <row r="9" spans="1:17" ht="21" x14ac:dyDescent="0.25">
      <c r="A9" s="21" t="s">
        <v>28</v>
      </c>
      <c r="B9" s="21" t="s">
        <v>25</v>
      </c>
      <c r="C9" s="21">
        <f>E9+D9</f>
        <v>53</v>
      </c>
      <c r="D9" s="21">
        <v>2</v>
      </c>
      <c r="E9" s="21">
        <v>51</v>
      </c>
      <c r="F9" s="21">
        <v>44</v>
      </c>
      <c r="G9" s="21">
        <v>7</v>
      </c>
      <c r="H9" s="27">
        <v>0.86274509803921573</v>
      </c>
      <c r="I9" s="21">
        <v>2</v>
      </c>
      <c r="J9" s="21">
        <v>5</v>
      </c>
      <c r="K9" s="21">
        <v>1</v>
      </c>
      <c r="L9" s="21">
        <v>5</v>
      </c>
      <c r="M9" s="22">
        <v>9.8039215686274508E-2</v>
      </c>
      <c r="N9" s="23">
        <v>7.53</v>
      </c>
      <c r="O9" s="23">
        <f>Jalen!$S$4</f>
        <v>8.02</v>
      </c>
      <c r="P9" s="7"/>
    </row>
    <row r="10" spans="1:17" ht="21" x14ac:dyDescent="0.25">
      <c r="A10" s="21" t="s">
        <v>26</v>
      </c>
      <c r="B10" s="21" t="s">
        <v>25</v>
      </c>
      <c r="C10" s="21">
        <f>E10+D10</f>
        <v>39</v>
      </c>
      <c r="D10" s="21">
        <v>1</v>
      </c>
      <c r="E10" s="24">
        <v>38</v>
      </c>
      <c r="F10" s="24">
        <v>33</v>
      </c>
      <c r="G10" s="21">
        <v>5</v>
      </c>
      <c r="H10" s="27">
        <v>0.86842105263157898</v>
      </c>
      <c r="I10" s="21">
        <v>0</v>
      </c>
      <c r="J10" s="21">
        <v>5</v>
      </c>
      <c r="K10" s="21">
        <v>0</v>
      </c>
      <c r="L10" s="21">
        <v>7</v>
      </c>
      <c r="M10" s="25">
        <v>0.18421052631578946</v>
      </c>
      <c r="N10" s="23">
        <v>7.4284848484848487</v>
      </c>
      <c r="O10" s="23">
        <f>Chris!$S$4</f>
        <v>7.99</v>
      </c>
      <c r="P10" s="7"/>
    </row>
    <row r="11" spans="1:17" ht="21" x14ac:dyDescent="0.25">
      <c r="A11" s="12"/>
      <c r="B11" s="12"/>
      <c r="C11" s="12"/>
      <c r="D11" s="12"/>
      <c r="E11" s="13"/>
      <c r="F11" s="13"/>
      <c r="G11" s="13"/>
      <c r="H11" s="14"/>
      <c r="I11" s="12"/>
      <c r="J11" s="12"/>
      <c r="K11" s="12"/>
      <c r="L11" s="12"/>
      <c r="M11" s="15"/>
      <c r="N11" s="7"/>
      <c r="O11" s="7"/>
      <c r="P11" s="7"/>
    </row>
    <row r="12" spans="1:17" ht="19" x14ac:dyDescent="0.25">
      <c r="A12" s="31" t="s">
        <v>42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7" ht="19" x14ac:dyDescent="0.25">
      <c r="A13" s="31" t="s">
        <v>31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7" ht="19" x14ac:dyDescent="0.25">
      <c r="A14" s="31" t="s">
        <v>44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7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</sheetData>
  <mergeCells count="1">
    <mergeCell ref="A1:M1"/>
  </mergeCells>
  <pageMargins left="0.25" right="0.25" top="0.75" bottom="0.75" header="0.3" footer="0.3"/>
  <pageSetup paperSize="9"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Julian</vt:lpstr>
      <vt:lpstr>Aiden</vt:lpstr>
      <vt:lpstr>Chris</vt:lpstr>
      <vt:lpstr>Darcy</vt:lpstr>
      <vt:lpstr>Jalen</vt:lpstr>
      <vt:lpstr>Liam</vt:lpstr>
      <vt:lpstr>Henry</vt:lpstr>
      <vt:lpstr>Connor</vt:lpstr>
      <vt:lpstr>Conversions</vt:lpstr>
      <vt:lpstr>Conversions!Print_Area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2023-08-28T04:50:49Z</cp:lastPrinted>
  <dcterms:created xsi:type="dcterms:W3CDTF">2023-08-24T08:33:37Z</dcterms:created>
  <dcterms:modified xsi:type="dcterms:W3CDTF">2023-08-28T06:20:33Z</dcterms:modified>
</cp:coreProperties>
</file>