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DWH\Erzhan\fin_otdel\"/>
    </mc:Choice>
  </mc:AlternateContent>
  <bookViews>
    <workbookView xWindow="0" yWindow="0" windowWidth="23040" windowHeight="8616"/>
  </bookViews>
  <sheets>
    <sheet name="Мэпинг" sheetId="2" r:id="rId1"/>
    <sheet name="Лист2" sheetId="5" r:id="rId2"/>
    <sheet name="Лист6" sheetId="9" r:id="rId3"/>
    <sheet name="Лист1" sheetId="4" r:id="rId4"/>
    <sheet name="insert DWH" sheetId="8" r:id="rId5"/>
    <sheet name="Лист3" sheetId="3" r:id="rId6"/>
    <sheet name="Стати с кодами" sheetId="7" r:id="rId7"/>
  </sheets>
  <definedNames>
    <definedName name="_xlnm._FilterDatabase" localSheetId="4" hidden="1">'insert DWH'!$A$2:$F$187</definedName>
    <definedName name="_xlnm._FilterDatabase" localSheetId="3" hidden="1">Лист1!$A$1:$E$147</definedName>
    <definedName name="ExternalData_1" localSheetId="6" hidden="1">'Стати с кодами'!$B$1:$D$240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6" i="5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3" i="8"/>
  <c r="C23" i="5" l="1"/>
  <c r="C20" i="5"/>
  <c r="A186" i="8"/>
  <c r="I20" i="2" l="1"/>
  <c r="I21" i="2"/>
  <c r="A184" i="8"/>
  <c r="A185" i="8"/>
  <c r="A46" i="8" l="1"/>
  <c r="A157" i="8"/>
  <c r="A158" i="8"/>
  <c r="A12" i="8"/>
  <c r="A152" i="8"/>
  <c r="A47" i="8"/>
  <c r="A105" i="8"/>
  <c r="A10" i="8"/>
  <c r="A171" i="8"/>
  <c r="A106" i="8"/>
  <c r="A22" i="8"/>
  <c r="A37" i="8"/>
  <c r="A172" i="8"/>
  <c r="A87" i="8"/>
  <c r="A107" i="8"/>
  <c r="A108" i="8"/>
  <c r="A180" i="8"/>
  <c r="A5" i="8"/>
  <c r="A90" i="8"/>
  <c r="A33" i="8"/>
  <c r="A41" i="8"/>
  <c r="A93" i="8"/>
  <c r="A100" i="8"/>
  <c r="A44" i="8"/>
  <c r="A101" i="8"/>
  <c r="A45" i="8"/>
  <c r="A102" i="8"/>
  <c r="A103" i="8"/>
  <c r="A104" i="8"/>
  <c r="A156" i="8"/>
  <c r="A18" i="8"/>
  <c r="A19" i="8"/>
  <c r="A29" i="8"/>
  <c r="A23" i="8"/>
  <c r="A182" i="8"/>
  <c r="A35" i="8"/>
  <c r="A48" i="8"/>
  <c r="A49" i="8"/>
  <c r="A174" i="8"/>
  <c r="A40" i="8"/>
  <c r="A109" i="8"/>
  <c r="A36" i="8"/>
  <c r="A153" i="8"/>
  <c r="A50" i="8"/>
  <c r="A135" i="8"/>
  <c r="A110" i="8"/>
  <c r="A111" i="8"/>
  <c r="A112" i="8"/>
  <c r="A51" i="8"/>
  <c r="A113" i="8"/>
  <c r="A114" i="8"/>
  <c r="A52" i="8"/>
  <c r="A88" i="8"/>
  <c r="A96" i="8"/>
  <c r="A54" i="8"/>
  <c r="A55" i="8"/>
  <c r="A13" i="8"/>
  <c r="A159" i="8"/>
  <c r="A160" i="8"/>
  <c r="A32" i="8"/>
  <c r="A98" i="8"/>
  <c r="A14" i="8"/>
  <c r="A161" i="8"/>
  <c r="A115" i="8"/>
  <c r="A56" i="8"/>
  <c r="A15" i="8"/>
  <c r="A57" i="8"/>
  <c r="A116" i="8"/>
  <c r="A6" i="8"/>
  <c r="A7" i="8"/>
  <c r="A8" i="8"/>
  <c r="A89" i="8"/>
  <c r="A24" i="8"/>
  <c r="A58" i="8"/>
  <c r="A9" i="8"/>
  <c r="A145" i="8"/>
  <c r="A146" i="8"/>
  <c r="A117" i="8"/>
  <c r="A118" i="8"/>
  <c r="A30" i="8"/>
  <c r="A25" i="8"/>
  <c r="A119" i="8"/>
  <c r="A175" i="8"/>
  <c r="A120" i="8"/>
  <c r="A4" i="8"/>
  <c r="A162" i="8"/>
  <c r="A59" i="8"/>
  <c r="A60" i="8"/>
  <c r="A61" i="8"/>
  <c r="A62" i="8"/>
  <c r="A147" i="8"/>
  <c r="A176" i="8"/>
  <c r="A39" i="8"/>
  <c r="A63" i="8"/>
  <c r="A11" i="8"/>
  <c r="A64" i="8"/>
  <c r="A65" i="8"/>
  <c r="A66" i="8"/>
  <c r="A67" i="8"/>
  <c r="A16" i="8"/>
  <c r="A68" i="8"/>
  <c r="A121" i="8"/>
  <c r="A177" i="8"/>
  <c r="A122" i="8"/>
  <c r="A123" i="8"/>
  <c r="A163" i="8"/>
  <c r="A164" i="8"/>
  <c r="A165" i="8"/>
  <c r="A166" i="8"/>
  <c r="A26" i="8"/>
  <c r="A167" i="8"/>
  <c r="A168" i="8"/>
  <c r="A169" i="8"/>
  <c r="A124" i="8"/>
  <c r="A154" i="8"/>
  <c r="A178" i="8"/>
  <c r="A136" i="8"/>
  <c r="A155" i="8"/>
  <c r="A142" i="8"/>
  <c r="A137" i="8"/>
  <c r="A138" i="8"/>
  <c r="A139" i="8"/>
  <c r="A69" i="8"/>
  <c r="A140" i="8"/>
  <c r="A148" i="8"/>
  <c r="A149" i="8"/>
  <c r="A150" i="8"/>
  <c r="A151" i="8"/>
  <c r="A70" i="8"/>
  <c r="A71" i="8"/>
  <c r="A72" i="8"/>
  <c r="A73" i="8"/>
  <c r="A141" i="8"/>
  <c r="A125" i="8"/>
  <c r="A74" i="8"/>
  <c r="A75" i="8"/>
  <c r="A76" i="8"/>
  <c r="A77" i="8"/>
  <c r="A78" i="8"/>
  <c r="A79" i="8"/>
  <c r="A80" i="8"/>
  <c r="A127" i="8"/>
  <c r="A81" i="8"/>
  <c r="A82" i="8"/>
  <c r="A128" i="8"/>
  <c r="A129" i="8"/>
  <c r="A130" i="8"/>
  <c r="A91" i="8"/>
  <c r="A99" i="8"/>
  <c r="A92" i="8"/>
  <c r="A42" i="8"/>
  <c r="A94" i="8"/>
  <c r="A170" i="8"/>
  <c r="A27" i="8"/>
  <c r="A181" i="8"/>
  <c r="A183" i="8"/>
  <c r="A83" i="8"/>
  <c r="A28" i="8"/>
  <c r="A43" i="8"/>
  <c r="A34" i="8"/>
  <c r="A17" i="8"/>
  <c r="A131" i="8"/>
  <c r="A132" i="8"/>
  <c r="A84" i="8"/>
  <c r="A179" i="8"/>
  <c r="A95" i="8"/>
  <c r="A53" i="8"/>
  <c r="A85" i="8"/>
  <c r="A31" i="8"/>
  <c r="A97" i="8"/>
  <c r="A143" i="8"/>
  <c r="A133" i="8"/>
  <c r="A86" i="8"/>
  <c r="A134" i="8"/>
  <c r="A144" i="8"/>
  <c r="A59" i="4" l="1"/>
  <c r="A58" i="4"/>
  <c r="A5" i="4"/>
  <c r="A57" i="4"/>
  <c r="A13" i="4"/>
  <c r="A10" i="4"/>
  <c r="A88" i="4"/>
  <c r="A40" i="4"/>
  <c r="A12" i="4"/>
  <c r="A23" i="4"/>
  <c r="A77" i="4"/>
  <c r="A78" i="4"/>
  <c r="A16" i="4"/>
  <c r="A47" i="4"/>
  <c r="A129" i="4"/>
  <c r="A136" i="4"/>
  <c r="A145" i="4"/>
  <c r="A43" i="4"/>
  <c r="A99" i="4"/>
  <c r="A130" i="4"/>
  <c r="A143" i="4"/>
  <c r="A131" i="4"/>
  <c r="A128" i="4"/>
  <c r="A132" i="4"/>
  <c r="A35" i="4"/>
  <c r="A45" i="4"/>
  <c r="A135" i="4"/>
  <c r="A134" i="4"/>
  <c r="A100" i="4"/>
  <c r="A22" i="4"/>
  <c r="A101" i="4"/>
  <c r="A102" i="4"/>
  <c r="A120" i="4"/>
  <c r="A9" i="4"/>
  <c r="A2" i="4"/>
  <c r="A8" i="4"/>
  <c r="A79" i="4"/>
  <c r="A89" i="4"/>
  <c r="A80" i="4"/>
  <c r="A110" i="4"/>
  <c r="A144" i="4"/>
  <c r="A24" i="4"/>
  <c r="A86" i="4"/>
  <c r="A111" i="4"/>
  <c r="A141" i="4"/>
  <c r="A103" i="4"/>
  <c r="A38" i="4"/>
  <c r="A104" i="4"/>
  <c r="A112" i="4"/>
  <c r="A125" i="4"/>
  <c r="A140" i="4"/>
  <c r="A126" i="4"/>
  <c r="A127" i="4"/>
  <c r="A26" i="4"/>
  <c r="A11" i="4"/>
  <c r="A113" i="4"/>
  <c r="A15" i="4"/>
  <c r="A27" i="4"/>
  <c r="A105" i="4"/>
  <c r="A122" i="4"/>
  <c r="A114" i="4"/>
  <c r="A71" i="4"/>
  <c r="A72" i="4"/>
  <c r="A39" i="4"/>
  <c r="A49" i="4"/>
  <c r="A138" i="4"/>
  <c r="A42" i="4"/>
  <c r="A3" i="4"/>
  <c r="A63" i="4"/>
  <c r="A32" i="4"/>
  <c r="A73" i="4"/>
  <c r="A37" i="4"/>
  <c r="A33" i="4"/>
  <c r="A6" i="4"/>
  <c r="A76" i="4"/>
  <c r="A106" i="4"/>
  <c r="A115" i="4"/>
  <c r="A90" i="4"/>
  <c r="A91" i="4"/>
  <c r="A117" i="4"/>
  <c r="A25" i="4"/>
  <c r="A62" i="4"/>
  <c r="A50" i="4"/>
  <c r="A7" i="4"/>
  <c r="A64" i="4"/>
  <c r="A121" i="4"/>
  <c r="A29" i="4"/>
  <c r="A92" i="4"/>
  <c r="A20" i="4"/>
  <c r="A36" i="4"/>
  <c r="A87" i="4"/>
  <c r="A107" i="4"/>
  <c r="A4" i="4"/>
  <c r="A44" i="4"/>
  <c r="A123" i="4"/>
  <c r="A124" i="4"/>
  <c r="A93" i="4"/>
  <c r="A66" i="4"/>
  <c r="A68" i="4"/>
  <c r="A51" i="4"/>
  <c r="A55" i="4"/>
  <c r="A137" i="4"/>
  <c r="A147" i="4"/>
  <c r="A61" i="4"/>
  <c r="A94" i="4"/>
  <c r="A65" i="4"/>
  <c r="A142" i="4"/>
  <c r="A67" i="4"/>
  <c r="A116" i="4"/>
  <c r="A139" i="4"/>
  <c r="A108" i="4"/>
  <c r="A109" i="4"/>
  <c r="A118" i="4"/>
  <c r="A19" i="4"/>
  <c r="A54" i="4"/>
  <c r="A81" i="4"/>
  <c r="A95" i="4"/>
  <c r="A70" i="4"/>
  <c r="A133" i="4"/>
  <c r="A53" i="4"/>
  <c r="A18" i="4"/>
  <c r="A17" i="4"/>
  <c r="A48" i="4"/>
  <c r="A82" i="4"/>
  <c r="A96" i="4"/>
  <c r="A119" i="4"/>
  <c r="A56" i="4"/>
  <c r="A83" i="4"/>
  <c r="A75" i="4"/>
  <c r="A97" i="4"/>
  <c r="A41" i="4"/>
  <c r="A84" i="4"/>
  <c r="A98" i="4"/>
  <c r="A146" i="4"/>
  <c r="A14" i="4"/>
  <c r="A21" i="4"/>
  <c r="A74" i="4"/>
  <c r="A85" i="4"/>
  <c r="A52" i="4"/>
  <c r="A34" i="4"/>
  <c r="A46" i="4"/>
  <c r="A69" i="4"/>
  <c r="C8" i="5" l="1"/>
  <c r="C12" i="5" l="1"/>
  <c r="C19" i="5" s="1"/>
  <c r="C26" i="5" s="1"/>
  <c r="C27" i="5" s="1"/>
  <c r="C32" i="5" s="1"/>
  <c r="C34" i="5" s="1"/>
  <c r="I24" i="2"/>
  <c r="I9" i="2" l="1"/>
  <c r="I13" i="2" s="1"/>
  <c r="I27" i="2" s="1"/>
  <c r="I28" i="2" s="1"/>
  <c r="I33" i="2" s="1"/>
  <c r="I35" i="2" s="1"/>
</calcChain>
</file>

<file path=xl/connections.xml><?xml version="1.0" encoding="utf-8"?>
<connections xmlns="http://schemas.openxmlformats.org/spreadsheetml/2006/main">
  <connection id="1" keepAlive="1" name="Запрос — Запрос2" description="Соединение с запросом &quot;Запрос2&quot; в книге." type="5" refreshedVersion="6" background="1" saveData="1">
    <dbPr connection="Provider=Microsoft.Mashup.OleDb.1;Data Source=$Workbook$;Location=Запрос2;Extended Properties=&quot;&quot;" command="SELECT * FROM [Запрос2]"/>
  </connection>
</connections>
</file>

<file path=xl/sharedStrings.xml><?xml version="1.0" encoding="utf-8"?>
<sst xmlns="http://schemas.openxmlformats.org/spreadsheetml/2006/main" count="3477" uniqueCount="774">
  <si>
    <t>PL группа 1</t>
  </si>
  <si>
    <t>Категория затрат PL (папка)</t>
  </si>
  <si>
    <t>Аренда склада</t>
  </si>
  <si>
    <t>Заработная плата</t>
  </si>
  <si>
    <t>Логистика</t>
  </si>
  <si>
    <t>КПН</t>
  </si>
  <si>
    <t>Налог на землю</t>
  </si>
  <si>
    <t>Налог на имущество</t>
  </si>
  <si>
    <t>Налог на транспорт</t>
  </si>
  <si>
    <t>Охрана</t>
  </si>
  <si>
    <t>ГСМ</t>
  </si>
  <si>
    <t>Невычитаемые корпоративные мероприятия</t>
  </si>
  <si>
    <t>Представительские расходы</t>
  </si>
  <si>
    <t>Сотовая связь</t>
  </si>
  <si>
    <t>Членские взносы</t>
  </si>
  <si>
    <t>Страхование автотранспорта</t>
  </si>
  <si>
    <t>Сертификация</t>
  </si>
  <si>
    <t>Прямые маркетинговые расходы</t>
  </si>
  <si>
    <t>Амортизация</t>
  </si>
  <si>
    <t>Курсовая разница</t>
  </si>
  <si>
    <t>Курсовые разницы</t>
  </si>
  <si>
    <t>Расходы на проценты</t>
  </si>
  <si>
    <t>Статьи затрат для PL</t>
  </si>
  <si>
    <t>Статьи затрат PL в 1 C</t>
  </si>
  <si>
    <t>Чистая выручка</t>
  </si>
  <si>
    <t>НДС</t>
  </si>
  <si>
    <t>Валовая выручка</t>
  </si>
  <si>
    <t>Код</t>
  </si>
  <si>
    <t>Статья PL</t>
  </si>
  <si>
    <t>Скидка</t>
  </si>
  <si>
    <t xml:space="preserve">Доп. транспортные расходы </t>
  </si>
  <si>
    <t>Кредит нота за товар</t>
  </si>
  <si>
    <t xml:space="preserve">Валовая прибыль </t>
  </si>
  <si>
    <t>Общие и административные расходы</t>
  </si>
  <si>
    <t>Маркетинговые расходы</t>
  </si>
  <si>
    <t>EBITDA</t>
  </si>
  <si>
    <t>Чистая прибыль до выплаты налогов</t>
  </si>
  <si>
    <t xml:space="preserve">Чистая прибыль </t>
  </si>
  <si>
    <t>Доход от долевого участия</t>
  </si>
  <si>
    <t>ЦФО</t>
  </si>
  <si>
    <t>ФОТ ТП</t>
  </si>
  <si>
    <t>АУП (ФОТ)</t>
  </si>
  <si>
    <t>Себестоимость реализованной продукции</t>
  </si>
  <si>
    <t xml:space="preserve">Транспортные расходы </t>
  </si>
  <si>
    <t>Количество</t>
  </si>
  <si>
    <t>Бонусы</t>
  </si>
  <si>
    <t>Прочие доходы</t>
  </si>
  <si>
    <t>Прочие расходы</t>
  </si>
  <si>
    <t>Опер EBIT</t>
  </si>
  <si>
    <t>EBIT</t>
  </si>
  <si>
    <t>Full price</t>
  </si>
  <si>
    <t>Чеки</t>
  </si>
  <si>
    <t>Лабораторные исследования</t>
  </si>
  <si>
    <t>Аренда помещений (склады)</t>
  </si>
  <si>
    <t>Выполнение условий договора</t>
  </si>
  <si>
    <t>Дизайн корпоративной айдентики</t>
  </si>
  <si>
    <t>Инвентарь для полевых презентаций</t>
  </si>
  <si>
    <t>Интернет-маркетинг АА</t>
  </si>
  <si>
    <t>Информационная раздатка для клиентов</t>
  </si>
  <si>
    <t>Коммунальные платежи (склады)</t>
  </si>
  <si>
    <t>Прочие расходы по логистике</t>
  </si>
  <si>
    <t>Расходы по оформлению документов (экспорт, импорт)</t>
  </si>
  <si>
    <t>Ремонт и обслуживание помещений (склады)</t>
  </si>
  <si>
    <t>Сувенирная раздатка: массовка</t>
  </si>
  <si>
    <t>Таможенные платежи</t>
  </si>
  <si>
    <t>Транспортные расходы (доставка от поставщика)</t>
  </si>
  <si>
    <t>Транспортные расходы (доставка покупателю)</t>
  </si>
  <si>
    <t>Транспортные расходы (доставка с СВХ на наш склад)</t>
  </si>
  <si>
    <t>Транспортные расходы (перемещения товара)</t>
  </si>
  <si>
    <t>Услуги грузчиков</t>
  </si>
  <si>
    <t>Услуги элеватора (трейдинг)</t>
  </si>
  <si>
    <t>Услуги элеватора (трейдинг) расходы периода</t>
  </si>
  <si>
    <t>Агентские расходы</t>
  </si>
  <si>
    <t>Амортизация 1 группы</t>
  </si>
  <si>
    <t>Амортизация 2 группы</t>
  </si>
  <si>
    <t>Амортизация 3 группы</t>
  </si>
  <si>
    <t>Амортизация 4 группы</t>
  </si>
  <si>
    <t>Анализ, определение действующего вещества, испытания</t>
  </si>
  <si>
    <t>Аренда помещений (офисы)</t>
  </si>
  <si>
    <t>Аренда транспорта</t>
  </si>
  <si>
    <t>Арендная плата</t>
  </si>
  <si>
    <t>Аудиторские и консультанционные услуги</t>
  </si>
  <si>
    <t>Безвозмездная финансовая помощь, благотворительная помощь</t>
  </si>
  <si>
    <t>Брокерские услуги</t>
  </si>
  <si>
    <t>Выполнение услуги по акции</t>
  </si>
  <si>
    <t>Заработная плата (бонусы)</t>
  </si>
  <si>
    <t>Заработная плата ГПХ</t>
  </si>
  <si>
    <t xml:space="preserve">Интернет </t>
  </si>
  <si>
    <t>Канцелярские и хозяйственные товары, расходы офиса</t>
  </si>
  <si>
    <t>Канцтовары</t>
  </si>
  <si>
    <t>Командировочные расходы суточные</t>
  </si>
  <si>
    <t>Комиссия банка</t>
  </si>
  <si>
    <t>Коммунальные платежи (офисы)</t>
  </si>
  <si>
    <t>Консультационные услуги (менеджмент)</t>
  </si>
  <si>
    <t>Корпоративные мероприятия</t>
  </si>
  <si>
    <t>Лечебно-оздоровительные мероприятия</t>
  </si>
  <si>
    <t>Лицензия</t>
  </si>
  <si>
    <t>Маркетинг КЫР</t>
  </si>
  <si>
    <t>Маркетинговые расходы к возмещению поставщиком</t>
  </si>
  <si>
    <t>Мобильная связь</t>
  </si>
  <si>
    <t>Налог за эмиссии в окружающую среду</t>
  </si>
  <si>
    <t>НДС не разрешенный к зачету</t>
  </si>
  <si>
    <t>Обучение сотрудников</t>
  </si>
  <si>
    <t>Пересорт</t>
  </si>
  <si>
    <t>Поддержка ГО, представительств</t>
  </si>
  <si>
    <t>Подписка на периодику и интернет ресурсы</t>
  </si>
  <si>
    <t>Поиск и найм сотрудников</t>
  </si>
  <si>
    <t>Покупка мелкого IT оборудования, периферии</t>
  </si>
  <si>
    <t>Покупка, ремонт и обслуживание картриджей</t>
  </si>
  <si>
    <t>Почтовые, курьерские, транспортные услуги</t>
  </si>
  <si>
    <t xml:space="preserve">Представительские расходы на вытчеты </t>
  </si>
  <si>
    <t>Проживание</t>
  </si>
  <si>
    <t>Прочие IT расходы</t>
  </si>
  <si>
    <t>Прочие административные расходы</t>
  </si>
  <si>
    <t>Прочие расходы автопарка</t>
  </si>
  <si>
    <t>Прочие расходы на маркетинг</t>
  </si>
  <si>
    <t>Прочие расходы на персонал</t>
  </si>
  <si>
    <t>Прочие складские расходы (спецодежда, расходные материалы)</t>
  </si>
  <si>
    <t>Прочие юридические расходы</t>
  </si>
  <si>
    <t>Расходы на оформление займов (оценка имущества, регистрация договоров залога и т.д.)</t>
  </si>
  <si>
    <t>Расходы на приобретение ОС (автопарк)</t>
  </si>
  <si>
    <t>Расходы на проезд</t>
  </si>
  <si>
    <t>Расходы офиса</t>
  </si>
  <si>
    <t xml:space="preserve">Расходы по комиссионному вознаграждению </t>
  </si>
  <si>
    <t>Регистрация продукции</t>
  </si>
  <si>
    <t>Рекламные и обучающие мероприятия</t>
  </si>
  <si>
    <t>Ремонт и обслуживание автотранспорта</t>
  </si>
  <si>
    <t>Ремонт и обслуживание компьютеров и орг.техники</t>
  </si>
  <si>
    <t>Ремонт и обслуживание офисного оборудования</t>
  </si>
  <si>
    <t>Ремонт и обслуживание помещений (офис)</t>
  </si>
  <si>
    <t>Списание товара на экспертизу, не идущие на вычет</t>
  </si>
  <si>
    <t>Списание товаров на складе (порча, недостачи)</t>
  </si>
  <si>
    <t>Списание штрафов</t>
  </si>
  <si>
    <t>Страхование ГПО сотрудников</t>
  </si>
  <si>
    <t>Страхование груза</t>
  </si>
  <si>
    <t>Сувенирная раздатка: ключевые клиенты</t>
  </si>
  <si>
    <t>Судебные пошлины</t>
  </si>
  <si>
    <t>Транспортные расходы (LTD)</t>
  </si>
  <si>
    <t>Транспортные расходы (Outline)</t>
  </si>
  <si>
    <t>Транспортные расходы (командировочные)</t>
  </si>
  <si>
    <t>Транспортные услуги для поступлений товаров</t>
  </si>
  <si>
    <t>Транспортные услуги для поступлений товаров(Импорт)</t>
  </si>
  <si>
    <t>Услуги банка</t>
  </si>
  <si>
    <t>Услуги нотариуса</t>
  </si>
  <si>
    <t>Услуги охраны</t>
  </si>
  <si>
    <t>Услуги по переводу</t>
  </si>
  <si>
    <t>Услуги программистов, техподдержка ПО</t>
  </si>
  <si>
    <t>Услуги СВХ</t>
  </si>
  <si>
    <t>Услуги связи</t>
  </si>
  <si>
    <t>Услуги такси</t>
  </si>
  <si>
    <t>Утилизация тары</t>
  </si>
  <si>
    <t>Хозтовары</t>
  </si>
  <si>
    <t>Хостинг, подписка</t>
  </si>
  <si>
    <t>Штрафы, пени (в бюджет)</t>
  </si>
  <si>
    <t>Штрафы, пени (по договорам)</t>
  </si>
  <si>
    <t>Юридические услуги</t>
  </si>
  <si>
    <t xml:space="preserve">Брак </t>
  </si>
  <si>
    <t>НДС Налогового агента</t>
  </si>
  <si>
    <t>Расходы не идущие на вычеты</t>
  </si>
  <si>
    <t>Списание дебиторской задолженности</t>
  </si>
  <si>
    <t>Расходы по процентам</t>
  </si>
  <si>
    <t>Себестоимость реализованных ОС и НМА</t>
  </si>
  <si>
    <t>Себестоимость списанных ОС и НМА</t>
  </si>
  <si>
    <t>Списание при выбытии всех фиксированных активов группы НУ</t>
  </si>
  <si>
    <t>Списание убытков прошлых лет по истечению срока давности</t>
  </si>
  <si>
    <t>Погрешность расчета себестоимости</t>
  </si>
  <si>
    <t>Порча товара</t>
  </si>
  <si>
    <t>Разницы стоимости возврата и фактической стоимости товаров</t>
  </si>
  <si>
    <t>Расходы при конвертации валюты</t>
  </si>
  <si>
    <t xml:space="preserve">Аренда склада </t>
  </si>
  <si>
    <t>Коммунальные услуги склада</t>
  </si>
  <si>
    <t xml:space="preserve">Прямие расходы по логистике </t>
  </si>
  <si>
    <t>Брокерские расходы</t>
  </si>
  <si>
    <t>Аренда офиса</t>
  </si>
  <si>
    <t>Аренда Авто</t>
  </si>
  <si>
    <t>Бонусы от продаж</t>
  </si>
  <si>
    <t>Расходы по выбытию активов</t>
  </si>
  <si>
    <t>Расходы по обесценению дебиторской задолженности</t>
  </si>
  <si>
    <t>Расходы по корпоративному подоходному налогу</t>
  </si>
  <si>
    <t>Прочие Операционные расходы</t>
  </si>
  <si>
    <t>Расходы по бизнес разработки</t>
  </si>
  <si>
    <t>Прямие маркетинговые расходы</t>
  </si>
  <si>
    <t xml:space="preserve">Расходы по Логистике </t>
  </si>
  <si>
    <t>Прочие Административные расходы</t>
  </si>
  <si>
    <t>ФОТ АУП</t>
  </si>
  <si>
    <t>Коммерческие расходы</t>
  </si>
  <si>
    <t>Расходы по торговле</t>
  </si>
  <si>
    <t>Агенские расходы</t>
  </si>
  <si>
    <t>Прочие опер. Расходы</t>
  </si>
  <si>
    <t>Прочие адм. Расходы</t>
  </si>
  <si>
    <t>Расходы группы развитие продуктов</t>
  </si>
  <si>
    <t>Доход/Расход от переоценки статей баланса</t>
  </si>
  <si>
    <t>Ремонт складов</t>
  </si>
  <si>
    <t>Услуги Элеватора</t>
  </si>
  <si>
    <t>Лабороторные исследование</t>
  </si>
  <si>
    <t>Аудиторские услуги</t>
  </si>
  <si>
    <t>Проведенией Акций</t>
  </si>
  <si>
    <t>Канц.товары</t>
  </si>
  <si>
    <t>Командировичные расходы</t>
  </si>
  <si>
    <t xml:space="preserve">Информационно-консультационные расходы </t>
  </si>
  <si>
    <t>Корпоративный Подаходный Налог</t>
  </si>
  <si>
    <t>ПЦР</t>
  </si>
  <si>
    <t>Невычитаемые расходы</t>
  </si>
  <si>
    <t>Расходы Автопарка</t>
  </si>
  <si>
    <t>Расходы ГО</t>
  </si>
  <si>
    <t>Ремонт картиджей</t>
  </si>
  <si>
    <t>Представительсике расходы</t>
  </si>
  <si>
    <t>Расходы склада, спецодежда</t>
  </si>
  <si>
    <t>Банковская комиссия</t>
  </si>
  <si>
    <t>Ремонт ОС 4-группы</t>
  </si>
  <si>
    <t>Ремонт офиса</t>
  </si>
  <si>
    <t>Ремонт ОС 2-группы</t>
  </si>
  <si>
    <t>Абон.плата</t>
  </si>
  <si>
    <t xml:space="preserve">Штрафы и платежи в бюджет </t>
  </si>
  <si>
    <t>Столбец1</t>
  </si>
  <si>
    <t>Тех компания</t>
  </si>
  <si>
    <t>ERP</t>
  </si>
  <si>
    <t>Столбец2</t>
  </si>
  <si>
    <t>Расчет</t>
  </si>
  <si>
    <t>Скидки с цены и продаж</t>
  </si>
  <si>
    <t>Доход по вознаграждениям от размещения депозитов</t>
  </si>
  <si>
    <t>Возмещение расходов от поставщика</t>
  </si>
  <si>
    <t>Доход от сдачи в аренду имущества</t>
  </si>
  <si>
    <t>Доход по штрафам, пеням, неустойкам</t>
  </si>
  <si>
    <t>Доходы от оприходования излишков на складах</t>
  </si>
  <si>
    <t>Доходы от списания обязательств</t>
  </si>
  <si>
    <t>Доходы при конвертации валюты</t>
  </si>
  <si>
    <t>После сезонная скидка от поставщика</t>
  </si>
  <si>
    <t>После сезонная скидка от поставщика (зарезервированная)</t>
  </si>
  <si>
    <t>Прочие доходы (доход от неосновной деятельности)</t>
  </si>
  <si>
    <t>Доход от аренды</t>
  </si>
  <si>
    <t>NAIMENOVANIE</t>
  </si>
  <si>
    <t>KOD</t>
  </si>
  <si>
    <t>00-000003</t>
  </si>
  <si>
    <t>00-000004</t>
  </si>
  <si>
    <t>00-000005</t>
  </si>
  <si>
    <t>Основные средства</t>
  </si>
  <si>
    <t>00-000006</t>
  </si>
  <si>
    <t>Поступление ОС</t>
  </si>
  <si>
    <t>00-000007</t>
  </si>
  <si>
    <t>00-000008</t>
  </si>
  <si>
    <t>00-000009</t>
  </si>
  <si>
    <t>00-000010</t>
  </si>
  <si>
    <t>Полиграфические расходы, перевод, оформление док-в</t>
  </si>
  <si>
    <t>00-000011</t>
  </si>
  <si>
    <t>Расходы за счет чистой прибыли</t>
  </si>
  <si>
    <t>00-000012</t>
  </si>
  <si>
    <t>Прочие налоги</t>
  </si>
  <si>
    <t>00-000013</t>
  </si>
  <si>
    <t>00-000014</t>
  </si>
  <si>
    <t>00-000015</t>
  </si>
  <si>
    <t>Вознаграждение</t>
  </si>
  <si>
    <t>00-000030</t>
  </si>
  <si>
    <t>Поступление НМА</t>
  </si>
  <si>
    <t>00-000031</t>
  </si>
  <si>
    <t>Расходы на обучение, тренинги, консалтинговые услуги,повышение квалификации, консультация</t>
  </si>
  <si>
    <t>00-000032</t>
  </si>
  <si>
    <t>00-000033</t>
  </si>
  <si>
    <t>00-000034</t>
  </si>
  <si>
    <t>00-000035</t>
  </si>
  <si>
    <t>Коммунальные услуги</t>
  </si>
  <si>
    <t>00-000036</t>
  </si>
  <si>
    <t>00-000037</t>
  </si>
  <si>
    <t>00-000038</t>
  </si>
  <si>
    <t>00-000039</t>
  </si>
  <si>
    <t>Расходы на продвижение продукции</t>
  </si>
  <si>
    <t>00-000040</t>
  </si>
  <si>
    <t>УТ-000003</t>
  </si>
  <si>
    <t>Образцы</t>
  </si>
  <si>
    <t>УТ-000004</t>
  </si>
  <si>
    <t xml:space="preserve">Агентские услуги </t>
  </si>
  <si>
    <t>00-000041</t>
  </si>
  <si>
    <t>Излишки в системе</t>
  </si>
  <si>
    <t>УТ-000005</t>
  </si>
  <si>
    <t>УТ-000006</t>
  </si>
  <si>
    <t>УТ-000007</t>
  </si>
  <si>
    <t>УТ-000008</t>
  </si>
  <si>
    <t>Возврат ОС</t>
  </si>
  <si>
    <t>00-000001</t>
  </si>
  <si>
    <t xml:space="preserve">Расходы будущих периодов автотранспорта </t>
  </si>
  <si>
    <t>00-000042</t>
  </si>
  <si>
    <t>00-000043</t>
  </si>
  <si>
    <t>00-000044</t>
  </si>
  <si>
    <t>00-000046</t>
  </si>
  <si>
    <t>00-000047</t>
  </si>
  <si>
    <t>Абонетская плата (GPS мониторинга)</t>
  </si>
  <si>
    <t>00-000048</t>
  </si>
  <si>
    <t>00-000049</t>
  </si>
  <si>
    <t>Прочие работы и услуги</t>
  </si>
  <si>
    <t>00-000050</t>
  </si>
  <si>
    <t>Выручка от продаж</t>
  </si>
  <si>
    <t>УТ-000001</t>
  </si>
  <si>
    <t>Доход при возврате реализованных товаров</t>
  </si>
  <si>
    <t>Закрытие резервов по сомнительным долгам</t>
  </si>
  <si>
    <t>УТ-000002</t>
  </si>
  <si>
    <t>Прибыль (убыток) прошлых лет</t>
  </si>
  <si>
    <t>Доходы от реализации ОС и НМА</t>
  </si>
  <si>
    <t>Начисленный НДС при выкупе многооборотной тары</t>
  </si>
  <si>
    <t>УТ-000009</t>
  </si>
  <si>
    <t>УТ-000010</t>
  </si>
  <si>
    <t>Расходы по преференциям</t>
  </si>
  <si>
    <t>УТ-000011</t>
  </si>
  <si>
    <t>Себестоимость продаж</t>
  </si>
  <si>
    <t>Формирование резервов по сомнительным долгам</t>
  </si>
  <si>
    <t>Торговый сбор</t>
  </si>
  <si>
    <t>УТ-000016</t>
  </si>
  <si>
    <t>Взнос в уставной капитал</t>
  </si>
  <si>
    <t>00-000051</t>
  </si>
  <si>
    <t>00-000052</t>
  </si>
  <si>
    <t>00-000002</t>
  </si>
  <si>
    <t>Страхование авто</t>
  </si>
  <si>
    <t>00-000053</t>
  </si>
  <si>
    <t>Аренда ОС</t>
  </si>
  <si>
    <t>00-000054</t>
  </si>
  <si>
    <t>Выбытия товаров в прошлых периодах</t>
  </si>
  <si>
    <t>УТ-000018</t>
  </si>
  <si>
    <t>Доначисление имущественных налогов и амортизации</t>
  </si>
  <si>
    <t>УТ-000017</t>
  </si>
  <si>
    <t>Формирование оценочных обязательств (резервов) по отпускам</t>
  </si>
  <si>
    <t>Расходы на "Платон"</t>
  </si>
  <si>
    <t>УТ-000019</t>
  </si>
  <si>
    <t>УТ-000020</t>
  </si>
  <si>
    <t>Расходы будущих периодов (авто)</t>
  </si>
  <si>
    <t>00-000055</t>
  </si>
  <si>
    <t>Расходы будущих периодов</t>
  </si>
  <si>
    <t>00-000056</t>
  </si>
  <si>
    <t>Погашение процентов</t>
  </si>
  <si>
    <t>00-000057</t>
  </si>
  <si>
    <t>Расходы по основной деятельности</t>
  </si>
  <si>
    <t>00-000058</t>
  </si>
  <si>
    <t>Приобритение ОС (Лизинг)</t>
  </si>
  <si>
    <t>00-000059</t>
  </si>
  <si>
    <t>00-000022</t>
  </si>
  <si>
    <t>00-000023</t>
  </si>
  <si>
    <t>Сервисный сбор</t>
  </si>
  <si>
    <t>00-000024</t>
  </si>
  <si>
    <t>00-000025</t>
  </si>
  <si>
    <t>00-000026</t>
  </si>
  <si>
    <t>00-000018</t>
  </si>
  <si>
    <t>00-000019</t>
  </si>
  <si>
    <t>00-000020</t>
  </si>
  <si>
    <t>00-000021</t>
  </si>
  <si>
    <t>Прочая кредиторская задолженность</t>
  </si>
  <si>
    <t>Расходы на содержание офиса</t>
  </si>
  <si>
    <t>00-000016</t>
  </si>
  <si>
    <t>00-000017</t>
  </si>
  <si>
    <t>Сервисное обслуж. (обновл СОНА, домен,перенос, подключение линий, ИТС, хостинг, 1С)</t>
  </si>
  <si>
    <t>00-000029</t>
  </si>
  <si>
    <t>00-000027</t>
  </si>
  <si>
    <t>СВХ услуги, радиационное обследование</t>
  </si>
  <si>
    <t>00-000028</t>
  </si>
  <si>
    <t>Оплата гос. пошлины</t>
  </si>
  <si>
    <t xml:space="preserve">Транспортные расходы при импорте товара! </t>
  </si>
  <si>
    <t>00-000060</t>
  </si>
  <si>
    <t>00-000061</t>
  </si>
  <si>
    <t>Расходы на приобретение ОС и НМА (АХО)</t>
  </si>
  <si>
    <t>00-000126</t>
  </si>
  <si>
    <t>00-000127</t>
  </si>
  <si>
    <t>00-000128</t>
  </si>
  <si>
    <t>00-000129</t>
  </si>
  <si>
    <t>00-000130</t>
  </si>
  <si>
    <t>00-000131</t>
  </si>
  <si>
    <t>00-000132</t>
  </si>
  <si>
    <t>Расходы по штрафам пеням неустойкам прочие</t>
  </si>
  <si>
    <t>00-000133</t>
  </si>
  <si>
    <t>00-000134</t>
  </si>
  <si>
    <t>00-000135</t>
  </si>
  <si>
    <t>00-000136</t>
  </si>
  <si>
    <t>00-000137</t>
  </si>
  <si>
    <t>Страховая выплата</t>
  </si>
  <si>
    <t>00-000138</t>
  </si>
  <si>
    <t>00-000139</t>
  </si>
  <si>
    <t>Амортизация ОФПСХ</t>
  </si>
  <si>
    <t>00-000140</t>
  </si>
  <si>
    <t>00-000141</t>
  </si>
  <si>
    <t>00-000142</t>
  </si>
  <si>
    <t>Страхование имущества</t>
  </si>
  <si>
    <t>00-000143</t>
  </si>
  <si>
    <t>Услуги СВХ на себестоимость</t>
  </si>
  <si>
    <t>00-000144</t>
  </si>
  <si>
    <t>УТ-000022</t>
  </si>
  <si>
    <t>Списание убытков прошлых лет за счет прибыли</t>
  </si>
  <si>
    <t>УТ-000021</t>
  </si>
  <si>
    <t>00-000145</t>
  </si>
  <si>
    <t>00-000146</t>
  </si>
  <si>
    <t>00-000147</t>
  </si>
  <si>
    <t>00-000062</t>
  </si>
  <si>
    <t>00-000063</t>
  </si>
  <si>
    <t>00-000064</t>
  </si>
  <si>
    <t>00-000065</t>
  </si>
  <si>
    <t>00-000066</t>
  </si>
  <si>
    <t>00-000067</t>
  </si>
  <si>
    <t>00-000068</t>
  </si>
  <si>
    <t>00-000069</t>
  </si>
  <si>
    <t>00-000070</t>
  </si>
  <si>
    <t>00-000071</t>
  </si>
  <si>
    <t>00-000072</t>
  </si>
  <si>
    <t>00-000073</t>
  </si>
  <si>
    <t>00-000074</t>
  </si>
  <si>
    <t>00-000075</t>
  </si>
  <si>
    <t>00-000076</t>
  </si>
  <si>
    <t>00-000077</t>
  </si>
  <si>
    <t>00-000078</t>
  </si>
  <si>
    <t>00-000079</t>
  </si>
  <si>
    <t>00-000080</t>
  </si>
  <si>
    <t>00-000081</t>
  </si>
  <si>
    <t>00-000082</t>
  </si>
  <si>
    <t>00-000083</t>
  </si>
  <si>
    <t>00-000084</t>
  </si>
  <si>
    <t>00-000085</t>
  </si>
  <si>
    <t>00-000086</t>
  </si>
  <si>
    <t>00-000087</t>
  </si>
  <si>
    <t>00-000088</t>
  </si>
  <si>
    <t>00-000089</t>
  </si>
  <si>
    <t>00-000090</t>
  </si>
  <si>
    <t>00-000091</t>
  </si>
  <si>
    <t>00-000092</t>
  </si>
  <si>
    <t>00-000093</t>
  </si>
  <si>
    <t>00-000094</t>
  </si>
  <si>
    <t>00-000095</t>
  </si>
  <si>
    <t>Классическая реклама (баннеры, СМИ, ТВ и тд)</t>
  </si>
  <si>
    <t>00-000096</t>
  </si>
  <si>
    <t>00-000097</t>
  </si>
  <si>
    <t>Маркетинг УЗБ</t>
  </si>
  <si>
    <t>00-000098</t>
  </si>
  <si>
    <t>00-000099</t>
  </si>
  <si>
    <t>00-000100</t>
  </si>
  <si>
    <t>00-000101</t>
  </si>
  <si>
    <t>Расходы, связанные с торговыми акциями</t>
  </si>
  <si>
    <t>00-000102</t>
  </si>
  <si>
    <t>00-000103</t>
  </si>
  <si>
    <t>00-000104</t>
  </si>
  <si>
    <t>00-000105</t>
  </si>
  <si>
    <t>00-000106</t>
  </si>
  <si>
    <t>00-000107</t>
  </si>
  <si>
    <t>00-000108</t>
  </si>
  <si>
    <t>00-000109</t>
  </si>
  <si>
    <t>00-000110</t>
  </si>
  <si>
    <t>00-000111</t>
  </si>
  <si>
    <t>00-000112</t>
  </si>
  <si>
    <t>00-000113</t>
  </si>
  <si>
    <t>00-000114</t>
  </si>
  <si>
    <t>00-000115</t>
  </si>
  <si>
    <t>Услуги ЧСИ</t>
  </si>
  <si>
    <t>00-000116</t>
  </si>
  <si>
    <t>00-000117</t>
  </si>
  <si>
    <t>00-000118</t>
  </si>
  <si>
    <t>Актуальные статьи расходов</t>
  </si>
  <si>
    <t>00-000119</t>
  </si>
  <si>
    <t>00-000120</t>
  </si>
  <si>
    <t>Полиграфическая продукция (визитки, бланки, карты и т.д.)</t>
  </si>
  <si>
    <t>00-000121</t>
  </si>
  <si>
    <t>00-000122</t>
  </si>
  <si>
    <t>00-000123</t>
  </si>
  <si>
    <t>НЕ ИСПОЛЬЗОВАТЬ</t>
  </si>
  <si>
    <t>00-000124</t>
  </si>
  <si>
    <t>Статьи предопределенного вида характеристики</t>
  </si>
  <si>
    <t>00-000125</t>
  </si>
  <si>
    <t>00-000148</t>
  </si>
  <si>
    <t>00-000149</t>
  </si>
  <si>
    <t>00-000150</t>
  </si>
  <si>
    <t>00-000151</t>
  </si>
  <si>
    <t>Актив предназначенный для продажи</t>
  </si>
  <si>
    <t>00-000152</t>
  </si>
  <si>
    <t>00-000153</t>
  </si>
  <si>
    <t>Корректировки по штрафам, пеням, неустойкам</t>
  </si>
  <si>
    <t>00-000154</t>
  </si>
  <si>
    <t>Страховые премии</t>
  </si>
  <si>
    <t>_ГПХ (проживание)</t>
  </si>
  <si>
    <t>00-000155</t>
  </si>
  <si>
    <t>_ГПХ (билеты)</t>
  </si>
  <si>
    <t>00-000156</t>
  </si>
  <si>
    <t>Доход по курсовым разницам</t>
  </si>
  <si>
    <t>00-000157</t>
  </si>
  <si>
    <t>Незавершенное производство</t>
  </si>
  <si>
    <t>00-000158</t>
  </si>
  <si>
    <t>Списание задолженности покупателей по договору цессии</t>
  </si>
  <si>
    <t>00-000159</t>
  </si>
  <si>
    <t>Комплектация материалов</t>
  </si>
  <si>
    <t>00-000160</t>
  </si>
  <si>
    <t>00-000161</t>
  </si>
  <si>
    <t>00-000162</t>
  </si>
  <si>
    <t>00-000163</t>
  </si>
  <si>
    <t>00-000164</t>
  </si>
  <si>
    <t>Списание подотчетной суммы</t>
  </si>
  <si>
    <t>00-000165</t>
  </si>
  <si>
    <t>00-000166</t>
  </si>
  <si>
    <t>Агрострахование</t>
  </si>
  <si>
    <t>00-000167</t>
  </si>
  <si>
    <t>00-000168</t>
  </si>
  <si>
    <t>Лицензия (РБП)</t>
  </si>
  <si>
    <t>00-000169</t>
  </si>
  <si>
    <t>00-000170</t>
  </si>
  <si>
    <t>Элеватор</t>
  </si>
  <si>
    <t>00-000171</t>
  </si>
  <si>
    <t>00-000172</t>
  </si>
  <si>
    <t>Расходы по амортизации ФА в НУ</t>
  </si>
  <si>
    <t>УТ-000023</t>
  </si>
  <si>
    <t>ntcnвамвм</t>
  </si>
  <si>
    <t>00-000173</t>
  </si>
  <si>
    <t>Доход от государственных субсидий</t>
  </si>
  <si>
    <t>Расходы будущих периодов (имущество)</t>
  </si>
  <si>
    <t>00-000174</t>
  </si>
  <si>
    <t>Заработная плата (материальная помощь)</t>
  </si>
  <si>
    <t>00-000175</t>
  </si>
  <si>
    <t>Модернизация ОС</t>
  </si>
  <si>
    <t>00-000176</t>
  </si>
  <si>
    <t>00-000177</t>
  </si>
  <si>
    <t>00-000178</t>
  </si>
  <si>
    <t>Транспортные услуги для поступлений товаров(Импорт Украина)</t>
  </si>
  <si>
    <t>00-000179</t>
  </si>
  <si>
    <t>Списание кредиторской задолженности</t>
  </si>
  <si>
    <t>00-000180</t>
  </si>
  <si>
    <t>00-000181</t>
  </si>
  <si>
    <t>00-000182</t>
  </si>
  <si>
    <t>Услуги колл - центра</t>
  </si>
  <si>
    <t>00-000183</t>
  </si>
  <si>
    <t>Доходы от превышения стоимости выбывших ФА, над стоимостным балансом группы</t>
  </si>
  <si>
    <t>Условные расходы от признания отложенных налоговых обязательств</t>
  </si>
  <si>
    <t>УТ-000014</t>
  </si>
  <si>
    <t>Расходы по налогу на прибыль</t>
  </si>
  <si>
    <t>УТ-000015</t>
  </si>
  <si>
    <t>Списание стоимостного баланса группы менее минимума</t>
  </si>
  <si>
    <t>УТ-000013</t>
  </si>
  <si>
    <t>УТ-000012</t>
  </si>
  <si>
    <t>Kod</t>
  </si>
  <si>
    <t>GUID</t>
  </si>
  <si>
    <t>0x80D500155D01C90111E7E092734FD590</t>
  </si>
  <si>
    <t>0x879900155D01C90111E6C76E4DC21920</t>
  </si>
  <si>
    <t>0x879900155D01C90111E6C845E0D6765B</t>
  </si>
  <si>
    <t>0x80F4000C29EF79CA11E85E49061AC718</t>
  </si>
  <si>
    <t>0x8104000C29EF79CA11E8BFF6245C1936</t>
  </si>
  <si>
    <t>0x801E00155D01C90111E6E1FB4610BD90</t>
  </si>
  <si>
    <t>0x801E00155D01C90111E6E1FC75542B6C</t>
  </si>
  <si>
    <t>0xA20A7085C2A4312A11E991926262A2F0</t>
  </si>
  <si>
    <t>0xA21B7085C2A4312A11E9BDBD30F5E8FF</t>
  </si>
  <si>
    <t>0x801E00155D01C90111E6E20373CC1C0D</t>
  </si>
  <si>
    <t>0x801E00155D01C90111E6E6BABEDEB3E7</t>
  </si>
  <si>
    <t>0xA2277085C2A4312A11EA1C2B1A3D8B9C</t>
  </si>
  <si>
    <t>0xA22B7085C2A4312A11EA83C7D31D6022</t>
  </si>
  <si>
    <t>0x801E00155D01C90111E6E6C4E6636B33</t>
  </si>
  <si>
    <t>0x801E00155D01C90111E6E6C6167D1E72</t>
  </si>
  <si>
    <t>0xAF7ED4F5EF10792511EBC359ABA160F3</t>
  </si>
  <si>
    <t>0xAF7ED4F5EF10792511EBC359BC156E6D</t>
  </si>
  <si>
    <t>0x801E00155D01C90111E6E6C99B4F2619</t>
  </si>
  <si>
    <t>0x801E00155D01C90111E6E6F6F334F6E1</t>
  </si>
  <si>
    <t>0xAF7ED4F5EF10792511EBC35A28FD9363</t>
  </si>
  <si>
    <t>0xAF7ED4F5EF10792511EBC35A4A31F617</t>
  </si>
  <si>
    <t>0x801E00155D01C90111E6E71232796B70</t>
  </si>
  <si>
    <t>0x801E00155D01C90111E6E78308D7D7E5</t>
  </si>
  <si>
    <t>0xAF7ED4F5EF10792511EBC35A5AAF8C62</t>
  </si>
  <si>
    <t>0xAF83D4F5EF10792511EBDEEFF1357104</t>
  </si>
  <si>
    <t>0x801E00155D01C90111E6E86F0EC8AA34</t>
  </si>
  <si>
    <t>0x801E00155D01C90111E6EBE16A2EFC6B</t>
  </si>
  <si>
    <t>0xAF83D4F5EF10792511EBDEF009E979D6</t>
  </si>
  <si>
    <t>0xAF8ED4F5EF10792511ECB3FA6C8BE40E</t>
  </si>
  <si>
    <t>0x801E00155D01C90111E6ED207DDAE854</t>
  </si>
  <si>
    <t>0xAF93D4F5EF10792511ED49485959CC4D</t>
  </si>
  <si>
    <t>0x883700155D01C90111E6F1CE5ED9D2C9</t>
  </si>
  <si>
    <t>0x883700155D01C90111E6F1E222F2B308</t>
  </si>
  <si>
    <t>0xAF93D4F5EF10792511ED4A0FDBF267E6</t>
  </si>
  <si>
    <t>0x861700155D01C90111E6F39522C19B80</t>
  </si>
  <si>
    <t>0x861700155D01C90111E6F39986AB8504</t>
  </si>
  <si>
    <t>0x861700155D01C90111E6F75F4091CB31</t>
  </si>
  <si>
    <t>0x861700155D01C90111E6F75FC5A310A7</t>
  </si>
  <si>
    <t>0x83C700155D01C90111E6F8E02EB9658C</t>
  </si>
  <si>
    <t>0x83C700155D01C90111E7000CB2ED6331</t>
  </si>
  <si>
    <t>0x83C700155D01C90111E7025247C554A9</t>
  </si>
  <si>
    <t>0x83C700155D01C90111E70593F9B5D646</t>
  </si>
  <si>
    <t>0x83C700155D01C90111E70963597D7416</t>
  </si>
  <si>
    <t>0x970000155D01C90111E7169631979771</t>
  </si>
  <si>
    <t>0x970000155D01C90111E7169886E06833</t>
  </si>
  <si>
    <t>0x8AF000155D01C90111E7203968854D3C</t>
  </si>
  <si>
    <t>0x80C500155D01C90111E74F24B835D08D</t>
  </si>
  <si>
    <t>0x80C500155D01C90111E7527CB64B8A82</t>
  </si>
  <si>
    <t>0x80C500155D01C90111E7630436C49A95</t>
  </si>
  <si>
    <t>0x80C500155D01C90111E7660426CE73D5</t>
  </si>
  <si>
    <t>0x80C500155D01C90111E771E13643B0DB</t>
  </si>
  <si>
    <t>0x80C500155D01C90111E771EF3709C2EE</t>
  </si>
  <si>
    <t>0x80C500155D01C90111E771F509A2B351</t>
  </si>
  <si>
    <t>0x80C500155D01C90111E7738D6BB4123A</t>
  </si>
  <si>
    <t>0x80C500155D01C90111E7865B8FD10872</t>
  </si>
  <si>
    <t>0x80C500155D01C90111E7AA6BC71C230E</t>
  </si>
  <si>
    <t>0x80CB00155D01C90111E7B000993B4C3B</t>
  </si>
  <si>
    <t>0x80D100155D01C90111E7B94591A60AC3</t>
  </si>
  <si>
    <t>0x80D700155D01C90111E7F519F7C8BC2E</t>
  </si>
  <si>
    <t>0x80D900155D01C90111E7F9AB65D3CEEC</t>
  </si>
  <si>
    <t>0x80DD00155D01C90111E80BFD90C202D7</t>
  </si>
  <si>
    <t>0x80DD00155D01C90111E80FE6079BD502</t>
  </si>
  <si>
    <t>0x80DD00155D01C90111E8122BFD3544CB</t>
  </si>
  <si>
    <t>0x80DD00155D01C90111E8125362A3E08B</t>
  </si>
  <si>
    <t>0x80DD00155D01C90111E812547559CCAD</t>
  </si>
  <si>
    <t>0x80DD00155D01C90111E81316ED3A2CF8</t>
  </si>
  <si>
    <t>0x80F1000C29EF79CA11E847A6B255290C</t>
  </si>
  <si>
    <t>0x80F4000C29EF79CA11E85CB28001A626</t>
  </si>
  <si>
    <t>0x80FD000C29EF79CA11E896F1F705442C</t>
  </si>
  <si>
    <t>0x8107000C29EF79CA11E8D74694E755AD</t>
  </si>
  <si>
    <t>0x811F000C29EF79CA11E934329025E4C2</t>
  </si>
  <si>
    <t>0x811F000C29EF79CA11E93432F825D6C0</t>
  </si>
  <si>
    <t>0x812A000C29EF79CA11E97C772D604B24</t>
  </si>
  <si>
    <t>0x812A000C29EF79CA11E97D1FD663ECBA</t>
  </si>
  <si>
    <t>0x812A000C29EF79CA11E97D202DBADD7B</t>
  </si>
  <si>
    <t>0xA2187085C2A4312A11E9B51E5096E963</t>
  </si>
  <si>
    <t>0xA21B7085C2A4312A11E9BA6FAE16B1EB</t>
  </si>
  <si>
    <t>0xA23F00155D01C80911E9EBD84C930A67</t>
  </si>
  <si>
    <t>0xA23F00155D01C80911E9EC017975D331</t>
  </si>
  <si>
    <t>0xA23F00155D01C80911E9EE6D0A3FA86D</t>
  </si>
  <si>
    <t>0xA23F00155D01C80911E9EE6D42A673C8</t>
  </si>
  <si>
    <t>0xA23F00155D01C80911E9EE6D59D87C6D</t>
  </si>
  <si>
    <t>0xA23F00155D01C80911E9EE6DD19D3501</t>
  </si>
  <si>
    <t>0xA23F00155D01C80911E9EE6DFDA8D558</t>
  </si>
  <si>
    <t>0xA23F00155D01C80911E9EE6F04353549</t>
  </si>
  <si>
    <t>0xA23F00155D01C80911E9EE6FB7B9A32D</t>
  </si>
  <si>
    <t>0xA23F00155D01C80911E9EE704D7485E1</t>
  </si>
  <si>
    <t>0xA23F00155D01C80911E9EE70B37F91D5</t>
  </si>
  <si>
    <t>0xA23F00155D01C80911E9F0CA0E59D592</t>
  </si>
  <si>
    <t>0xA23F00155D01C80911E9F0CC4121CC8A</t>
  </si>
  <si>
    <t>0xA23F00155D01C80911E9F0CE0A730115</t>
  </si>
  <si>
    <t>0xA23F00155D01C80911E9F0D4654F3C3B</t>
  </si>
  <si>
    <t>0xA23F00155D01C80911E9F0D4B317ED00</t>
  </si>
  <si>
    <t>0xA23F00155D01C80911E9F0D4E920AE8C</t>
  </si>
  <si>
    <t>0xA23F00155D01C80911E9F0D596440269</t>
  </si>
  <si>
    <t>0xA23F00155D01C80911E9F0D5F81366B1</t>
  </si>
  <si>
    <t>0xA23F00155D01C80911E9F0D8A30311AE</t>
  </si>
  <si>
    <t>0xA23F00155D01C80911E9F0DA4B5DF89F</t>
  </si>
  <si>
    <t>0xA23F00155D01C80911E9F0DAA463C25A</t>
  </si>
  <si>
    <t>0xA23F00155D01C80911E9F0DACB9D25C8</t>
  </si>
  <si>
    <t>0xA23F00155D01C80911E9F158D0E8E922</t>
  </si>
  <si>
    <t>0xA23F00155D01C80911E9F158EC2439A7</t>
  </si>
  <si>
    <t>0xA23F00155D01C80911E9F159080FF816</t>
  </si>
  <si>
    <t>0xA23F00155D01C80911E9F159B283211F</t>
  </si>
  <si>
    <t>0xA23F00155D01C80911E9F159FFCDEC86</t>
  </si>
  <si>
    <t>0xA23F00155D01C80911E9F15A2312D094</t>
  </si>
  <si>
    <t>0xA23F00155D01C80911E9F15A50BDC23B</t>
  </si>
  <si>
    <t>0xA23F00155D01C80911E9F15B1F626D83</t>
  </si>
  <si>
    <t>0xA23F00155D01C80911E9F15F5CC947AC</t>
  </si>
  <si>
    <t>0xA23F00155D01C80911E9F15FA566A863</t>
  </si>
  <si>
    <t>0xA23F00155D01C80911E9F160F232DF61</t>
  </si>
  <si>
    <t>0xA23F00155D01C80911E9F16120A72C5D</t>
  </si>
  <si>
    <t>0xA23F00155D01C80911E9F16217AC54F3</t>
  </si>
  <si>
    <t>0xA23F00155D01C80911E9F1628884C7B1</t>
  </si>
  <si>
    <t>0xA23F00155D01C80911E9F162BC9972D4</t>
  </si>
  <si>
    <t>0xA23F00155D01C80911E9F162E00EBC25</t>
  </si>
  <si>
    <t>0xA23F00155D01C80911E9F16301DD8A9F</t>
  </si>
  <si>
    <t>0xA23F00155D01C80911E9F16347A6C7E8</t>
  </si>
  <si>
    <t>0xA23F00155D01C80911E9F1636EBBE519</t>
  </si>
  <si>
    <t>0xA23F00155D01C80911E9F163B7174381</t>
  </si>
  <si>
    <t>0xA23F00155D01C80911E9F163CDD7D1E0</t>
  </si>
  <si>
    <t>0xA23F00155D01C80911E9F1646869775E</t>
  </si>
  <si>
    <t>0xA23F00155D01C80911E9F164C5BEB423</t>
  </si>
  <si>
    <t>0xA23F00155D01C80911E9F164F8966D70</t>
  </si>
  <si>
    <t>0xA23F00155D01C80911E9F16532A56A73</t>
  </si>
  <si>
    <t>0xA23F00155D01C80911E9F16574767003</t>
  </si>
  <si>
    <t>0xA23F00155D01C80911E9F165CA5047AF</t>
  </si>
  <si>
    <t>0xA23F00155D01C80911E9F165F87B3820</t>
  </si>
  <si>
    <t>0xA23F00155D01C80911E9F166347200A7</t>
  </si>
  <si>
    <t>0xA23F00155D01C80911E9F1664FBCD205</t>
  </si>
  <si>
    <t>0xA23F00155D01C80911E9F16668EBE2B8</t>
  </si>
  <si>
    <t>0xA23F00155D01C80911E9F1667B211CB1</t>
  </si>
  <si>
    <t>0xA23F00155D01C80911E9F3FEFCA8D19C</t>
  </si>
  <si>
    <t>0xA23F00155D01C80911E9F3FF1BBB543A</t>
  </si>
  <si>
    <t>0xA23F00155D01C80911E9F60B627FBC11</t>
  </si>
  <si>
    <t>0xA23F00155D01C80911E9F61624DE7D24</t>
  </si>
  <si>
    <t>0xA23F00155D01C80911E9F6168952180C</t>
  </si>
  <si>
    <t>0xA23F00155D01C80911E9F61747503531</t>
  </si>
  <si>
    <t>0xA23F00155D01C80911E9F6178A728616</t>
  </si>
  <si>
    <t>0xA23F00155D01C80911E9F61A717FCE55</t>
  </si>
  <si>
    <t>0xA23F00155D01C80911E9F61BAD8D1639</t>
  </si>
  <si>
    <t>0xA21F7085C2A4312A11E9FC7F561C52BD</t>
  </si>
  <si>
    <t>0xA21F7085C2A4312A11E9FC7F7278F3CA</t>
  </si>
  <si>
    <t>0xA21F7085C2A4312A11E9FC84426BB338</t>
  </si>
  <si>
    <t>0xA2207085C2A4312A11EA075BB2AF6092</t>
  </si>
  <si>
    <t>0xA2267085C2A4312A11EA111112BED52C</t>
  </si>
  <si>
    <t>0xA2267085C2A4312A11EA158414FD7B3B</t>
  </si>
  <si>
    <t>0xA2297085C2A4312A11EA3CD3A2B8808A</t>
  </si>
  <si>
    <t>0xA22B7085C2A4312A11EA57B1639A3DC3</t>
  </si>
  <si>
    <t>0xA22B7085C2A4312A11EA6F3ED37B716D</t>
  </si>
  <si>
    <t>0xA22B7085C2A4312A11EA757612C7FB6A</t>
  </si>
  <si>
    <t>0xA22B7085C2A4312A11EA757612C7FB6B</t>
  </si>
  <si>
    <t>0xA22B7085C2A4312A11EA80D325E7A86E</t>
  </si>
  <si>
    <t>0xA22B7085C2A4312A11EA847D44E8681B</t>
  </si>
  <si>
    <t>0xA22B7085C2A4312A11EA848749FEE404</t>
  </si>
  <si>
    <t>0xA22B7085C2A4312A11EA90FB3D0DBF7E</t>
  </si>
  <si>
    <t>0xA22E7085C2A4312A11EAABC9C8D0A26D</t>
  </si>
  <si>
    <t>0xA22F7085C2A4312A11EAD17F078B4A03</t>
  </si>
  <si>
    <t>0xA2307085C2A4312A11EAD89B9F03461B</t>
  </si>
  <si>
    <t>0xA2307085C2A4312A11EADB8940929075</t>
  </si>
  <si>
    <t>0xA2337085C2A4312A11EB1208BE55F248</t>
  </si>
  <si>
    <t>0xA2337085C2A4312A11EB24C560ED5A67</t>
  </si>
  <si>
    <t>0xA2337085C2A4312A11EB3090732B05BA</t>
  </si>
  <si>
    <t>0xAF78D4F5EF10792511EB8CC5B434C60E</t>
  </si>
  <si>
    <t>0xAF78D4F5EF10792511EB8CC5D4359D62</t>
  </si>
  <si>
    <t>0xAF78D4F5EF10792511EB9441FFA15A11</t>
  </si>
  <si>
    <t>0xAF78D4F5EF10792511EB9444D9B55A70</t>
  </si>
  <si>
    <t>0xAF7DD4F5EF10792511EBBDFBC57DFA8C</t>
  </si>
  <si>
    <t>0xAF7DD4F5EF10792511EBBDFD3D0CDD5C</t>
  </si>
  <si>
    <t>0xAF7ED4F5EF10792511EBC2C3F6BFE370</t>
  </si>
  <si>
    <t>0xAF7ED4F5EF10792511EBC525CC1F6182</t>
  </si>
  <si>
    <t>0xAF7ED4F5EF10792511EBC525D60A0D3C</t>
  </si>
  <si>
    <t>0xAF86D4F5EF10792511EBF37DB81C4C25</t>
  </si>
  <si>
    <t>0xAF87D4F5EF10792511EC2FD28313420B</t>
  </si>
  <si>
    <t>0xAF8AD4F5EF10792511EC5327DBC15622</t>
  </si>
  <si>
    <t>0xAF8DD4F5EF10792511EC7F546263ED9C</t>
  </si>
  <si>
    <t>0xAF8ED4F5EF10792511EC9C5F8B99E600</t>
  </si>
  <si>
    <t>0xAF8ED4F5EF10792511EC9C5F9B67A84E</t>
  </si>
  <si>
    <t>0xAF8ED4F5EF10792511ECACBE4D9167EA</t>
  </si>
  <si>
    <t>0xAF8ED4F5EF10792511ECAFE584DB6306</t>
  </si>
  <si>
    <t>0xAF8ED4F5EF10792511ECB495CC434E13</t>
  </si>
  <si>
    <t>0xAF8ED4F5EF10792511ECB7D5FC9913F6</t>
  </si>
  <si>
    <t>0xAF8ED4F5EF10792511ECC082BB853250</t>
  </si>
  <si>
    <t>0xAF90D4F5EF10792511ECDFD0F919DD1E</t>
  </si>
  <si>
    <t>0xAF90D4F5EF10792511ECF07E7F446C43</t>
  </si>
  <si>
    <t>0xAF90D4F5EF10792511ECF083DEA93E12</t>
  </si>
  <si>
    <t>0xAF90D4F5EF10792511ECF76009E2D095</t>
  </si>
  <si>
    <t>0xAF90D4F5EF10792511ECF786F52CAE8B</t>
  </si>
  <si>
    <t>0xAF90D4F5EF10792511ED252DF7DB7656</t>
  </si>
  <si>
    <t>0xAF93D4F5EF10792511ED49E4FD8A89F3</t>
  </si>
  <si>
    <t>0xAF93D4F5EF10792511ED4DFA0E011304</t>
  </si>
  <si>
    <t>0xAF95D4F5EF10792511ED777C40DC7E20</t>
  </si>
  <si>
    <t>0xAF96D4F5EF10792511ED8CBC78F665AF</t>
  </si>
  <si>
    <t>0xAF96D4F5EF10792511ED8D99496F0CE4</t>
  </si>
  <si>
    <t>0xAF98D4F5EF10792511ED9BD882AA4789</t>
  </si>
  <si>
    <t>0xAF98D4F5EF10792511ED9E36DDB33DE6</t>
  </si>
  <si>
    <t>0xAF98D4F5EF10792511EDB2989875E18F</t>
  </si>
  <si>
    <t>0xAF98D4F5EF10792511EDB9879035564F</t>
  </si>
  <si>
    <t>0xAF99D4F5EF10792511EDCEB6DA7215C4</t>
  </si>
  <si>
    <t>0x80DE000C29E67B2E11E628A464E5C170</t>
  </si>
  <si>
    <t>0x80DE000C29E67B2E11E628A464E5C161</t>
  </si>
  <si>
    <t>0x80DE000C29E67B2E11E628A464E5C164</t>
  </si>
  <si>
    <t>0x80DE000C29E67B2E11E628A464E5C16B</t>
  </si>
  <si>
    <t>0x80DF000C29E67B2E11E670EEBD44C278</t>
  </si>
  <si>
    <t>0x80DE000C29E67B2E11E628A464E5C168</t>
  </si>
  <si>
    <t>0x80DE000C29E67B2E11E628A464E5C166</t>
  </si>
  <si>
    <t>0x80D0000C2910767B11E5A952DE4EB8D2</t>
  </si>
  <si>
    <t>0x80D0000C2910767B11E5A9581C683DE9</t>
  </si>
  <si>
    <t>0x80DE000C29E67B2E11E628A464E5C167</t>
  </si>
  <si>
    <t>0x80DE000C29E67B2E11E628A464E5C16D</t>
  </si>
  <si>
    <t>0x80DE000C29E67B2E11E628A464E5C169</t>
  </si>
  <si>
    <t>0x80DE000C29E67B2E11E628A464E5C165</t>
  </si>
  <si>
    <t>0x80D3000C2910767B11E5D08DF320CC11</t>
  </si>
  <si>
    <t>0x80D3000C2910767B11E5D61BBCC1882E</t>
  </si>
  <si>
    <t>0x80DE000C29E67B2E11E628A464E5C163</t>
  </si>
  <si>
    <t>0x80DE000C29E67B2E11E628A464E5C16C</t>
  </si>
  <si>
    <t>0x810F000C29EF79CA11E8FEF115B9833F</t>
  </si>
  <si>
    <t>0x80D3000C2910767B11E5D6215F9EB51D</t>
  </si>
  <si>
    <t>0x80DE000C29E67B2E11E628A464E5C162</t>
  </si>
  <si>
    <t>0x80D3000C2910767B11E5E125C0C80DD8</t>
  </si>
  <si>
    <t>0x80DE000C29E67B2E11E628A464E5C171</t>
  </si>
  <si>
    <t>0xBA3E00155D01C90111E7373021C8131A</t>
  </si>
  <si>
    <t>0x80DE000C29E67B2E11E628A464E5C16A</t>
  </si>
  <si>
    <t>0x80DF000C29E67B2E11E679937D7FCA00</t>
  </si>
  <si>
    <t>0x80DE000C29E67B2E11E628A464E5C16E</t>
  </si>
  <si>
    <t>0x80DE000C29E67B2E11E628A464E5C16F</t>
  </si>
  <si>
    <t>0xBA3E00155D01C90111E7373021C8131E</t>
  </si>
  <si>
    <t>0xBA3E00155D01C90111E7373021C8131D</t>
  </si>
  <si>
    <t>0xBA3E00155D01C90111E7373021C8131B</t>
  </si>
  <si>
    <t>0xBA3E00155D01C90111E7373021C8131C</t>
  </si>
  <si>
    <t>0x810F000C29EF79CA11E8FEF115B98342</t>
  </si>
  <si>
    <t>0x80DF000C29E67B2E11E683CF6B0CE1BC</t>
  </si>
  <si>
    <t>0x810F000C29EF79CA11E8FEF115B98341</t>
  </si>
  <si>
    <t>0x810F000C29EF79CA11E8FEF115B98340</t>
  </si>
  <si>
    <t>0x810F000C29EF79CA11E8FEF115B98343</t>
  </si>
  <si>
    <t>0x810F000C29EF79CA11E8FEF115B98344</t>
  </si>
  <si>
    <t>0xA2307085C2A4312A11EAEC6FE2F9377F</t>
  </si>
  <si>
    <t>0xA2307085C2A4312A11EAEC6FE2F9377E</t>
  </si>
  <si>
    <t>0xAF90D4F5EF10792511ED17253E0D32E6</t>
  </si>
  <si>
    <t>guid</t>
  </si>
  <si>
    <t>Агентские услуги</t>
  </si>
  <si>
    <t>Переоценка</t>
  </si>
  <si>
    <t>Наружная реклама</t>
  </si>
  <si>
    <t>РБП</t>
  </si>
  <si>
    <t>ИТ Услуги</t>
  </si>
  <si>
    <t>kod</t>
  </si>
  <si>
    <t>Себестоимость реализованной продукции и оказанных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</si>
</sst>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theme="4" tint="-0.249977111117893"/>
      <name val="Calibri"/>
      <family val="2"/>
      <charset val="204"/>
      <scheme val="minor"/>
    </font>
    <font>
      <sz val="11"/>
      <color rgb="FF2F75B5"/>
      <name val="Calibri"/>
    </font>
    <font>
      <sz val="11"/>
      <color theme="4" tint="-0.249977111117893"/>
      <name val="Calibri"/>
      <scheme val="minor"/>
    </font>
    <font>
      <sz val="11"/>
      <color rgb="FF2F75B5"/>
      <name val="Calibri"/>
      <family val="2"/>
    </font>
    <font>
      <sz val="8"/>
      <name val="Calibri"/>
      <family val="2"/>
      <charset val="204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0" fillId="0" borderId="0"/>
  </cellStyleXfs>
  <cellXfs count="4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/>
    <xf numFmtId="0" fontId="2" fillId="0" borderId="0" xfId="0" applyFont="1" applyBorder="1"/>
    <xf numFmtId="0" fontId="4" fillId="0" borderId="0" xfId="0" applyFont="1" applyBorder="1"/>
    <xf numFmtId="0" fontId="6" fillId="0" borderId="0" xfId="0" applyFont="1"/>
    <xf numFmtId="0" fontId="6" fillId="0" borderId="0" xfId="0" applyFont="1" applyBorder="1"/>
    <xf numFmtId="0" fontId="7" fillId="2" borderId="0" xfId="0" applyFont="1" applyFill="1"/>
    <xf numFmtId="0" fontId="6" fillId="3" borderId="0" xfId="0" applyFont="1" applyFill="1"/>
    <xf numFmtId="0" fontId="8" fillId="0" borderId="0" xfId="0" applyFont="1"/>
    <xf numFmtId="0" fontId="10" fillId="0" borderId="2" xfId="1" applyNumberFormat="1" applyFont="1" applyBorder="1" applyAlignment="1">
      <alignment vertical="top" wrapText="1" indent="1"/>
    </xf>
    <xf numFmtId="0" fontId="1" fillId="2" borderId="3" xfId="0" applyFont="1" applyFill="1" applyBorder="1"/>
    <xf numFmtId="0" fontId="1" fillId="2" borderId="4" xfId="0" applyFont="1" applyFill="1" applyBorder="1"/>
    <xf numFmtId="0" fontId="8" fillId="2" borderId="4" xfId="0" applyFont="1" applyFill="1" applyBorder="1"/>
    <xf numFmtId="0" fontId="8" fillId="0" borderId="4" xfId="0" applyFont="1" applyBorder="1"/>
    <xf numFmtId="0" fontId="1" fillId="0" borderId="4" xfId="0" applyFont="1" applyBorder="1"/>
    <xf numFmtId="0" fontId="8" fillId="3" borderId="4" xfId="0" applyFont="1" applyFill="1" applyBorder="1"/>
    <xf numFmtId="0" fontId="8" fillId="0" borderId="5" xfId="0" applyFont="1" applyBorder="1"/>
    <xf numFmtId="0" fontId="8" fillId="2" borderId="5" xfId="0" applyFont="1" applyFill="1" applyBorder="1"/>
    <xf numFmtId="0" fontId="0" fillId="0" borderId="6" xfId="0" applyNumberFormat="1" applyFont="1" applyBorder="1"/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3" borderId="0" xfId="0" applyFill="1"/>
    <xf numFmtId="0" fontId="0" fillId="4" borderId="0" xfId="0" applyNumberFormat="1" applyFont="1" applyFill="1" applyBorder="1"/>
    <xf numFmtId="0" fontId="0" fillId="0" borderId="7" xfId="0" applyBorder="1"/>
    <xf numFmtId="0" fontId="1" fillId="5" borderId="4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8" borderId="3" xfId="0" applyFont="1" applyFill="1" applyBorder="1"/>
    <xf numFmtId="0" fontId="1" fillId="9" borderId="4" xfId="0" applyFont="1" applyFill="1" applyBorder="1"/>
    <xf numFmtId="0" fontId="1" fillId="8" borderId="4" xfId="0" applyFont="1" applyFill="1" applyBorder="1"/>
    <xf numFmtId="0" fontId="1" fillId="10" borderId="4" xfId="0" applyFont="1" applyFill="1" applyBorder="1"/>
  </cellXfs>
  <cellStyles count="2">
    <cellStyle name="Обычный" xfId="0" builtinId="0"/>
    <cellStyle name="Обычный_Лист" xfId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5" name="СправочникЗатрат6" displayName="СправочникЗатрат6" ref="B1:D155" totalsRowShown="0">
  <autoFilter ref="B1:D155"/>
  <sortState ref="B2:D155">
    <sortCondition ref="D1:D155"/>
  </sortState>
  <tableColumns count="3">
    <tableColumn id="1" name="PL группа 1"/>
    <tableColumn id="4" name="Статьи затрат для PL"/>
    <tableColumn id="3" name="Статьи затрат PL в 1 C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Иерархия7" displayName="Иерархия7" ref="G1:J53" totalsRowShown="0" headerRowDxfId="21" dataDxfId="20">
  <autoFilter ref="G1:J53"/>
  <sortState ref="G2:H42">
    <sortCondition ref="G1:G42"/>
  </sortState>
  <tableColumns count="4">
    <tableColumn id="1" name="Код" dataDxfId="19"/>
    <tableColumn id="2" name="Статья PL" dataDxfId="18"/>
    <tableColumn id="3" name="Столбец1" dataDxfId="17"/>
    <tableColumn id="4" name="Столбец2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5"/>
  <sheetViews>
    <sheetView tabSelected="1" zoomScale="85" zoomScaleNormal="85" workbookViewId="0">
      <selection activeCell="D110" sqref="D110"/>
    </sheetView>
  </sheetViews>
  <sheetFormatPr defaultRowHeight="14.4" x14ac:dyDescent="0.3"/>
  <cols>
    <col min="1" max="1" width="13.109375" customWidth="1"/>
    <col min="2" max="2" width="34.109375" customWidth="1"/>
    <col min="3" max="3" width="43.6640625" customWidth="1"/>
    <col min="4" max="4" width="88" customWidth="1"/>
    <col min="7" max="7" width="11.88671875" customWidth="1"/>
    <col min="8" max="8" width="40.5546875" bestFit="1" customWidth="1"/>
    <col min="11" max="11" width="34.5546875" bestFit="1" customWidth="1"/>
  </cols>
  <sheetData>
    <row r="1" spans="2:10" x14ac:dyDescent="0.3">
      <c r="B1" t="s">
        <v>0</v>
      </c>
      <c r="C1" t="s">
        <v>22</v>
      </c>
      <c r="D1" t="s">
        <v>23</v>
      </c>
      <c r="G1" s="1" t="s">
        <v>27</v>
      </c>
      <c r="H1" s="3" t="s">
        <v>28</v>
      </c>
      <c r="I1" s="14" t="s">
        <v>214</v>
      </c>
      <c r="J1" s="14" t="s">
        <v>217</v>
      </c>
    </row>
    <row r="2" spans="2:10" x14ac:dyDescent="0.3">
      <c r="B2" t="s">
        <v>187</v>
      </c>
      <c r="C2" t="s">
        <v>187</v>
      </c>
      <c r="D2" t="s">
        <v>72</v>
      </c>
      <c r="G2" s="1">
        <v>0.1</v>
      </c>
      <c r="H2" s="4" t="s">
        <v>44</v>
      </c>
      <c r="I2" s="12"/>
      <c r="J2" s="12"/>
    </row>
    <row r="3" spans="2:10" x14ac:dyDescent="0.3">
      <c r="B3" t="s">
        <v>18</v>
      </c>
      <c r="C3" t="s">
        <v>18</v>
      </c>
      <c r="D3" t="s">
        <v>73</v>
      </c>
      <c r="G3" s="1">
        <v>0.2</v>
      </c>
      <c r="H3" s="1" t="s">
        <v>50</v>
      </c>
      <c r="I3" s="12"/>
      <c r="J3" s="12"/>
    </row>
    <row r="4" spans="2:10" x14ac:dyDescent="0.3">
      <c r="B4" t="s">
        <v>18</v>
      </c>
      <c r="C4" t="s">
        <v>18</v>
      </c>
      <c r="D4" t="s">
        <v>74</v>
      </c>
      <c r="G4" s="1">
        <v>0.3</v>
      </c>
      <c r="H4" s="4" t="s">
        <v>29</v>
      </c>
      <c r="I4" s="12"/>
      <c r="J4" s="12"/>
    </row>
    <row r="5" spans="2:10" x14ac:dyDescent="0.3">
      <c r="B5" t="s">
        <v>18</v>
      </c>
      <c r="C5" t="s">
        <v>18</v>
      </c>
      <c r="D5" t="s">
        <v>75</v>
      </c>
      <c r="G5" s="1">
        <v>0.4</v>
      </c>
      <c r="H5" s="4" t="s">
        <v>45</v>
      </c>
      <c r="I5" s="12"/>
      <c r="J5" s="12"/>
    </row>
    <row r="6" spans="2:10" x14ac:dyDescent="0.3">
      <c r="B6" t="s">
        <v>18</v>
      </c>
      <c r="C6" t="s">
        <v>18</v>
      </c>
      <c r="D6" t="s">
        <v>76</v>
      </c>
      <c r="G6" s="5">
        <v>0.5</v>
      </c>
      <c r="H6" s="5" t="s">
        <v>51</v>
      </c>
      <c r="I6" s="12"/>
      <c r="J6" s="12"/>
    </row>
    <row r="7" spans="2:10" x14ac:dyDescent="0.3">
      <c r="B7" t="s">
        <v>182</v>
      </c>
      <c r="C7" t="s">
        <v>194</v>
      </c>
      <c r="D7" t="s">
        <v>77</v>
      </c>
      <c r="G7" s="1">
        <v>1</v>
      </c>
      <c r="H7" s="2" t="s">
        <v>26</v>
      </c>
      <c r="I7" s="12">
        <v>0</v>
      </c>
      <c r="J7" s="12" t="s">
        <v>216</v>
      </c>
    </row>
    <row r="8" spans="2:10" x14ac:dyDescent="0.3">
      <c r="B8" t="s">
        <v>183</v>
      </c>
      <c r="C8" t="s">
        <v>173</v>
      </c>
      <c r="D8" t="s">
        <v>78</v>
      </c>
      <c r="G8" s="1">
        <v>2</v>
      </c>
      <c r="H8" s="2" t="s">
        <v>25</v>
      </c>
      <c r="I8" s="12">
        <v>0</v>
      </c>
      <c r="J8" s="16" t="s">
        <v>216</v>
      </c>
    </row>
    <row r="9" spans="2:10" x14ac:dyDescent="0.3">
      <c r="B9" t="s">
        <v>179</v>
      </c>
      <c r="C9" t="s">
        <v>169</v>
      </c>
      <c r="D9" t="s">
        <v>53</v>
      </c>
      <c r="G9" s="1">
        <v>3</v>
      </c>
      <c r="H9" s="2" t="s">
        <v>24</v>
      </c>
      <c r="I9" s="15">
        <f>I7-I8</f>
        <v>0</v>
      </c>
      <c r="J9" s="16" t="s">
        <v>218</v>
      </c>
    </row>
    <row r="10" spans="2:10" x14ac:dyDescent="0.3">
      <c r="B10" t="s">
        <v>179</v>
      </c>
      <c r="C10" t="s">
        <v>169</v>
      </c>
      <c r="D10" t="s">
        <v>2</v>
      </c>
      <c r="G10" s="1">
        <v>4</v>
      </c>
      <c r="H10" s="2" t="s">
        <v>42</v>
      </c>
      <c r="I10" s="12">
        <v>0</v>
      </c>
      <c r="J10" s="16" t="s">
        <v>216</v>
      </c>
    </row>
    <row r="11" spans="2:10" x14ac:dyDescent="0.3">
      <c r="B11" t="s">
        <v>179</v>
      </c>
      <c r="C11" t="s">
        <v>174</v>
      </c>
      <c r="D11" t="s">
        <v>79</v>
      </c>
      <c r="G11" s="1">
        <v>4.0999999999999996</v>
      </c>
      <c r="H11" s="4" t="s">
        <v>30</v>
      </c>
      <c r="I11" s="12">
        <v>0</v>
      </c>
      <c r="J11" s="16" t="s">
        <v>216</v>
      </c>
    </row>
    <row r="12" spans="2:10" x14ac:dyDescent="0.3">
      <c r="B12" t="s">
        <v>173</v>
      </c>
      <c r="C12" t="s">
        <v>173</v>
      </c>
      <c r="D12" t="s">
        <v>80</v>
      </c>
      <c r="G12" s="1">
        <v>5</v>
      </c>
      <c r="H12" s="4" t="s">
        <v>31</v>
      </c>
      <c r="I12" s="12">
        <v>0</v>
      </c>
      <c r="J12" s="16" t="s">
        <v>216</v>
      </c>
    </row>
    <row r="13" spans="2:10" x14ac:dyDescent="0.3">
      <c r="B13" t="s">
        <v>33</v>
      </c>
      <c r="C13" t="s">
        <v>195</v>
      </c>
      <c r="D13" t="s">
        <v>81</v>
      </c>
      <c r="G13" s="1">
        <v>6</v>
      </c>
      <c r="H13" s="2" t="s">
        <v>32</v>
      </c>
      <c r="I13" s="15">
        <f>I9-I10-I11+I12</f>
        <v>0</v>
      </c>
      <c r="J13" s="16" t="s">
        <v>218</v>
      </c>
    </row>
    <row r="14" spans="2:10" x14ac:dyDescent="0.3">
      <c r="B14" t="s">
        <v>183</v>
      </c>
      <c r="C14" t="s">
        <v>202</v>
      </c>
      <c r="D14" t="s">
        <v>82</v>
      </c>
      <c r="G14" s="1">
        <v>7</v>
      </c>
      <c r="H14" s="4" t="s">
        <v>186</v>
      </c>
      <c r="I14" s="12">
        <v>0</v>
      </c>
      <c r="J14" s="16" t="s">
        <v>216</v>
      </c>
    </row>
    <row r="15" spans="2:10" x14ac:dyDescent="0.3">
      <c r="B15" t="s">
        <v>183</v>
      </c>
      <c r="C15" t="s">
        <v>156</v>
      </c>
      <c r="D15" t="s">
        <v>156</v>
      </c>
      <c r="G15" s="1">
        <v>8</v>
      </c>
      <c r="H15" s="4" t="s">
        <v>173</v>
      </c>
      <c r="I15" s="12">
        <v>0</v>
      </c>
      <c r="J15" s="16" t="s">
        <v>216</v>
      </c>
    </row>
    <row r="16" spans="2:10" x14ac:dyDescent="0.3">
      <c r="B16" t="s">
        <v>30</v>
      </c>
      <c r="C16" t="s">
        <v>83</v>
      </c>
      <c r="D16" t="s">
        <v>83</v>
      </c>
      <c r="G16" s="1">
        <v>9</v>
      </c>
      <c r="H16" s="2" t="s">
        <v>40</v>
      </c>
      <c r="I16" s="12">
        <v>0</v>
      </c>
      <c r="J16" s="16" t="s">
        <v>216</v>
      </c>
    </row>
    <row r="17" spans="2:10" x14ac:dyDescent="0.3">
      <c r="B17" t="s">
        <v>31</v>
      </c>
      <c r="C17" t="s">
        <v>221</v>
      </c>
      <c r="D17" t="s">
        <v>221</v>
      </c>
      <c r="G17" s="1">
        <v>10</v>
      </c>
      <c r="H17" s="4" t="s">
        <v>182</v>
      </c>
      <c r="I17" s="12">
        <v>0</v>
      </c>
      <c r="J17" s="16" t="s">
        <v>216</v>
      </c>
    </row>
    <row r="18" spans="2:10" x14ac:dyDescent="0.3">
      <c r="B18" t="s">
        <v>183</v>
      </c>
      <c r="C18" t="s">
        <v>155</v>
      </c>
      <c r="D18" t="s">
        <v>54</v>
      </c>
      <c r="G18" s="1">
        <v>11</v>
      </c>
      <c r="H18" s="2" t="s">
        <v>187</v>
      </c>
      <c r="I18" s="12">
        <v>0</v>
      </c>
      <c r="J18" s="16" t="s">
        <v>216</v>
      </c>
    </row>
    <row r="19" spans="2:10" x14ac:dyDescent="0.3">
      <c r="B19" t="s">
        <v>17</v>
      </c>
      <c r="C19" t="s">
        <v>196</v>
      </c>
      <c r="D19" t="s">
        <v>84</v>
      </c>
      <c r="G19" s="1">
        <v>12</v>
      </c>
      <c r="H19" s="4" t="s">
        <v>179</v>
      </c>
      <c r="I19" s="12">
        <v>0</v>
      </c>
      <c r="J19" s="16" t="s">
        <v>216</v>
      </c>
    </row>
    <row r="20" spans="2:10" x14ac:dyDescent="0.3">
      <c r="B20" t="s">
        <v>179</v>
      </c>
      <c r="C20" t="s">
        <v>10</v>
      </c>
      <c r="D20" t="s">
        <v>10</v>
      </c>
      <c r="G20" s="1">
        <v>12.1</v>
      </c>
      <c r="H20" s="2" t="s">
        <v>48</v>
      </c>
      <c r="I20" s="15">
        <f>I13-I14-I15-I16-I17-I18-I19</f>
        <v>0</v>
      </c>
      <c r="J20" s="16" t="s">
        <v>218</v>
      </c>
    </row>
    <row r="21" spans="2:10" x14ac:dyDescent="0.3">
      <c r="B21" t="s">
        <v>180</v>
      </c>
      <c r="C21" t="s">
        <v>55</v>
      </c>
      <c r="D21" t="s">
        <v>55</v>
      </c>
      <c r="G21" s="1">
        <v>13</v>
      </c>
      <c r="H21" s="4" t="s">
        <v>33</v>
      </c>
      <c r="I21" s="15">
        <f>I22+I23</f>
        <v>0</v>
      </c>
      <c r="J21" s="16" t="s">
        <v>218</v>
      </c>
    </row>
    <row r="22" spans="2:10" x14ac:dyDescent="0.3">
      <c r="B22" t="s">
        <v>46</v>
      </c>
      <c r="C22" t="s">
        <v>230</v>
      </c>
      <c r="D22" t="s">
        <v>222</v>
      </c>
      <c r="G22" s="1">
        <v>14</v>
      </c>
      <c r="H22" s="2" t="s">
        <v>41</v>
      </c>
      <c r="I22" s="12">
        <v>0</v>
      </c>
      <c r="J22" s="16" t="s">
        <v>216</v>
      </c>
    </row>
    <row r="23" spans="2:10" x14ac:dyDescent="0.3">
      <c r="B23" t="s">
        <v>46</v>
      </c>
      <c r="C23" t="s">
        <v>21</v>
      </c>
      <c r="D23" t="s">
        <v>220</v>
      </c>
      <c r="G23" s="1">
        <v>15</v>
      </c>
      <c r="H23" s="4" t="s">
        <v>189</v>
      </c>
      <c r="I23" s="12">
        <v>0</v>
      </c>
      <c r="J23" s="16" t="s">
        <v>216</v>
      </c>
    </row>
    <row r="24" spans="2:10" x14ac:dyDescent="0.3">
      <c r="B24" t="s">
        <v>46</v>
      </c>
      <c r="C24" t="s">
        <v>46</v>
      </c>
      <c r="D24" t="s">
        <v>223</v>
      </c>
      <c r="G24" s="1">
        <v>16</v>
      </c>
      <c r="H24" s="4" t="s">
        <v>34</v>
      </c>
      <c r="I24" s="15">
        <f>I25+I26</f>
        <v>0</v>
      </c>
      <c r="J24" s="16" t="s">
        <v>218</v>
      </c>
    </row>
    <row r="25" spans="2:10" x14ac:dyDescent="0.3">
      <c r="B25" t="s">
        <v>46</v>
      </c>
      <c r="C25" t="s">
        <v>46</v>
      </c>
      <c r="D25" t="s">
        <v>224</v>
      </c>
      <c r="G25" s="1">
        <v>17</v>
      </c>
      <c r="H25" s="2" t="s">
        <v>17</v>
      </c>
      <c r="I25" s="12">
        <v>0</v>
      </c>
      <c r="J25" s="16" t="s">
        <v>216</v>
      </c>
    </row>
    <row r="26" spans="2:10" x14ac:dyDescent="0.3">
      <c r="B26" t="s">
        <v>46</v>
      </c>
      <c r="C26" t="s">
        <v>46</v>
      </c>
      <c r="D26" t="s">
        <v>225</v>
      </c>
      <c r="G26" s="1">
        <v>18</v>
      </c>
      <c r="H26" s="4" t="s">
        <v>190</v>
      </c>
      <c r="I26" s="12">
        <v>0</v>
      </c>
      <c r="J26" s="16" t="s">
        <v>216</v>
      </c>
    </row>
    <row r="27" spans="2:10" x14ac:dyDescent="0.3">
      <c r="B27" t="s">
        <v>19</v>
      </c>
      <c r="C27" t="s">
        <v>19</v>
      </c>
      <c r="D27" t="s">
        <v>226</v>
      </c>
      <c r="G27" s="1">
        <v>19</v>
      </c>
      <c r="H27" s="2" t="s">
        <v>49</v>
      </c>
      <c r="I27" s="15">
        <f>I20-I21-I24</f>
        <v>0</v>
      </c>
      <c r="J27" s="16" t="s">
        <v>218</v>
      </c>
    </row>
    <row r="28" spans="2:10" x14ac:dyDescent="0.3">
      <c r="B28" t="s">
        <v>40</v>
      </c>
      <c r="C28" t="s">
        <v>3</v>
      </c>
      <c r="D28" t="s">
        <v>3</v>
      </c>
      <c r="G28" s="1">
        <v>20</v>
      </c>
      <c r="H28" s="2" t="s">
        <v>35</v>
      </c>
      <c r="I28" s="15">
        <f>I27+I30</f>
        <v>0</v>
      </c>
      <c r="J28" s="16" t="s">
        <v>218</v>
      </c>
    </row>
    <row r="29" spans="2:10" x14ac:dyDescent="0.3">
      <c r="B29" t="s">
        <v>40</v>
      </c>
      <c r="C29" t="s">
        <v>175</v>
      </c>
      <c r="D29" t="s">
        <v>85</v>
      </c>
      <c r="G29" s="1">
        <v>21</v>
      </c>
      <c r="H29" s="4" t="s">
        <v>18</v>
      </c>
      <c r="I29" s="12">
        <v>0</v>
      </c>
      <c r="J29" s="16" t="s">
        <v>216</v>
      </c>
    </row>
    <row r="30" spans="2:10" x14ac:dyDescent="0.3">
      <c r="B30" t="s">
        <v>184</v>
      </c>
      <c r="C30" t="s">
        <v>3</v>
      </c>
      <c r="D30" t="s">
        <v>86</v>
      </c>
      <c r="G30" s="1">
        <v>22</v>
      </c>
      <c r="H30" s="4" t="s">
        <v>46</v>
      </c>
      <c r="I30" s="12">
        <v>0</v>
      </c>
      <c r="J30" s="16" t="s">
        <v>216</v>
      </c>
    </row>
    <row r="31" spans="2:10" x14ac:dyDescent="0.3">
      <c r="B31" t="s">
        <v>186</v>
      </c>
      <c r="C31" t="s">
        <v>56</v>
      </c>
      <c r="D31" t="s">
        <v>56</v>
      </c>
      <c r="G31" s="1">
        <v>23</v>
      </c>
      <c r="H31" s="4" t="s">
        <v>21</v>
      </c>
      <c r="I31" s="12">
        <v>0</v>
      </c>
      <c r="J31" s="16" t="s">
        <v>216</v>
      </c>
    </row>
    <row r="32" spans="2:10" x14ac:dyDescent="0.3">
      <c r="B32" t="s">
        <v>179</v>
      </c>
      <c r="C32" t="s">
        <v>87</v>
      </c>
      <c r="D32" t="s">
        <v>87</v>
      </c>
      <c r="G32" s="1">
        <v>24</v>
      </c>
      <c r="H32" s="4" t="s">
        <v>19</v>
      </c>
      <c r="I32" s="12">
        <v>0</v>
      </c>
      <c r="J32" s="16" t="s">
        <v>216</v>
      </c>
    </row>
    <row r="33" spans="2:14" x14ac:dyDescent="0.3">
      <c r="B33" t="s">
        <v>181</v>
      </c>
      <c r="C33" t="s">
        <v>57</v>
      </c>
      <c r="D33" t="s">
        <v>57</v>
      </c>
      <c r="G33" s="1">
        <v>25</v>
      </c>
      <c r="H33" s="2" t="s">
        <v>36</v>
      </c>
      <c r="I33" s="15">
        <f>I28-I29+I30-I31+I32</f>
        <v>0</v>
      </c>
      <c r="J33" s="16" t="s">
        <v>218</v>
      </c>
    </row>
    <row r="34" spans="2:14" x14ac:dyDescent="0.3">
      <c r="B34" t="s">
        <v>180</v>
      </c>
      <c r="C34" t="s">
        <v>58</v>
      </c>
      <c r="D34" t="s">
        <v>58</v>
      </c>
      <c r="G34" s="1">
        <v>26</v>
      </c>
      <c r="H34" s="2" t="s">
        <v>5</v>
      </c>
      <c r="I34" s="12">
        <v>0</v>
      </c>
      <c r="J34" s="16" t="s">
        <v>216</v>
      </c>
    </row>
    <row r="35" spans="2:14" x14ac:dyDescent="0.3">
      <c r="B35" t="s">
        <v>183</v>
      </c>
      <c r="C35" t="s">
        <v>197</v>
      </c>
      <c r="D35" t="s">
        <v>88</v>
      </c>
      <c r="G35" s="1">
        <v>27</v>
      </c>
      <c r="H35" s="2" t="s">
        <v>37</v>
      </c>
      <c r="I35" s="15">
        <f>I33-I34</f>
        <v>0</v>
      </c>
      <c r="J35" s="16" t="s">
        <v>218</v>
      </c>
    </row>
    <row r="36" spans="2:14" x14ac:dyDescent="0.3">
      <c r="B36" t="s">
        <v>183</v>
      </c>
      <c r="C36" t="s">
        <v>197</v>
      </c>
      <c r="D36" t="s">
        <v>89</v>
      </c>
      <c r="G36" s="1">
        <v>28</v>
      </c>
      <c r="H36" s="2" t="s">
        <v>38</v>
      </c>
      <c r="I36" s="12">
        <v>0</v>
      </c>
      <c r="J36" s="16" t="s">
        <v>216</v>
      </c>
    </row>
    <row r="37" spans="2:14" x14ac:dyDescent="0.3">
      <c r="B37" t="s">
        <v>183</v>
      </c>
      <c r="C37" t="s">
        <v>198</v>
      </c>
      <c r="D37" t="s">
        <v>90</v>
      </c>
      <c r="G37" s="1">
        <v>29</v>
      </c>
      <c r="H37" s="4" t="s">
        <v>191</v>
      </c>
      <c r="I37" s="12">
        <v>0</v>
      </c>
      <c r="J37" s="16" t="s">
        <v>216</v>
      </c>
    </row>
    <row r="38" spans="2:14" x14ac:dyDescent="0.3">
      <c r="B38" t="s">
        <v>179</v>
      </c>
      <c r="C38" t="s">
        <v>91</v>
      </c>
      <c r="D38" t="s">
        <v>91</v>
      </c>
      <c r="I38" s="12"/>
      <c r="J38" s="12"/>
    </row>
    <row r="39" spans="2:14" x14ac:dyDescent="0.3">
      <c r="B39" t="s">
        <v>173</v>
      </c>
      <c r="C39" t="s">
        <v>173</v>
      </c>
      <c r="D39" t="s">
        <v>92</v>
      </c>
      <c r="F39" s="8"/>
      <c r="G39" s="8"/>
      <c r="H39" s="8"/>
      <c r="I39" s="13"/>
      <c r="J39" s="13"/>
      <c r="K39" s="8"/>
      <c r="L39" s="8"/>
      <c r="M39" s="8"/>
      <c r="N39" s="8"/>
    </row>
    <row r="40" spans="2:14" x14ac:dyDescent="0.3">
      <c r="B40" t="s">
        <v>179</v>
      </c>
      <c r="C40" t="s">
        <v>170</v>
      </c>
      <c r="D40" t="s">
        <v>59</v>
      </c>
      <c r="F40" s="8"/>
      <c r="G40" s="8"/>
      <c r="H40" s="8"/>
      <c r="I40" s="13"/>
      <c r="J40" s="13"/>
      <c r="K40" s="8"/>
      <c r="L40" s="8"/>
      <c r="M40" s="8"/>
      <c r="N40" s="8"/>
    </row>
    <row r="41" spans="2:14" x14ac:dyDescent="0.3">
      <c r="B41" t="s">
        <v>183</v>
      </c>
      <c r="C41" t="s">
        <v>199</v>
      </c>
      <c r="D41" t="s">
        <v>93</v>
      </c>
      <c r="F41" s="8"/>
      <c r="G41" s="8"/>
      <c r="H41" s="8"/>
      <c r="I41" s="13"/>
      <c r="J41" s="13"/>
      <c r="K41" s="8"/>
      <c r="L41" s="8"/>
      <c r="M41" s="8"/>
      <c r="N41" s="8"/>
    </row>
    <row r="42" spans="2:14" x14ac:dyDescent="0.3">
      <c r="B42" t="s">
        <v>183</v>
      </c>
      <c r="C42" t="s">
        <v>11</v>
      </c>
      <c r="D42" t="s">
        <v>94</v>
      </c>
      <c r="F42" s="8"/>
      <c r="G42" s="8"/>
      <c r="H42" s="8"/>
      <c r="I42" s="13"/>
      <c r="J42" s="13"/>
      <c r="K42" s="8"/>
      <c r="L42" s="8"/>
      <c r="M42" s="8"/>
      <c r="N42" s="8"/>
    </row>
    <row r="43" spans="2:14" x14ac:dyDescent="0.3">
      <c r="B43" t="s">
        <v>5</v>
      </c>
      <c r="C43" t="s">
        <v>200</v>
      </c>
      <c r="D43" t="s">
        <v>5</v>
      </c>
      <c r="F43" s="8"/>
      <c r="G43" s="8"/>
      <c r="H43" s="8"/>
      <c r="I43" s="13"/>
      <c r="J43" s="13"/>
      <c r="K43" s="8"/>
      <c r="L43" s="8"/>
      <c r="M43" s="8"/>
      <c r="N43" s="8"/>
    </row>
    <row r="44" spans="2:14" x14ac:dyDescent="0.3">
      <c r="B44" t="s">
        <v>178</v>
      </c>
      <c r="C44" t="s">
        <v>178</v>
      </c>
      <c r="D44" t="s">
        <v>5</v>
      </c>
      <c r="F44" s="8"/>
      <c r="G44" s="8"/>
      <c r="H44" s="8"/>
      <c r="I44" s="13"/>
      <c r="J44" s="13"/>
      <c r="K44" s="8"/>
      <c r="L44" s="8"/>
      <c r="M44" s="8"/>
      <c r="N44" s="8"/>
    </row>
    <row r="45" spans="2:14" x14ac:dyDescent="0.3">
      <c r="B45" t="s">
        <v>20</v>
      </c>
      <c r="C45" t="s">
        <v>20</v>
      </c>
      <c r="D45" t="s">
        <v>20</v>
      </c>
      <c r="F45" s="8"/>
      <c r="G45" s="8"/>
      <c r="H45" s="8"/>
      <c r="I45" s="13"/>
      <c r="J45" s="13"/>
      <c r="K45" s="8"/>
      <c r="L45" s="8"/>
      <c r="M45" s="8"/>
      <c r="N45" s="8"/>
    </row>
    <row r="46" spans="2:14" x14ac:dyDescent="0.3">
      <c r="B46" t="s">
        <v>179</v>
      </c>
      <c r="C46" t="s">
        <v>201</v>
      </c>
      <c r="D46" t="s">
        <v>52</v>
      </c>
      <c r="F46" s="8"/>
      <c r="G46" s="8"/>
      <c r="H46" s="8"/>
      <c r="I46" s="13"/>
      <c r="J46" s="13"/>
      <c r="K46" s="8"/>
      <c r="L46" s="8"/>
      <c r="M46" s="8"/>
      <c r="N46" s="8"/>
    </row>
    <row r="47" spans="2:14" x14ac:dyDescent="0.3">
      <c r="B47" t="s">
        <v>183</v>
      </c>
      <c r="C47" t="s">
        <v>11</v>
      </c>
      <c r="D47" t="s">
        <v>95</v>
      </c>
      <c r="F47" s="8"/>
      <c r="G47" s="8"/>
      <c r="H47" s="8"/>
      <c r="I47" s="13"/>
      <c r="J47" s="13"/>
      <c r="K47" s="8"/>
      <c r="L47" s="8"/>
      <c r="M47" s="8"/>
      <c r="N47" s="8"/>
    </row>
    <row r="48" spans="2:14" x14ac:dyDescent="0.3">
      <c r="B48" t="s">
        <v>183</v>
      </c>
      <c r="C48" t="s">
        <v>96</v>
      </c>
      <c r="D48" t="s">
        <v>96</v>
      </c>
      <c r="F48" s="8"/>
      <c r="G48" s="8"/>
      <c r="H48" s="8"/>
      <c r="I48" s="13"/>
      <c r="J48" s="13"/>
      <c r="K48" s="8"/>
      <c r="L48" s="8"/>
      <c r="M48" s="8"/>
      <c r="N48" s="8"/>
    </row>
    <row r="49" spans="2:14" x14ac:dyDescent="0.3">
      <c r="B49" t="s">
        <v>181</v>
      </c>
      <c r="C49" t="s">
        <v>97</v>
      </c>
      <c r="D49" t="s">
        <v>97</v>
      </c>
      <c r="F49" s="8"/>
      <c r="G49" s="8"/>
      <c r="H49" s="8"/>
      <c r="I49" s="13"/>
      <c r="J49" s="13"/>
      <c r="K49" s="8"/>
      <c r="L49" s="8"/>
      <c r="M49" s="8"/>
      <c r="N49" s="8"/>
    </row>
    <row r="50" spans="2:14" x14ac:dyDescent="0.3">
      <c r="B50" t="s">
        <v>181</v>
      </c>
      <c r="C50" t="s">
        <v>34</v>
      </c>
      <c r="D50" t="s">
        <v>34</v>
      </c>
      <c r="F50" s="8"/>
      <c r="G50" s="8"/>
      <c r="H50" s="8"/>
      <c r="I50" s="13"/>
      <c r="J50" s="13"/>
      <c r="K50" s="8"/>
      <c r="L50" s="8"/>
      <c r="M50" s="8"/>
      <c r="N50" s="8"/>
    </row>
    <row r="51" spans="2:14" x14ac:dyDescent="0.3">
      <c r="B51" t="s">
        <v>181</v>
      </c>
      <c r="C51" t="s">
        <v>98</v>
      </c>
      <c r="D51" t="s">
        <v>98</v>
      </c>
      <c r="F51" s="8"/>
      <c r="G51" s="8"/>
      <c r="H51" s="8"/>
      <c r="I51" s="13"/>
      <c r="J51" s="13"/>
      <c r="K51" s="8"/>
      <c r="L51" s="8"/>
      <c r="M51" s="8"/>
      <c r="N51" s="8"/>
    </row>
    <row r="52" spans="2:14" x14ac:dyDescent="0.3">
      <c r="B52" t="s">
        <v>183</v>
      </c>
      <c r="C52" t="s">
        <v>13</v>
      </c>
      <c r="D52" t="s">
        <v>99</v>
      </c>
      <c r="F52" s="8"/>
      <c r="G52" s="8"/>
      <c r="H52" s="8"/>
      <c r="I52" s="13"/>
      <c r="J52" s="13"/>
      <c r="K52" s="8"/>
      <c r="L52" s="8"/>
      <c r="M52" s="8"/>
      <c r="N52" s="8"/>
    </row>
    <row r="53" spans="2:14" x14ac:dyDescent="0.3">
      <c r="B53" t="s">
        <v>179</v>
      </c>
      <c r="C53" t="s">
        <v>100</v>
      </c>
      <c r="D53" t="s">
        <v>100</v>
      </c>
      <c r="F53" s="8"/>
      <c r="G53" s="9"/>
      <c r="H53" s="10"/>
      <c r="I53" s="13"/>
      <c r="J53" s="13"/>
      <c r="K53" s="8"/>
      <c r="L53" s="8"/>
      <c r="M53" s="8"/>
      <c r="N53" s="8"/>
    </row>
    <row r="54" spans="2:14" x14ac:dyDescent="0.3">
      <c r="B54" t="s">
        <v>179</v>
      </c>
      <c r="C54" t="s">
        <v>100</v>
      </c>
      <c r="D54" t="s">
        <v>100</v>
      </c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3">
      <c r="B55" t="s">
        <v>179</v>
      </c>
      <c r="C55" t="s">
        <v>6</v>
      </c>
      <c r="D55" t="s">
        <v>6</v>
      </c>
      <c r="F55" s="8"/>
      <c r="G55" s="8"/>
      <c r="H55" s="11"/>
      <c r="I55" s="8"/>
      <c r="J55" s="8"/>
      <c r="K55" s="8"/>
      <c r="L55" s="8"/>
      <c r="M55" s="8"/>
      <c r="N55" s="8"/>
    </row>
    <row r="56" spans="2:14" x14ac:dyDescent="0.3">
      <c r="B56" t="s">
        <v>179</v>
      </c>
      <c r="C56" t="s">
        <v>7</v>
      </c>
      <c r="D56" t="s">
        <v>7</v>
      </c>
      <c r="F56" s="8"/>
      <c r="G56" s="8"/>
      <c r="H56" s="11"/>
      <c r="I56" s="8"/>
      <c r="J56" s="8"/>
      <c r="K56" s="8"/>
      <c r="L56" s="8"/>
      <c r="M56" s="8"/>
      <c r="N56" s="8"/>
    </row>
    <row r="57" spans="2:14" x14ac:dyDescent="0.3">
      <c r="B57" t="s">
        <v>179</v>
      </c>
      <c r="C57" t="s">
        <v>8</v>
      </c>
      <c r="D57" t="s">
        <v>8</v>
      </c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3">
      <c r="B58" t="s">
        <v>179</v>
      </c>
      <c r="C58" t="s">
        <v>8</v>
      </c>
      <c r="D58" t="s">
        <v>8</v>
      </c>
    </row>
    <row r="59" spans="2:14" x14ac:dyDescent="0.3">
      <c r="B59" t="s">
        <v>179</v>
      </c>
      <c r="C59" t="s">
        <v>157</v>
      </c>
      <c r="D59" t="s">
        <v>157</v>
      </c>
    </row>
    <row r="60" spans="2:14" x14ac:dyDescent="0.3">
      <c r="B60" t="s">
        <v>179</v>
      </c>
      <c r="C60" t="s">
        <v>101</v>
      </c>
      <c r="D60" t="s">
        <v>101</v>
      </c>
    </row>
    <row r="61" spans="2:14" x14ac:dyDescent="0.3">
      <c r="B61" t="s">
        <v>183</v>
      </c>
      <c r="C61" t="s">
        <v>102</v>
      </c>
      <c r="D61" t="s">
        <v>102</v>
      </c>
    </row>
    <row r="62" spans="2:14" x14ac:dyDescent="0.3">
      <c r="B62" t="s">
        <v>191</v>
      </c>
      <c r="C62" t="s">
        <v>103</v>
      </c>
      <c r="D62" t="s">
        <v>103</v>
      </c>
    </row>
    <row r="63" spans="2:14" x14ac:dyDescent="0.3">
      <c r="B63" t="s">
        <v>179</v>
      </c>
      <c r="C63" t="s">
        <v>47</v>
      </c>
      <c r="D63" t="s">
        <v>103</v>
      </c>
    </row>
    <row r="64" spans="2:14" x14ac:dyDescent="0.3">
      <c r="B64" t="s">
        <v>191</v>
      </c>
      <c r="C64" t="s">
        <v>103</v>
      </c>
      <c r="D64" t="s">
        <v>103</v>
      </c>
    </row>
    <row r="65" spans="2:4" x14ac:dyDescent="0.3">
      <c r="B65" t="s">
        <v>179</v>
      </c>
      <c r="C65" t="s">
        <v>47</v>
      </c>
      <c r="D65" t="s">
        <v>165</v>
      </c>
    </row>
    <row r="66" spans="2:4" x14ac:dyDescent="0.3">
      <c r="B66" t="s">
        <v>183</v>
      </c>
      <c r="C66" t="s">
        <v>204</v>
      </c>
      <c r="D66" t="s">
        <v>104</v>
      </c>
    </row>
    <row r="67" spans="2:4" x14ac:dyDescent="0.3">
      <c r="B67" t="s">
        <v>179</v>
      </c>
      <c r="C67" t="s">
        <v>87</v>
      </c>
      <c r="D67" t="s">
        <v>105</v>
      </c>
    </row>
    <row r="68" spans="2:4" x14ac:dyDescent="0.3">
      <c r="B68" t="s">
        <v>181</v>
      </c>
      <c r="C68" t="s">
        <v>106</v>
      </c>
      <c r="D68" t="s">
        <v>106</v>
      </c>
    </row>
    <row r="69" spans="2:4" x14ac:dyDescent="0.3">
      <c r="B69" t="s">
        <v>183</v>
      </c>
      <c r="C69" t="s">
        <v>204</v>
      </c>
      <c r="D69" t="s">
        <v>107</v>
      </c>
    </row>
    <row r="70" spans="2:4" x14ac:dyDescent="0.3">
      <c r="B70" t="s">
        <v>183</v>
      </c>
      <c r="C70" t="s">
        <v>205</v>
      </c>
      <c r="D70" t="s">
        <v>108</v>
      </c>
    </row>
    <row r="71" spans="2:4" x14ac:dyDescent="0.3">
      <c r="B71" t="s">
        <v>179</v>
      </c>
      <c r="C71" t="s">
        <v>47</v>
      </c>
      <c r="D71" t="s">
        <v>166</v>
      </c>
    </row>
    <row r="72" spans="2:4" x14ac:dyDescent="0.3">
      <c r="B72" t="s">
        <v>31</v>
      </c>
      <c r="C72" t="s">
        <v>227</v>
      </c>
      <c r="D72" t="s">
        <v>227</v>
      </c>
    </row>
    <row r="73" spans="2:4" x14ac:dyDescent="0.3">
      <c r="B73" t="s">
        <v>31</v>
      </c>
      <c r="C73" t="s">
        <v>228</v>
      </c>
      <c r="D73" t="s">
        <v>228</v>
      </c>
    </row>
    <row r="74" spans="2:4" x14ac:dyDescent="0.3">
      <c r="B74" t="s">
        <v>179</v>
      </c>
      <c r="C74" t="s">
        <v>109</v>
      </c>
      <c r="D74" t="s">
        <v>109</v>
      </c>
    </row>
    <row r="75" spans="2:4" x14ac:dyDescent="0.3">
      <c r="B75" t="s">
        <v>190</v>
      </c>
      <c r="C75" t="s">
        <v>12</v>
      </c>
      <c r="D75" t="s">
        <v>12</v>
      </c>
    </row>
    <row r="76" spans="2:4" x14ac:dyDescent="0.3">
      <c r="B76" t="s">
        <v>190</v>
      </c>
      <c r="C76" t="s">
        <v>206</v>
      </c>
      <c r="D76" t="s">
        <v>110</v>
      </c>
    </row>
    <row r="77" spans="2:4" x14ac:dyDescent="0.3">
      <c r="B77" t="s">
        <v>183</v>
      </c>
      <c r="C77" t="s">
        <v>198</v>
      </c>
      <c r="D77" t="s">
        <v>111</v>
      </c>
    </row>
    <row r="78" spans="2:4" x14ac:dyDescent="0.3">
      <c r="B78" t="s">
        <v>183</v>
      </c>
      <c r="C78" t="s">
        <v>204</v>
      </c>
      <c r="D78" t="s">
        <v>112</v>
      </c>
    </row>
    <row r="79" spans="2:4" x14ac:dyDescent="0.3">
      <c r="B79" t="s">
        <v>183</v>
      </c>
      <c r="C79" t="s">
        <v>113</v>
      </c>
      <c r="D79" t="s">
        <v>113</v>
      </c>
    </row>
    <row r="80" spans="2:4" x14ac:dyDescent="0.3">
      <c r="B80" t="s">
        <v>183</v>
      </c>
      <c r="C80" t="s">
        <v>113</v>
      </c>
      <c r="D80" t="s">
        <v>113</v>
      </c>
    </row>
    <row r="81" spans="2:4" x14ac:dyDescent="0.3">
      <c r="B81" t="s">
        <v>46</v>
      </c>
      <c r="C81" t="s">
        <v>46</v>
      </c>
      <c r="D81" t="s">
        <v>229</v>
      </c>
    </row>
    <row r="82" spans="2:4" x14ac:dyDescent="0.3">
      <c r="B82" t="s">
        <v>179</v>
      </c>
      <c r="C82" t="s">
        <v>47</v>
      </c>
      <c r="D82" t="s">
        <v>47</v>
      </c>
    </row>
    <row r="83" spans="2:4" x14ac:dyDescent="0.3">
      <c r="B83" t="s">
        <v>179</v>
      </c>
      <c r="C83" t="s">
        <v>47</v>
      </c>
      <c r="D83" t="s">
        <v>47</v>
      </c>
    </row>
    <row r="84" spans="2:4" x14ac:dyDescent="0.3">
      <c r="B84" t="s">
        <v>186</v>
      </c>
      <c r="C84" t="s">
        <v>203</v>
      </c>
      <c r="D84" t="s">
        <v>114</v>
      </c>
    </row>
    <row r="85" spans="2:4" x14ac:dyDescent="0.3">
      <c r="B85" t="s">
        <v>181</v>
      </c>
      <c r="C85" t="s">
        <v>115</v>
      </c>
      <c r="D85" t="s">
        <v>115</v>
      </c>
    </row>
    <row r="86" spans="2:4" x14ac:dyDescent="0.3">
      <c r="B86" t="s">
        <v>179</v>
      </c>
      <c r="C86" t="s">
        <v>116</v>
      </c>
      <c r="D86" t="s">
        <v>116</v>
      </c>
    </row>
    <row r="87" spans="2:4" x14ac:dyDescent="0.3">
      <c r="B87" t="s">
        <v>182</v>
      </c>
      <c r="C87" t="s">
        <v>171</v>
      </c>
      <c r="D87" t="s">
        <v>60</v>
      </c>
    </row>
    <row r="88" spans="2:4" x14ac:dyDescent="0.3">
      <c r="B88" t="s">
        <v>182</v>
      </c>
      <c r="C88" t="s">
        <v>60</v>
      </c>
      <c r="D88" t="s">
        <v>60</v>
      </c>
    </row>
    <row r="89" spans="2:4" x14ac:dyDescent="0.3">
      <c r="B89" t="s">
        <v>182</v>
      </c>
      <c r="C89" t="s">
        <v>207</v>
      </c>
      <c r="D89" t="s">
        <v>117</v>
      </c>
    </row>
    <row r="90" spans="2:4" x14ac:dyDescent="0.3">
      <c r="B90" t="s">
        <v>183</v>
      </c>
      <c r="C90" t="s">
        <v>155</v>
      </c>
      <c r="D90" t="s">
        <v>118</v>
      </c>
    </row>
    <row r="91" spans="2:4" x14ac:dyDescent="0.3">
      <c r="B91" t="s">
        <v>179</v>
      </c>
      <c r="C91" t="s">
        <v>47</v>
      </c>
      <c r="D91" t="s">
        <v>167</v>
      </c>
    </row>
    <row r="92" spans="2:4" x14ac:dyDescent="0.3">
      <c r="B92" t="s">
        <v>186</v>
      </c>
      <c r="C92" t="s">
        <v>167</v>
      </c>
      <c r="D92" t="s">
        <v>167</v>
      </c>
    </row>
    <row r="93" spans="2:4" x14ac:dyDescent="0.3">
      <c r="B93" t="s">
        <v>183</v>
      </c>
      <c r="C93" t="s">
        <v>208</v>
      </c>
      <c r="D93" t="s">
        <v>119</v>
      </c>
    </row>
    <row r="94" spans="2:4" x14ac:dyDescent="0.3">
      <c r="B94" t="s">
        <v>30</v>
      </c>
      <c r="C94" t="s">
        <v>120</v>
      </c>
      <c r="D94" t="s">
        <v>120</v>
      </c>
    </row>
    <row r="95" spans="2:4" x14ac:dyDescent="0.3">
      <c r="B95" t="s">
        <v>183</v>
      </c>
      <c r="C95" t="s">
        <v>198</v>
      </c>
      <c r="D95" t="s">
        <v>121</v>
      </c>
    </row>
    <row r="96" spans="2:4" x14ac:dyDescent="0.3">
      <c r="B96" t="s">
        <v>190</v>
      </c>
      <c r="C96" t="s">
        <v>158</v>
      </c>
      <c r="D96" t="s">
        <v>158</v>
      </c>
    </row>
    <row r="97" spans="2:4" x14ac:dyDescent="0.3">
      <c r="B97" t="s">
        <v>183</v>
      </c>
      <c r="C97" t="s">
        <v>204</v>
      </c>
      <c r="D97" t="s">
        <v>122</v>
      </c>
    </row>
    <row r="98" spans="2:4" x14ac:dyDescent="0.3">
      <c r="B98" t="s">
        <v>183</v>
      </c>
      <c r="C98" t="s">
        <v>123</v>
      </c>
      <c r="D98" t="s">
        <v>123</v>
      </c>
    </row>
    <row r="99" spans="2:4" x14ac:dyDescent="0.3">
      <c r="B99" t="s">
        <v>182</v>
      </c>
      <c r="C99" t="s">
        <v>172</v>
      </c>
      <c r="D99" t="s">
        <v>61</v>
      </c>
    </row>
    <row r="100" spans="2:4" x14ac:dyDescent="0.3">
      <c r="B100" t="s">
        <v>21</v>
      </c>
      <c r="C100" t="s">
        <v>160</v>
      </c>
      <c r="D100" t="s">
        <v>160</v>
      </c>
    </row>
    <row r="101" spans="2:4" x14ac:dyDescent="0.3">
      <c r="B101" t="s">
        <v>179</v>
      </c>
      <c r="C101" t="s">
        <v>47</v>
      </c>
      <c r="D101" t="s">
        <v>168</v>
      </c>
    </row>
    <row r="102" spans="2:4" x14ac:dyDescent="0.3">
      <c r="B102" t="s">
        <v>186</v>
      </c>
      <c r="C102" t="s">
        <v>124</v>
      </c>
      <c r="D102" t="s">
        <v>124</v>
      </c>
    </row>
    <row r="103" spans="2:4" x14ac:dyDescent="0.3">
      <c r="B103" t="s">
        <v>190</v>
      </c>
      <c r="C103" t="s">
        <v>125</v>
      </c>
      <c r="D103" t="s">
        <v>125</v>
      </c>
    </row>
    <row r="104" spans="2:4" x14ac:dyDescent="0.3">
      <c r="B104" t="s">
        <v>179</v>
      </c>
      <c r="C104" t="s">
        <v>209</v>
      </c>
      <c r="D104" t="s">
        <v>126</v>
      </c>
    </row>
    <row r="105" spans="2:4" x14ac:dyDescent="0.3">
      <c r="B105" t="s">
        <v>183</v>
      </c>
      <c r="C105" t="s">
        <v>211</v>
      </c>
      <c r="D105" t="s">
        <v>127</v>
      </c>
    </row>
    <row r="106" spans="2:4" x14ac:dyDescent="0.3">
      <c r="B106" t="s">
        <v>183</v>
      </c>
      <c r="C106" t="s">
        <v>211</v>
      </c>
      <c r="D106" t="s">
        <v>128</v>
      </c>
    </row>
    <row r="107" spans="2:4" x14ac:dyDescent="0.3">
      <c r="B107" t="s">
        <v>183</v>
      </c>
      <c r="C107" t="s">
        <v>210</v>
      </c>
      <c r="D107" t="s">
        <v>129</v>
      </c>
    </row>
    <row r="108" spans="2:4" x14ac:dyDescent="0.3">
      <c r="B108" t="s">
        <v>182</v>
      </c>
      <c r="C108" t="s">
        <v>192</v>
      </c>
      <c r="D108" t="s">
        <v>62</v>
      </c>
    </row>
    <row r="109" spans="2:4" x14ac:dyDescent="0.3">
      <c r="B109" t="s">
        <v>179</v>
      </c>
      <c r="C109" t="s">
        <v>176</v>
      </c>
      <c r="D109" t="s">
        <v>161</v>
      </c>
    </row>
    <row r="110" spans="2:4" x14ac:dyDescent="0.3">
      <c r="B110" t="s">
        <v>179</v>
      </c>
      <c r="C110" t="s">
        <v>176</v>
      </c>
      <c r="D110" t="s">
        <v>162</v>
      </c>
    </row>
    <row r="111" spans="2:4" x14ac:dyDescent="0.3">
      <c r="B111" t="s">
        <v>182</v>
      </c>
      <c r="C111" t="s">
        <v>16</v>
      </c>
      <c r="D111" t="s">
        <v>16</v>
      </c>
    </row>
    <row r="112" spans="2:4" x14ac:dyDescent="0.3">
      <c r="B112" t="s">
        <v>29</v>
      </c>
      <c r="C112" t="s">
        <v>29</v>
      </c>
      <c r="D112" t="s">
        <v>219</v>
      </c>
    </row>
    <row r="113" spans="2:4" x14ac:dyDescent="0.3">
      <c r="B113" t="s">
        <v>191</v>
      </c>
      <c r="C113" t="s">
        <v>159</v>
      </c>
      <c r="D113" t="s">
        <v>159</v>
      </c>
    </row>
    <row r="114" spans="2:4" x14ac:dyDescent="0.3">
      <c r="B114" t="s">
        <v>185</v>
      </c>
      <c r="C114" t="s">
        <v>177</v>
      </c>
      <c r="D114" t="s">
        <v>159</v>
      </c>
    </row>
    <row r="115" spans="2:4" x14ac:dyDescent="0.3">
      <c r="B115" t="s">
        <v>179</v>
      </c>
      <c r="C115" t="s">
        <v>176</v>
      </c>
      <c r="D115" t="s">
        <v>163</v>
      </c>
    </row>
    <row r="116" spans="2:4" x14ac:dyDescent="0.3">
      <c r="B116" t="s">
        <v>191</v>
      </c>
      <c r="C116" t="s">
        <v>130</v>
      </c>
      <c r="D116" t="s">
        <v>130</v>
      </c>
    </row>
    <row r="117" spans="2:4" x14ac:dyDescent="0.3">
      <c r="B117" t="s">
        <v>191</v>
      </c>
      <c r="C117" t="s">
        <v>131</v>
      </c>
      <c r="D117" t="s">
        <v>131</v>
      </c>
    </row>
    <row r="118" spans="2:4" x14ac:dyDescent="0.3">
      <c r="B118" t="s">
        <v>191</v>
      </c>
      <c r="C118" t="s">
        <v>131</v>
      </c>
      <c r="D118" t="s">
        <v>131</v>
      </c>
    </row>
    <row r="119" spans="2:4" x14ac:dyDescent="0.3">
      <c r="B119" t="s">
        <v>185</v>
      </c>
      <c r="C119" t="s">
        <v>177</v>
      </c>
      <c r="D119" t="s">
        <v>164</v>
      </c>
    </row>
    <row r="120" spans="2:4" x14ac:dyDescent="0.3">
      <c r="B120" t="s">
        <v>186</v>
      </c>
      <c r="C120" t="s">
        <v>132</v>
      </c>
      <c r="D120" t="s">
        <v>132</v>
      </c>
    </row>
    <row r="121" spans="2:4" x14ac:dyDescent="0.3">
      <c r="B121" t="s">
        <v>186</v>
      </c>
      <c r="C121" t="s">
        <v>15</v>
      </c>
      <c r="D121" t="s">
        <v>15</v>
      </c>
    </row>
    <row r="122" spans="2:4" x14ac:dyDescent="0.3">
      <c r="B122" t="s">
        <v>183</v>
      </c>
      <c r="C122" t="s">
        <v>133</v>
      </c>
      <c r="D122" t="s">
        <v>133</v>
      </c>
    </row>
    <row r="123" spans="2:4" x14ac:dyDescent="0.3">
      <c r="B123" t="s">
        <v>30</v>
      </c>
      <c r="C123" t="s">
        <v>134</v>
      </c>
      <c r="D123" t="s">
        <v>134</v>
      </c>
    </row>
    <row r="124" spans="2:4" x14ac:dyDescent="0.3">
      <c r="B124" t="s">
        <v>190</v>
      </c>
      <c r="C124" t="s">
        <v>135</v>
      </c>
      <c r="D124" t="s">
        <v>135</v>
      </c>
    </row>
    <row r="125" spans="2:4" x14ac:dyDescent="0.3">
      <c r="B125" t="s">
        <v>190</v>
      </c>
      <c r="C125" t="s">
        <v>63</v>
      </c>
      <c r="D125" t="s">
        <v>63</v>
      </c>
    </row>
    <row r="126" spans="2:4" x14ac:dyDescent="0.3">
      <c r="B126" t="s">
        <v>183</v>
      </c>
      <c r="C126" t="s">
        <v>155</v>
      </c>
      <c r="D126" t="s">
        <v>136</v>
      </c>
    </row>
    <row r="127" spans="2:4" x14ac:dyDescent="0.3">
      <c r="B127" t="s">
        <v>30</v>
      </c>
      <c r="C127" t="s">
        <v>64</v>
      </c>
      <c r="D127" t="s">
        <v>64</v>
      </c>
    </row>
    <row r="128" spans="2:4" x14ac:dyDescent="0.3">
      <c r="B128" t="s">
        <v>30</v>
      </c>
      <c r="C128" t="s">
        <v>137</v>
      </c>
      <c r="D128" t="s">
        <v>137</v>
      </c>
    </row>
    <row r="129" spans="2:8" x14ac:dyDescent="0.3">
      <c r="B129" t="s">
        <v>183</v>
      </c>
      <c r="C129" t="s">
        <v>215</v>
      </c>
      <c r="D129" t="s">
        <v>138</v>
      </c>
    </row>
    <row r="130" spans="2:8" x14ac:dyDescent="0.3">
      <c r="B130" t="s">
        <v>182</v>
      </c>
      <c r="C130" t="s">
        <v>43</v>
      </c>
      <c r="D130" t="s">
        <v>65</v>
      </c>
    </row>
    <row r="131" spans="2:8" x14ac:dyDescent="0.3">
      <c r="B131" t="s">
        <v>182</v>
      </c>
      <c r="C131" t="s">
        <v>43</v>
      </c>
      <c r="D131" t="s">
        <v>66</v>
      </c>
    </row>
    <row r="132" spans="2:8" x14ac:dyDescent="0.3">
      <c r="B132" t="s">
        <v>182</v>
      </c>
      <c r="C132" t="s">
        <v>43</v>
      </c>
      <c r="D132" t="s">
        <v>67</v>
      </c>
    </row>
    <row r="133" spans="2:8" x14ac:dyDescent="0.3">
      <c r="B133" t="s">
        <v>183</v>
      </c>
      <c r="C133" t="s">
        <v>198</v>
      </c>
      <c r="D133" t="s">
        <v>139</v>
      </c>
    </row>
    <row r="134" spans="2:8" x14ac:dyDescent="0.3">
      <c r="B134" t="s">
        <v>182</v>
      </c>
      <c r="C134" t="s">
        <v>43</v>
      </c>
      <c r="D134" t="s">
        <v>68</v>
      </c>
    </row>
    <row r="135" spans="2:8" x14ac:dyDescent="0.3">
      <c r="B135" t="s">
        <v>182</v>
      </c>
      <c r="C135" t="s">
        <v>140</v>
      </c>
      <c r="D135" t="s">
        <v>140</v>
      </c>
    </row>
    <row r="136" spans="2:8" x14ac:dyDescent="0.3">
      <c r="B136" t="s">
        <v>182</v>
      </c>
      <c r="C136" t="s">
        <v>141</v>
      </c>
      <c r="D136" t="s">
        <v>141</v>
      </c>
    </row>
    <row r="137" spans="2:8" x14ac:dyDescent="0.3">
      <c r="B137" t="s">
        <v>183</v>
      </c>
      <c r="C137" t="s">
        <v>208</v>
      </c>
      <c r="D137" t="s">
        <v>142</v>
      </c>
    </row>
    <row r="138" spans="2:8" x14ac:dyDescent="0.3">
      <c r="B138" t="s">
        <v>182</v>
      </c>
      <c r="C138" t="s">
        <v>69</v>
      </c>
      <c r="D138" t="s">
        <v>69</v>
      </c>
    </row>
    <row r="139" spans="2:8" x14ac:dyDescent="0.3">
      <c r="B139" t="s">
        <v>183</v>
      </c>
      <c r="C139" t="s">
        <v>143</v>
      </c>
      <c r="D139" t="s">
        <v>143</v>
      </c>
    </row>
    <row r="140" spans="2:8" x14ac:dyDescent="0.3">
      <c r="B140" t="s">
        <v>183</v>
      </c>
      <c r="C140" t="s">
        <v>9</v>
      </c>
      <c r="D140" t="s">
        <v>144</v>
      </c>
      <c r="H140" s="17"/>
    </row>
    <row r="141" spans="2:8" x14ac:dyDescent="0.3">
      <c r="B141" t="s">
        <v>183</v>
      </c>
      <c r="C141" t="s">
        <v>199</v>
      </c>
      <c r="D141" t="s">
        <v>145</v>
      </c>
      <c r="H141" s="17"/>
    </row>
    <row r="142" spans="2:8" x14ac:dyDescent="0.3">
      <c r="B142" t="s">
        <v>190</v>
      </c>
      <c r="C142" t="s">
        <v>146</v>
      </c>
      <c r="D142" t="s">
        <v>146</v>
      </c>
      <c r="H142" s="17"/>
    </row>
    <row r="143" spans="2:8" x14ac:dyDescent="0.3">
      <c r="B143" t="s">
        <v>182</v>
      </c>
      <c r="C143" t="s">
        <v>169</v>
      </c>
      <c r="D143" t="s">
        <v>147</v>
      </c>
      <c r="H143" s="17"/>
    </row>
    <row r="144" spans="2:8" x14ac:dyDescent="0.3">
      <c r="B144" t="s">
        <v>183</v>
      </c>
      <c r="C144" t="s">
        <v>13</v>
      </c>
      <c r="D144" t="s">
        <v>148</v>
      </c>
      <c r="H144" s="17"/>
    </row>
    <row r="145" spans="2:8" x14ac:dyDescent="0.3">
      <c r="B145" t="s">
        <v>30</v>
      </c>
      <c r="C145" t="s">
        <v>149</v>
      </c>
      <c r="D145" t="s">
        <v>149</v>
      </c>
      <c r="H145" s="17"/>
    </row>
    <row r="146" spans="2:8" x14ac:dyDescent="0.3">
      <c r="B146" t="s">
        <v>179</v>
      </c>
      <c r="C146" t="s">
        <v>193</v>
      </c>
      <c r="D146" t="s">
        <v>70</v>
      </c>
      <c r="H146" s="17"/>
    </row>
    <row r="147" spans="2:8" x14ac:dyDescent="0.3">
      <c r="B147" t="s">
        <v>179</v>
      </c>
      <c r="C147" t="s">
        <v>193</v>
      </c>
      <c r="D147" t="s">
        <v>71</v>
      </c>
      <c r="H147" s="17"/>
    </row>
    <row r="148" spans="2:8" x14ac:dyDescent="0.3">
      <c r="B148" t="s">
        <v>191</v>
      </c>
      <c r="C148" t="s">
        <v>150</v>
      </c>
      <c r="D148" t="s">
        <v>150</v>
      </c>
      <c r="H148" s="17"/>
    </row>
    <row r="149" spans="2:8" x14ac:dyDescent="0.3">
      <c r="B149" t="s">
        <v>183</v>
      </c>
      <c r="C149" t="s">
        <v>204</v>
      </c>
      <c r="D149" t="s">
        <v>151</v>
      </c>
      <c r="H149" s="17"/>
    </row>
    <row r="150" spans="2:8" x14ac:dyDescent="0.3">
      <c r="B150" t="s">
        <v>183</v>
      </c>
      <c r="C150" t="s">
        <v>212</v>
      </c>
      <c r="D150" t="s">
        <v>152</v>
      </c>
      <c r="H150" s="17"/>
    </row>
    <row r="151" spans="2:8" x14ac:dyDescent="0.3">
      <c r="B151" t="s">
        <v>183</v>
      </c>
      <c r="C151" t="s">
        <v>155</v>
      </c>
      <c r="D151" t="s">
        <v>14</v>
      </c>
    </row>
    <row r="152" spans="2:8" x14ac:dyDescent="0.3">
      <c r="B152" t="s">
        <v>179</v>
      </c>
      <c r="C152" t="s">
        <v>213</v>
      </c>
      <c r="D152" t="s">
        <v>153</v>
      </c>
    </row>
    <row r="153" spans="2:8" x14ac:dyDescent="0.3">
      <c r="B153" t="s">
        <v>179</v>
      </c>
      <c r="C153" t="s">
        <v>213</v>
      </c>
      <c r="D153" t="s">
        <v>153</v>
      </c>
    </row>
    <row r="154" spans="2:8" x14ac:dyDescent="0.3">
      <c r="B154" t="s">
        <v>179</v>
      </c>
      <c r="C154" t="s">
        <v>213</v>
      </c>
      <c r="D154" t="s">
        <v>154</v>
      </c>
    </row>
    <row r="155" spans="2:8" x14ac:dyDescent="0.3">
      <c r="B155" t="s">
        <v>183</v>
      </c>
      <c r="C155" t="s">
        <v>155</v>
      </c>
      <c r="D155" t="s">
        <v>155</v>
      </c>
    </row>
  </sheetData>
  <phoneticPr fontId="9" type="noConversion"/>
  <conditionalFormatting sqref="C93:C97">
    <cfRule type="duplicateValues" dxfId="25" priority="3"/>
  </conditionalFormatting>
  <conditionalFormatting sqref="C99:C100">
    <cfRule type="duplicateValues" dxfId="24" priority="2"/>
  </conditionalFormatting>
  <conditionalFormatting sqref="D155">
    <cfRule type="duplicateValues" dxfId="23" priority="1"/>
  </conditionalFormatting>
  <conditionalFormatting sqref="D2:D154">
    <cfRule type="duplicateValues" dxfId="22" priority="18"/>
  </conditionalFormatting>
  <pageMargins left="0.7" right="0.7" top="0.75" bottom="0.75" header="0.3" footer="0.3"/>
  <pageSetup paperSize="9" orientation="portrait" horizontalDpi="4294967295" verticalDpi="429496729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6" sqref="F6:F36"/>
    </sheetView>
  </sheetViews>
  <sheetFormatPr defaultRowHeight="14.4" x14ac:dyDescent="0.3"/>
  <cols>
    <col min="2" max="2" width="40.77734375" bestFit="1" customWidth="1"/>
  </cols>
  <sheetData>
    <row r="1" spans="1:6" x14ac:dyDescent="0.3">
      <c r="A1" s="18">
        <v>0.1</v>
      </c>
      <c r="B1" s="19" t="s">
        <v>44</v>
      </c>
      <c r="C1" s="20"/>
      <c r="D1" s="25"/>
    </row>
    <row r="2" spans="1:6" x14ac:dyDescent="0.3">
      <c r="A2" s="36">
        <v>0.2</v>
      </c>
      <c r="B2" s="37" t="s">
        <v>50</v>
      </c>
      <c r="C2" s="21"/>
      <c r="D2" s="24"/>
    </row>
    <row r="3" spans="1:6" x14ac:dyDescent="0.3">
      <c r="A3" s="18">
        <v>0.3</v>
      </c>
      <c r="B3" s="19" t="s">
        <v>29</v>
      </c>
      <c r="C3" s="20"/>
      <c r="D3" s="25"/>
    </row>
    <row r="4" spans="1:6" x14ac:dyDescent="0.3">
      <c r="A4" s="36">
        <v>0.4</v>
      </c>
      <c r="B4" s="38" t="s">
        <v>45</v>
      </c>
      <c r="C4" s="21"/>
      <c r="D4" s="24"/>
    </row>
    <row r="5" spans="1:6" x14ac:dyDescent="0.3">
      <c r="A5" s="18">
        <v>0.5</v>
      </c>
      <c r="B5" s="19" t="s">
        <v>51</v>
      </c>
      <c r="C5" s="20"/>
      <c r="D5" s="25"/>
    </row>
    <row r="6" spans="1:6" x14ac:dyDescent="0.3">
      <c r="A6" s="39">
        <v>1</v>
      </c>
      <c r="B6" s="40" t="s">
        <v>26</v>
      </c>
      <c r="C6" s="21">
        <v>0</v>
      </c>
      <c r="D6" s="24" t="s">
        <v>216</v>
      </c>
      <c r="E6" s="27">
        <f>LEN(B6)</f>
        <v>15</v>
      </c>
      <c r="F6" t="str">
        <f>"INSERT INTO [dbo].[FIN_№_STATI_OPiU_NEW]([ID],[NAME]) VALUES(CONVERT(NUMERIC(20,4), REPLACE('"&amp;A6&amp;"', ',', '.')),'"&amp;B6&amp;"')"</f>
        <v>INSERT INTO [dbo].[FIN_№_STATI_OPiU_NEW]([ID],[NAME]) VALUES(CONVERT(NUMERIC(20,4), REPLACE('1', ',', '.')),'Валовая выручка')</v>
      </c>
    </row>
    <row r="7" spans="1:6" x14ac:dyDescent="0.3">
      <c r="A7" s="39">
        <v>2</v>
      </c>
      <c r="B7" s="41" t="s">
        <v>25</v>
      </c>
      <c r="C7" s="20">
        <v>0</v>
      </c>
      <c r="D7" s="25" t="s">
        <v>216</v>
      </c>
      <c r="E7" s="27">
        <f t="shared" ref="E7:E36" si="0">LEN(B7)</f>
        <v>3</v>
      </c>
      <c r="F7" s="27" t="str">
        <f t="shared" ref="F7:F36" si="1">"INSERT INTO [dbo].[FIN_№_STATI_OPiU_NEW]([ID],[NAME]) VALUES(CONVERT(NUMERIC(20,4), REPLACE('"&amp;A7&amp;"', ',', '.')),'"&amp;B7&amp;"')"</f>
        <v>INSERT INTO [dbo].[FIN_№_STATI_OPiU_NEW]([ID],[NAME]) VALUES(CONVERT(NUMERIC(20,4), REPLACE('2', ',', '.')),'НДС')</v>
      </c>
    </row>
    <row r="8" spans="1:6" x14ac:dyDescent="0.3">
      <c r="A8" s="18">
        <v>3</v>
      </c>
      <c r="B8" s="22" t="s">
        <v>24</v>
      </c>
      <c r="C8" s="23">
        <f>C6-C7</f>
        <v>0</v>
      </c>
      <c r="D8" s="24" t="s">
        <v>218</v>
      </c>
      <c r="E8" s="27">
        <f t="shared" si="0"/>
        <v>14</v>
      </c>
      <c r="F8" s="27" t="str">
        <f t="shared" si="1"/>
        <v>INSERT INTO [dbo].[FIN_№_STATI_OPiU_NEW]([ID],[NAME]) VALUES(CONVERT(NUMERIC(20,4), REPLACE('3', ',', '.')),'Чистая выручка')</v>
      </c>
    </row>
    <row r="9" spans="1:6" x14ac:dyDescent="0.3">
      <c r="A9" s="18">
        <v>4</v>
      </c>
      <c r="B9" s="42" t="s">
        <v>42</v>
      </c>
      <c r="C9" s="20">
        <v>0</v>
      </c>
      <c r="D9" s="25" t="s">
        <v>216</v>
      </c>
      <c r="E9" s="27">
        <f t="shared" si="0"/>
        <v>37</v>
      </c>
      <c r="F9" s="27" t="str">
        <f t="shared" si="1"/>
        <v>INSERT INTO [dbo].[FIN_№_STATI_OPiU_NEW]([ID],[NAME]) VALUES(CONVERT(NUMERIC(20,4), REPLACE('4', ',', '.')),'Себестоимость реализованной продукции')</v>
      </c>
    </row>
    <row r="10" spans="1:6" x14ac:dyDescent="0.3">
      <c r="A10" s="18">
        <v>4.0999999999999996</v>
      </c>
      <c r="B10" s="22" t="s">
        <v>30</v>
      </c>
      <c r="C10" s="21">
        <v>0</v>
      </c>
      <c r="D10" s="24" t="s">
        <v>216</v>
      </c>
      <c r="E10" s="27">
        <f t="shared" si="0"/>
        <v>26</v>
      </c>
      <c r="F10" s="27" t="str">
        <f t="shared" si="1"/>
        <v>INSERT INTO [dbo].[FIN_№_STATI_OPiU_NEW]([ID],[NAME]) VALUES(CONVERT(NUMERIC(20,4), REPLACE('4,1', ',', '.')),'Доп. транспортные расходы ')</v>
      </c>
    </row>
    <row r="11" spans="1:6" x14ac:dyDescent="0.3">
      <c r="A11" s="18">
        <v>5</v>
      </c>
      <c r="B11" s="19" t="s">
        <v>31</v>
      </c>
      <c r="C11" s="20">
        <v>0</v>
      </c>
      <c r="D11" s="25" t="s">
        <v>216</v>
      </c>
      <c r="E11" s="27">
        <f t="shared" si="0"/>
        <v>20</v>
      </c>
      <c r="F11" s="27" t="str">
        <f t="shared" si="1"/>
        <v>INSERT INTO [dbo].[FIN_№_STATI_OPiU_NEW]([ID],[NAME]) VALUES(CONVERT(NUMERIC(20,4), REPLACE('5', ',', '.')),'Кредит нота за товар')</v>
      </c>
    </row>
    <row r="12" spans="1:6" x14ac:dyDescent="0.3">
      <c r="A12" s="18">
        <v>6</v>
      </c>
      <c r="B12" s="22" t="s">
        <v>32</v>
      </c>
      <c r="C12" s="23">
        <f>C8-C9-C10+C11</f>
        <v>0</v>
      </c>
      <c r="D12" s="24" t="s">
        <v>218</v>
      </c>
      <c r="E12" s="27">
        <f t="shared" si="0"/>
        <v>16</v>
      </c>
      <c r="F12" s="27" t="str">
        <f t="shared" si="1"/>
        <v>INSERT INTO [dbo].[FIN_№_STATI_OPiU_NEW]([ID],[NAME]) VALUES(CONVERT(NUMERIC(20,4), REPLACE('6', ',', '.')),'Валовая прибыль ')</v>
      </c>
    </row>
    <row r="13" spans="1:6" x14ac:dyDescent="0.3">
      <c r="A13" s="18">
        <v>7</v>
      </c>
      <c r="B13" s="19" t="s">
        <v>186</v>
      </c>
      <c r="C13" s="20">
        <v>0</v>
      </c>
      <c r="D13" s="25" t="s">
        <v>216</v>
      </c>
      <c r="E13" s="27">
        <f t="shared" si="0"/>
        <v>19</v>
      </c>
      <c r="F13" s="27" t="str">
        <f t="shared" si="1"/>
        <v>INSERT INTO [dbo].[FIN_№_STATI_OPiU_NEW]([ID],[NAME]) VALUES(CONVERT(NUMERIC(20,4), REPLACE('7', ',', '.')),'Расходы по торговле')</v>
      </c>
    </row>
    <row r="14" spans="1:6" x14ac:dyDescent="0.3">
      <c r="A14" s="18">
        <v>8</v>
      </c>
      <c r="B14" s="22" t="s">
        <v>173</v>
      </c>
      <c r="C14" s="21">
        <v>0</v>
      </c>
      <c r="D14" s="24" t="s">
        <v>216</v>
      </c>
      <c r="E14" s="27">
        <f t="shared" si="0"/>
        <v>12</v>
      </c>
      <c r="F14" s="27" t="str">
        <f t="shared" si="1"/>
        <v>INSERT INTO [dbo].[FIN_№_STATI_OPiU_NEW]([ID],[NAME]) VALUES(CONVERT(NUMERIC(20,4), REPLACE('8', ',', '.')),'Аренда офиса')</v>
      </c>
    </row>
    <row r="15" spans="1:6" x14ac:dyDescent="0.3">
      <c r="A15" s="18">
        <v>9</v>
      </c>
      <c r="B15" s="19" t="s">
        <v>40</v>
      </c>
      <c r="C15" s="20">
        <v>0</v>
      </c>
      <c r="D15" s="25" t="s">
        <v>216</v>
      </c>
      <c r="E15" s="27">
        <f t="shared" si="0"/>
        <v>6</v>
      </c>
      <c r="F15" s="27" t="str">
        <f t="shared" si="1"/>
        <v>INSERT INTO [dbo].[FIN_№_STATI_OPiU_NEW]([ID],[NAME]) VALUES(CONVERT(NUMERIC(20,4), REPLACE('9', ',', '.')),'ФОТ ТП')</v>
      </c>
    </row>
    <row r="16" spans="1:6" x14ac:dyDescent="0.3">
      <c r="A16" s="18">
        <v>10</v>
      </c>
      <c r="B16" s="22" t="s">
        <v>182</v>
      </c>
      <c r="C16" s="21">
        <v>0</v>
      </c>
      <c r="D16" s="24" t="s">
        <v>216</v>
      </c>
      <c r="E16" s="27">
        <f t="shared" si="0"/>
        <v>21</v>
      </c>
      <c r="F16" s="27" t="str">
        <f t="shared" si="1"/>
        <v>INSERT INTO [dbo].[FIN_№_STATI_OPiU_NEW]([ID],[NAME]) VALUES(CONVERT(NUMERIC(20,4), REPLACE('10', ',', '.')),'Расходы по Логистике ')</v>
      </c>
    </row>
    <row r="17" spans="1:6" x14ac:dyDescent="0.3">
      <c r="A17" s="18">
        <v>11</v>
      </c>
      <c r="B17" s="19" t="s">
        <v>187</v>
      </c>
      <c r="C17" s="20">
        <v>0</v>
      </c>
      <c r="D17" s="25" t="s">
        <v>216</v>
      </c>
      <c r="E17" s="27">
        <f t="shared" si="0"/>
        <v>16</v>
      </c>
      <c r="F17" s="27" t="str">
        <f t="shared" si="1"/>
        <v>INSERT INTO [dbo].[FIN_№_STATI_OPiU_NEW]([ID],[NAME]) VALUES(CONVERT(NUMERIC(20,4), REPLACE('11', ',', '.')),'Агенские расходы')</v>
      </c>
    </row>
    <row r="18" spans="1:6" x14ac:dyDescent="0.3">
      <c r="A18" s="18">
        <v>12</v>
      </c>
      <c r="B18" s="22" t="s">
        <v>179</v>
      </c>
      <c r="C18" s="21">
        <v>0</v>
      </c>
      <c r="D18" s="24" t="s">
        <v>216</v>
      </c>
      <c r="E18" s="27">
        <f t="shared" si="0"/>
        <v>27</v>
      </c>
      <c r="F18" s="27" t="str">
        <f t="shared" si="1"/>
        <v>INSERT INTO [dbo].[FIN_№_STATI_OPiU_NEW]([ID],[NAME]) VALUES(CONVERT(NUMERIC(20,4), REPLACE('12', ',', '.')),'Прочие Операционные расходы')</v>
      </c>
    </row>
    <row r="19" spans="1:6" x14ac:dyDescent="0.3">
      <c r="A19" s="18">
        <v>12.1</v>
      </c>
      <c r="B19" s="19" t="s">
        <v>48</v>
      </c>
      <c r="C19" s="23">
        <f>C12-C13-C14-C15-C16-C17-C18</f>
        <v>0</v>
      </c>
      <c r="D19" s="25" t="s">
        <v>218</v>
      </c>
      <c r="E19" s="27">
        <f t="shared" si="0"/>
        <v>9</v>
      </c>
      <c r="F19" s="27" t="str">
        <f t="shared" si="1"/>
        <v>INSERT INTO [dbo].[FIN_№_STATI_OPiU_NEW]([ID],[NAME]) VALUES(CONVERT(NUMERIC(20,4), REPLACE('12,1', ',', '.')),'Опер EBIT')</v>
      </c>
    </row>
    <row r="20" spans="1:6" x14ac:dyDescent="0.3">
      <c r="A20" s="18">
        <v>13</v>
      </c>
      <c r="B20" s="22" t="s">
        <v>33</v>
      </c>
      <c r="C20" s="23">
        <f>C21+C22</f>
        <v>0</v>
      </c>
      <c r="D20" s="24" t="s">
        <v>218</v>
      </c>
      <c r="E20" s="27">
        <f t="shared" si="0"/>
        <v>32</v>
      </c>
      <c r="F20" s="27" t="str">
        <f t="shared" si="1"/>
        <v>INSERT INTO [dbo].[FIN_№_STATI_OPiU_NEW]([ID],[NAME]) VALUES(CONVERT(NUMERIC(20,4), REPLACE('13', ',', '.')),'Общие и административные расходы')</v>
      </c>
    </row>
    <row r="21" spans="1:6" x14ac:dyDescent="0.3">
      <c r="A21" s="18">
        <v>14</v>
      </c>
      <c r="B21" s="19" t="s">
        <v>41</v>
      </c>
      <c r="C21" s="20">
        <v>0</v>
      </c>
      <c r="D21" s="25" t="s">
        <v>216</v>
      </c>
      <c r="E21" s="27">
        <f t="shared" si="0"/>
        <v>9</v>
      </c>
      <c r="F21" s="27" t="str">
        <f t="shared" si="1"/>
        <v>INSERT INTO [dbo].[FIN_№_STATI_OPiU_NEW]([ID],[NAME]) VALUES(CONVERT(NUMERIC(20,4), REPLACE('14', ',', '.')),'АУП (ФОТ)')</v>
      </c>
    </row>
    <row r="22" spans="1:6" x14ac:dyDescent="0.3">
      <c r="A22" s="18">
        <v>15</v>
      </c>
      <c r="B22" s="22" t="s">
        <v>189</v>
      </c>
      <c r="C22" s="21">
        <v>0</v>
      </c>
      <c r="D22" s="24" t="s">
        <v>216</v>
      </c>
      <c r="E22" s="27">
        <f t="shared" si="0"/>
        <v>19</v>
      </c>
      <c r="F22" s="27" t="str">
        <f t="shared" si="1"/>
        <v>INSERT INTO [dbo].[FIN_№_STATI_OPiU_NEW]([ID],[NAME]) VALUES(CONVERT(NUMERIC(20,4), REPLACE('15', ',', '.')),'Прочие адм. Расходы')</v>
      </c>
    </row>
    <row r="23" spans="1:6" x14ac:dyDescent="0.3">
      <c r="A23" s="18">
        <v>16</v>
      </c>
      <c r="B23" s="19" t="s">
        <v>34</v>
      </c>
      <c r="C23" s="23">
        <f>C24+C25</f>
        <v>0</v>
      </c>
      <c r="D23" s="25" t="s">
        <v>218</v>
      </c>
      <c r="E23" s="27">
        <f t="shared" si="0"/>
        <v>21</v>
      </c>
      <c r="F23" s="27" t="str">
        <f t="shared" si="1"/>
        <v>INSERT INTO [dbo].[FIN_№_STATI_OPiU_NEW]([ID],[NAME]) VALUES(CONVERT(NUMERIC(20,4), REPLACE('16', ',', '.')),'Маркетинговые расходы')</v>
      </c>
    </row>
    <row r="24" spans="1:6" x14ac:dyDescent="0.3">
      <c r="A24" s="18">
        <v>17</v>
      </c>
      <c r="B24" s="22" t="s">
        <v>17</v>
      </c>
      <c r="C24" s="21">
        <v>0</v>
      </c>
      <c r="D24" s="24" t="s">
        <v>216</v>
      </c>
      <c r="E24" s="27">
        <f t="shared" si="0"/>
        <v>28</v>
      </c>
      <c r="F24" s="27" t="str">
        <f t="shared" si="1"/>
        <v>INSERT INTO [dbo].[FIN_№_STATI_OPiU_NEW]([ID],[NAME]) VALUES(CONVERT(NUMERIC(20,4), REPLACE('17', ',', '.')),'Прямые маркетинговые расходы')</v>
      </c>
    </row>
    <row r="25" spans="1:6" x14ac:dyDescent="0.3">
      <c r="A25" s="18">
        <v>18</v>
      </c>
      <c r="B25" s="19" t="s">
        <v>190</v>
      </c>
      <c r="C25" s="20">
        <v>0</v>
      </c>
      <c r="D25" s="25" t="s">
        <v>216</v>
      </c>
      <c r="E25" s="27">
        <f t="shared" si="0"/>
        <v>33</v>
      </c>
      <c r="F25" s="27" t="str">
        <f t="shared" si="1"/>
        <v>INSERT INTO [dbo].[FIN_№_STATI_OPiU_NEW]([ID],[NAME]) VALUES(CONVERT(NUMERIC(20,4), REPLACE('18', ',', '.')),'Расходы группы развитие продуктов')</v>
      </c>
    </row>
    <row r="26" spans="1:6" x14ac:dyDescent="0.3">
      <c r="A26" s="18">
        <v>19</v>
      </c>
      <c r="B26" s="22" t="s">
        <v>49</v>
      </c>
      <c r="C26" s="23">
        <f>C19-C20-C23</f>
        <v>0</v>
      </c>
      <c r="D26" s="24" t="s">
        <v>218</v>
      </c>
      <c r="E26" s="27">
        <f t="shared" si="0"/>
        <v>4</v>
      </c>
      <c r="F26" s="27" t="str">
        <f t="shared" si="1"/>
        <v>INSERT INTO [dbo].[FIN_№_STATI_OPiU_NEW]([ID],[NAME]) VALUES(CONVERT(NUMERIC(20,4), REPLACE('19', ',', '.')),'EBIT')</v>
      </c>
    </row>
    <row r="27" spans="1:6" x14ac:dyDescent="0.3">
      <c r="A27" s="18">
        <v>20</v>
      </c>
      <c r="B27" s="19" t="s">
        <v>35</v>
      </c>
      <c r="C27" s="23">
        <f>C26+C29</f>
        <v>0</v>
      </c>
      <c r="D27" s="25" t="s">
        <v>218</v>
      </c>
      <c r="E27" s="27">
        <f t="shared" si="0"/>
        <v>6</v>
      </c>
      <c r="F27" s="27" t="str">
        <f t="shared" si="1"/>
        <v>INSERT INTO [dbo].[FIN_№_STATI_OPiU_NEW]([ID],[NAME]) VALUES(CONVERT(NUMERIC(20,4), REPLACE('20', ',', '.')),'EBITDA')</v>
      </c>
    </row>
    <row r="28" spans="1:6" x14ac:dyDescent="0.3">
      <c r="A28" s="18">
        <v>21</v>
      </c>
      <c r="B28" s="22" t="s">
        <v>18</v>
      </c>
      <c r="C28" s="21">
        <v>0</v>
      </c>
      <c r="D28" s="24" t="s">
        <v>216</v>
      </c>
      <c r="E28" s="27">
        <f t="shared" si="0"/>
        <v>11</v>
      </c>
      <c r="F28" s="27" t="str">
        <f t="shared" si="1"/>
        <v>INSERT INTO [dbo].[FIN_№_STATI_OPiU_NEW]([ID],[NAME]) VALUES(CONVERT(NUMERIC(20,4), REPLACE('21', ',', '.')),'Амортизация')</v>
      </c>
    </row>
    <row r="29" spans="1:6" x14ac:dyDescent="0.3">
      <c r="A29" s="18">
        <v>22</v>
      </c>
      <c r="B29" s="19" t="s">
        <v>46</v>
      </c>
      <c r="C29" s="20">
        <v>0</v>
      </c>
      <c r="D29" s="25" t="s">
        <v>216</v>
      </c>
      <c r="E29" s="27">
        <f t="shared" si="0"/>
        <v>13</v>
      </c>
      <c r="F29" s="27" t="str">
        <f t="shared" si="1"/>
        <v>INSERT INTO [dbo].[FIN_№_STATI_OPiU_NEW]([ID],[NAME]) VALUES(CONVERT(NUMERIC(20,4), REPLACE('22', ',', '.')),'Прочие доходы')</v>
      </c>
    </row>
    <row r="30" spans="1:6" x14ac:dyDescent="0.3">
      <c r="A30" s="18">
        <v>23</v>
      </c>
      <c r="B30" s="22" t="s">
        <v>21</v>
      </c>
      <c r="C30" s="21">
        <v>0</v>
      </c>
      <c r="D30" s="24" t="s">
        <v>216</v>
      </c>
      <c r="E30" s="27">
        <f t="shared" si="0"/>
        <v>19</v>
      </c>
      <c r="F30" s="27" t="str">
        <f t="shared" si="1"/>
        <v>INSERT INTO [dbo].[FIN_№_STATI_OPiU_NEW]([ID],[NAME]) VALUES(CONVERT(NUMERIC(20,4), REPLACE('23', ',', '.')),'Расходы на проценты')</v>
      </c>
    </row>
    <row r="31" spans="1:6" x14ac:dyDescent="0.3">
      <c r="A31" s="18">
        <v>24</v>
      </c>
      <c r="B31" s="19" t="s">
        <v>19</v>
      </c>
      <c r="C31" s="20">
        <v>0</v>
      </c>
      <c r="D31" s="25" t="s">
        <v>216</v>
      </c>
      <c r="E31" s="27">
        <f t="shared" si="0"/>
        <v>16</v>
      </c>
      <c r="F31" s="27" t="str">
        <f t="shared" si="1"/>
        <v>INSERT INTO [dbo].[FIN_№_STATI_OPiU_NEW]([ID],[NAME]) VALUES(CONVERT(NUMERIC(20,4), REPLACE('24', ',', '.')),'Курсовая разница')</v>
      </c>
    </row>
    <row r="32" spans="1:6" x14ac:dyDescent="0.3">
      <c r="A32" s="18">
        <v>25</v>
      </c>
      <c r="B32" s="22" t="s">
        <v>36</v>
      </c>
      <c r="C32" s="23">
        <f>C27-C28+C29-C30+C31</f>
        <v>0</v>
      </c>
      <c r="D32" s="24" t="s">
        <v>218</v>
      </c>
      <c r="E32" s="27">
        <f t="shared" si="0"/>
        <v>33</v>
      </c>
      <c r="F32" s="27" t="str">
        <f t="shared" si="1"/>
        <v>INSERT INTO [dbo].[FIN_№_STATI_OPiU_NEW]([ID],[NAME]) VALUES(CONVERT(NUMERIC(20,4), REPLACE('25', ',', '.')),'Чистая прибыль до выплаты налогов')</v>
      </c>
    </row>
    <row r="33" spans="1:6" x14ac:dyDescent="0.3">
      <c r="A33" s="18">
        <v>26</v>
      </c>
      <c r="B33" s="19" t="s">
        <v>5</v>
      </c>
      <c r="C33" s="20">
        <v>0</v>
      </c>
      <c r="D33" s="25" t="s">
        <v>216</v>
      </c>
      <c r="E33" s="27">
        <f t="shared" si="0"/>
        <v>3</v>
      </c>
      <c r="F33" s="27" t="str">
        <f t="shared" si="1"/>
        <v>INSERT INTO [dbo].[FIN_№_STATI_OPiU_NEW]([ID],[NAME]) VALUES(CONVERT(NUMERIC(20,4), REPLACE('26', ',', '.')),'КПН')</v>
      </c>
    </row>
    <row r="34" spans="1:6" x14ac:dyDescent="0.3">
      <c r="A34" s="18">
        <v>27</v>
      </c>
      <c r="B34" s="22" t="s">
        <v>37</v>
      </c>
      <c r="C34" s="23">
        <f>C32-C33</f>
        <v>0</v>
      </c>
      <c r="D34" s="24" t="s">
        <v>218</v>
      </c>
      <c r="E34" s="27">
        <f t="shared" si="0"/>
        <v>15</v>
      </c>
      <c r="F34" s="27" t="str">
        <f t="shared" si="1"/>
        <v>INSERT INTO [dbo].[FIN_№_STATI_OPiU_NEW]([ID],[NAME]) VALUES(CONVERT(NUMERIC(20,4), REPLACE('27', ',', '.')),'Чистая прибыль ')</v>
      </c>
    </row>
    <row r="35" spans="1:6" x14ac:dyDescent="0.3">
      <c r="A35" s="18">
        <v>28</v>
      </c>
      <c r="B35" s="35" t="s">
        <v>38</v>
      </c>
      <c r="C35" s="20">
        <v>0</v>
      </c>
      <c r="D35" s="25" t="s">
        <v>216</v>
      </c>
      <c r="E35" s="27">
        <f t="shared" si="0"/>
        <v>25</v>
      </c>
      <c r="F35" s="27" t="str">
        <f t="shared" si="1"/>
        <v>INSERT INTO [dbo].[FIN_№_STATI_OPiU_NEW]([ID],[NAME]) VALUES(CONVERT(NUMERIC(20,4), REPLACE('28', ',', '.')),'Доход от долевого участия')</v>
      </c>
    </row>
    <row r="36" spans="1:6" x14ac:dyDescent="0.3">
      <c r="A36" s="18">
        <v>29</v>
      </c>
      <c r="B36" s="22" t="s">
        <v>191</v>
      </c>
      <c r="C36" s="21">
        <v>0</v>
      </c>
      <c r="D36" s="24" t="s">
        <v>216</v>
      </c>
      <c r="E36" s="27">
        <f t="shared" si="0"/>
        <v>41</v>
      </c>
      <c r="F36" s="27" t="str">
        <f t="shared" si="1"/>
        <v>INSERT INTO [dbo].[FIN_№_STATI_OPiU_NEW]([ID],[NAME]) VALUES(CONVERT(NUMERIC(20,4), REPLACE('29', ',', '.')),'Доход/Расход от переоценки статей баланса')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C234" sqref="C234"/>
    </sheetView>
  </sheetViews>
  <sheetFormatPr defaultRowHeight="14.4" x14ac:dyDescent="0.3"/>
  <cols>
    <col min="1" max="1" width="9.77734375" bestFit="1" customWidth="1"/>
    <col min="2" max="2" width="40.77734375" bestFit="1" customWidth="1"/>
    <col min="3" max="3" width="57.44140625" bestFit="1" customWidth="1"/>
    <col min="4" max="4" width="87.5546875" bestFit="1" customWidth="1"/>
  </cols>
  <sheetData>
    <row r="1" spans="1:4" x14ac:dyDescent="0.3">
      <c r="A1" s="27"/>
      <c r="B1" s="27" t="s">
        <v>0</v>
      </c>
      <c r="C1" s="27" t="s">
        <v>22</v>
      </c>
      <c r="D1" s="27" t="s">
        <v>23</v>
      </c>
    </row>
    <row r="2" spans="1:4" x14ac:dyDescent="0.3">
      <c r="A2" s="27" t="s">
        <v>286</v>
      </c>
      <c r="B2" s="27" t="s">
        <v>186</v>
      </c>
      <c r="C2" s="27" t="s">
        <v>203</v>
      </c>
      <c r="D2" s="27" t="s">
        <v>285</v>
      </c>
    </row>
    <row r="3" spans="1:4" x14ac:dyDescent="0.3">
      <c r="A3" s="27" t="s">
        <v>386</v>
      </c>
      <c r="B3" s="27" t="s">
        <v>187</v>
      </c>
      <c r="C3" s="27" t="s">
        <v>187</v>
      </c>
      <c r="D3" s="27" t="s">
        <v>72</v>
      </c>
    </row>
    <row r="4" spans="1:4" x14ac:dyDescent="0.3">
      <c r="A4" s="27" t="e">
        <v>#N/A</v>
      </c>
      <c r="B4" s="27" t="s">
        <v>187</v>
      </c>
      <c r="C4" s="27" t="s">
        <v>187</v>
      </c>
      <c r="D4" s="27" t="s">
        <v>767</v>
      </c>
    </row>
    <row r="5" spans="1:4" x14ac:dyDescent="0.3">
      <c r="A5" s="27" t="s">
        <v>367</v>
      </c>
      <c r="B5" s="27" t="s">
        <v>18</v>
      </c>
      <c r="C5" s="27" t="s">
        <v>18</v>
      </c>
      <c r="D5" s="27" t="s">
        <v>73</v>
      </c>
    </row>
    <row r="6" spans="1:4" x14ac:dyDescent="0.3">
      <c r="A6" s="27" t="s">
        <v>366</v>
      </c>
      <c r="B6" s="27" t="s">
        <v>18</v>
      </c>
      <c r="C6" s="27" t="s">
        <v>18</v>
      </c>
      <c r="D6" s="27" t="s">
        <v>74</v>
      </c>
    </row>
    <row r="7" spans="1:4" x14ac:dyDescent="0.3">
      <c r="A7" s="27" t="s">
        <v>240</v>
      </c>
      <c r="B7" s="27" t="s">
        <v>18</v>
      </c>
      <c r="C7" s="27" t="s">
        <v>18</v>
      </c>
      <c r="D7" s="27" t="s">
        <v>75</v>
      </c>
    </row>
    <row r="8" spans="1:4" x14ac:dyDescent="0.3">
      <c r="A8" s="27" t="s">
        <v>365</v>
      </c>
      <c r="B8" s="27" t="s">
        <v>18</v>
      </c>
      <c r="C8" s="27" t="s">
        <v>18</v>
      </c>
      <c r="D8" s="27" t="s">
        <v>76</v>
      </c>
    </row>
    <row r="9" spans="1:4" x14ac:dyDescent="0.3">
      <c r="A9" s="27" t="s">
        <v>373</v>
      </c>
      <c r="B9" s="27" t="s">
        <v>18</v>
      </c>
      <c r="C9" s="27" t="s">
        <v>18</v>
      </c>
      <c r="D9" s="27" t="s">
        <v>372</v>
      </c>
    </row>
    <row r="10" spans="1:4" x14ac:dyDescent="0.3">
      <c r="A10" s="27" t="s">
        <v>262</v>
      </c>
      <c r="B10" s="27" t="s">
        <v>182</v>
      </c>
      <c r="C10" s="27" t="s">
        <v>194</v>
      </c>
      <c r="D10" s="27" t="s">
        <v>77</v>
      </c>
    </row>
    <row r="11" spans="1:4" x14ac:dyDescent="0.3">
      <c r="A11" s="27" t="s">
        <v>233</v>
      </c>
      <c r="B11" s="27" t="s">
        <v>186</v>
      </c>
      <c r="C11" s="27" t="s">
        <v>312</v>
      </c>
      <c r="D11" s="27" t="s">
        <v>312</v>
      </c>
    </row>
    <row r="12" spans="1:4" x14ac:dyDescent="0.3">
      <c r="A12" s="27" t="s">
        <v>257</v>
      </c>
      <c r="B12" s="27" t="s">
        <v>183</v>
      </c>
      <c r="C12" s="27" t="s">
        <v>173</v>
      </c>
      <c r="D12" s="27" t="s">
        <v>78</v>
      </c>
    </row>
    <row r="13" spans="1:4" x14ac:dyDescent="0.3">
      <c r="A13" s="27" t="s">
        <v>405</v>
      </c>
      <c r="B13" s="27" t="s">
        <v>179</v>
      </c>
      <c r="C13" s="27" t="s">
        <v>169</v>
      </c>
      <c r="D13" s="27" t="s">
        <v>53</v>
      </c>
    </row>
    <row r="14" spans="1:4" x14ac:dyDescent="0.3">
      <c r="A14" s="27" t="s">
        <v>337</v>
      </c>
      <c r="B14" s="27" t="s">
        <v>179</v>
      </c>
      <c r="C14" s="27" t="s">
        <v>169</v>
      </c>
      <c r="D14" s="27" t="s">
        <v>2</v>
      </c>
    </row>
    <row r="15" spans="1:4" x14ac:dyDescent="0.3">
      <c r="A15" s="27" t="s">
        <v>259</v>
      </c>
      <c r="B15" s="27" t="s">
        <v>179</v>
      </c>
      <c r="C15" s="27" t="s">
        <v>174</v>
      </c>
      <c r="D15" s="27" t="s">
        <v>79</v>
      </c>
    </row>
    <row r="16" spans="1:4" x14ac:dyDescent="0.3">
      <c r="A16" s="27" t="s">
        <v>284</v>
      </c>
      <c r="B16" s="27" t="s">
        <v>173</v>
      </c>
      <c r="C16" s="27" t="s">
        <v>173</v>
      </c>
      <c r="D16" s="27" t="s">
        <v>80</v>
      </c>
    </row>
    <row r="17" spans="1:4" x14ac:dyDescent="0.3">
      <c r="A17" s="27" t="s">
        <v>394</v>
      </c>
      <c r="B17" s="27" t="s">
        <v>33</v>
      </c>
      <c r="C17" s="27" t="s">
        <v>195</v>
      </c>
      <c r="D17" s="27" t="s">
        <v>81</v>
      </c>
    </row>
    <row r="18" spans="1:4" x14ac:dyDescent="0.3">
      <c r="A18" s="27" t="s">
        <v>395</v>
      </c>
      <c r="B18" s="27" t="s">
        <v>183</v>
      </c>
      <c r="C18" s="27" t="s">
        <v>202</v>
      </c>
      <c r="D18" s="27" t="s">
        <v>82</v>
      </c>
    </row>
    <row r="19" spans="1:4" x14ac:dyDescent="0.3">
      <c r="A19" s="27" t="s">
        <v>267</v>
      </c>
      <c r="B19" s="27" t="s">
        <v>183</v>
      </c>
      <c r="C19" s="27" t="s">
        <v>156</v>
      </c>
      <c r="D19" s="27" t="s">
        <v>156</v>
      </c>
    </row>
    <row r="20" spans="1:4" x14ac:dyDescent="0.3">
      <c r="A20" s="27" t="s">
        <v>348</v>
      </c>
      <c r="B20" s="27" t="s">
        <v>30</v>
      </c>
      <c r="C20" s="27" t="s">
        <v>83</v>
      </c>
      <c r="D20" s="27" t="s">
        <v>83</v>
      </c>
    </row>
    <row r="21" spans="1:4" x14ac:dyDescent="0.3">
      <c r="A21" s="27" t="s">
        <v>242</v>
      </c>
      <c r="B21" s="27" t="s">
        <v>31</v>
      </c>
      <c r="C21" s="27" t="s">
        <v>221</v>
      </c>
      <c r="D21" s="27" t="s">
        <v>221</v>
      </c>
    </row>
    <row r="22" spans="1:4" x14ac:dyDescent="0.3">
      <c r="A22" s="27" t="s">
        <v>252</v>
      </c>
      <c r="B22" s="27" t="s">
        <v>183</v>
      </c>
      <c r="C22" s="27" t="s">
        <v>123</v>
      </c>
      <c r="D22" s="27" t="s">
        <v>251</v>
      </c>
    </row>
    <row r="23" spans="1:4" x14ac:dyDescent="0.3">
      <c r="A23" s="27" t="s">
        <v>482</v>
      </c>
      <c r="B23" s="27" t="s">
        <v>183</v>
      </c>
      <c r="C23" s="27" t="s">
        <v>155</v>
      </c>
      <c r="D23" s="27" t="s">
        <v>54</v>
      </c>
    </row>
    <row r="24" spans="1:4" x14ac:dyDescent="0.3">
      <c r="A24" s="27" t="s">
        <v>513</v>
      </c>
      <c r="B24" s="27" t="s">
        <v>17</v>
      </c>
      <c r="C24" s="27" t="s">
        <v>196</v>
      </c>
      <c r="D24" s="27" t="s">
        <v>84</v>
      </c>
    </row>
    <row r="25" spans="1:4" x14ac:dyDescent="0.3">
      <c r="A25" s="27" t="s">
        <v>340</v>
      </c>
      <c r="B25" s="27" t="s">
        <v>179</v>
      </c>
      <c r="C25" s="27" t="s">
        <v>10</v>
      </c>
      <c r="D25" s="27" t="s">
        <v>10</v>
      </c>
    </row>
    <row r="26" spans="1:4" x14ac:dyDescent="0.3">
      <c r="A26" s="27" t="s">
        <v>416</v>
      </c>
      <c r="B26" s="27" t="s">
        <v>180</v>
      </c>
      <c r="C26" s="27" t="s">
        <v>55</v>
      </c>
      <c r="D26" s="27" t="s">
        <v>55</v>
      </c>
    </row>
    <row r="27" spans="1:4" x14ac:dyDescent="0.3">
      <c r="A27" s="27" t="s">
        <v>344</v>
      </c>
      <c r="B27" s="27" t="s">
        <v>46</v>
      </c>
      <c r="C27" s="27" t="s">
        <v>46</v>
      </c>
      <c r="D27" s="27" t="s">
        <v>500</v>
      </c>
    </row>
    <row r="28" spans="1:4" x14ac:dyDescent="0.3">
      <c r="A28" s="27" t="s">
        <v>244</v>
      </c>
      <c r="B28" s="27" t="s">
        <v>46</v>
      </c>
      <c r="C28" s="27" t="s">
        <v>230</v>
      </c>
      <c r="D28" s="27" t="s">
        <v>222</v>
      </c>
    </row>
    <row r="29" spans="1:4" x14ac:dyDescent="0.3">
      <c r="A29" s="27" t="s">
        <v>345</v>
      </c>
      <c r="B29" s="27" t="s">
        <v>46</v>
      </c>
      <c r="C29" s="27" t="s">
        <v>21</v>
      </c>
      <c r="D29" s="27" t="s">
        <v>220</v>
      </c>
    </row>
    <row r="30" spans="1:4" x14ac:dyDescent="0.3">
      <c r="A30" s="27" t="s">
        <v>246</v>
      </c>
      <c r="B30" s="27" t="s">
        <v>46</v>
      </c>
      <c r="C30" s="27" t="s">
        <v>46</v>
      </c>
      <c r="D30" s="27" t="s">
        <v>223</v>
      </c>
    </row>
    <row r="31" spans="1:4" x14ac:dyDescent="0.3">
      <c r="A31" s="27" t="s">
        <v>241</v>
      </c>
      <c r="B31" s="27" t="s">
        <v>46</v>
      </c>
      <c r="C31" s="27" t="s">
        <v>46</v>
      </c>
      <c r="D31" s="27" t="s">
        <v>224</v>
      </c>
    </row>
    <row r="32" spans="1:4" x14ac:dyDescent="0.3">
      <c r="A32" s="27" t="s">
        <v>276</v>
      </c>
      <c r="B32" s="27" t="s">
        <v>191</v>
      </c>
      <c r="C32" s="27" t="s">
        <v>768</v>
      </c>
      <c r="D32" s="27" t="s">
        <v>517</v>
      </c>
    </row>
    <row r="33" spans="1:4" x14ac:dyDescent="0.3">
      <c r="A33" s="27" t="s">
        <v>269</v>
      </c>
      <c r="B33" s="27" t="s">
        <v>46</v>
      </c>
      <c r="C33" s="27" t="s">
        <v>46</v>
      </c>
      <c r="D33" s="27" t="s">
        <v>296</v>
      </c>
    </row>
    <row r="34" spans="1:4" x14ac:dyDescent="0.3">
      <c r="A34" s="27" t="s">
        <v>248</v>
      </c>
      <c r="B34" s="27" t="s">
        <v>46</v>
      </c>
      <c r="C34" s="27" t="s">
        <v>46</v>
      </c>
      <c r="D34" s="27" t="s">
        <v>225</v>
      </c>
    </row>
    <row r="35" spans="1:4" x14ac:dyDescent="0.3">
      <c r="A35" s="27" t="s">
        <v>275</v>
      </c>
      <c r="B35" s="27" t="s">
        <v>19</v>
      </c>
      <c r="C35" s="27" t="s">
        <v>19</v>
      </c>
      <c r="D35" s="27" t="s">
        <v>226</v>
      </c>
    </row>
    <row r="36" spans="1:4" x14ac:dyDescent="0.3">
      <c r="A36" s="27" t="s">
        <v>274</v>
      </c>
      <c r="B36" s="27" t="s">
        <v>191</v>
      </c>
      <c r="C36" s="27" t="s">
        <v>159</v>
      </c>
      <c r="D36" s="27" t="s">
        <v>293</v>
      </c>
    </row>
    <row r="37" spans="1:4" x14ac:dyDescent="0.3">
      <c r="A37" s="27" t="s">
        <v>278</v>
      </c>
      <c r="B37" s="27" t="s">
        <v>40</v>
      </c>
      <c r="C37" s="27" t="s">
        <v>3</v>
      </c>
      <c r="D37" s="27" t="s">
        <v>3</v>
      </c>
    </row>
    <row r="38" spans="1:4" x14ac:dyDescent="0.3">
      <c r="A38" s="27" t="s">
        <v>481</v>
      </c>
      <c r="B38" s="27" t="s">
        <v>40</v>
      </c>
      <c r="C38" s="27" t="s">
        <v>175</v>
      </c>
      <c r="D38" s="27" t="s">
        <v>85</v>
      </c>
    </row>
    <row r="39" spans="1:4" x14ac:dyDescent="0.3">
      <c r="A39" s="27" t="s">
        <v>480</v>
      </c>
      <c r="B39" s="27" t="s">
        <v>184</v>
      </c>
      <c r="C39" s="27" t="s">
        <v>3</v>
      </c>
      <c r="D39" s="27" t="s">
        <v>86</v>
      </c>
    </row>
    <row r="40" spans="1:4" x14ac:dyDescent="0.3">
      <c r="A40" s="27" t="s">
        <v>417</v>
      </c>
      <c r="B40" s="27" t="s">
        <v>186</v>
      </c>
      <c r="C40" s="27" t="s">
        <v>56</v>
      </c>
      <c r="D40" s="27" t="s">
        <v>56</v>
      </c>
    </row>
    <row r="41" spans="1:4" x14ac:dyDescent="0.3">
      <c r="A41" s="27" t="s">
        <v>283</v>
      </c>
      <c r="B41" s="27" t="s">
        <v>179</v>
      </c>
      <c r="C41" s="27" t="s">
        <v>87</v>
      </c>
      <c r="D41" s="27" t="s">
        <v>87</v>
      </c>
    </row>
    <row r="42" spans="1:4" x14ac:dyDescent="0.3">
      <c r="A42" s="27" t="s">
        <v>418</v>
      </c>
      <c r="B42" s="27" t="s">
        <v>181</v>
      </c>
      <c r="C42" s="27" t="s">
        <v>57</v>
      </c>
      <c r="D42" s="27" t="s">
        <v>57</v>
      </c>
    </row>
    <row r="43" spans="1:4" x14ac:dyDescent="0.3">
      <c r="A43" s="27" t="s">
        <v>419</v>
      </c>
      <c r="B43" s="27" t="s">
        <v>180</v>
      </c>
      <c r="C43" s="27" t="s">
        <v>58</v>
      </c>
      <c r="D43" s="27" t="s">
        <v>58</v>
      </c>
    </row>
    <row r="44" spans="1:4" x14ac:dyDescent="0.3">
      <c r="A44" s="27" t="s">
        <v>445</v>
      </c>
      <c r="B44" s="27" t="s">
        <v>183</v>
      </c>
      <c r="C44" s="27" t="s">
        <v>197</v>
      </c>
      <c r="D44" s="27" t="s">
        <v>88</v>
      </c>
    </row>
    <row r="45" spans="1:4" x14ac:dyDescent="0.3">
      <c r="A45" s="27" t="s">
        <v>250</v>
      </c>
      <c r="B45" s="27" t="s">
        <v>183</v>
      </c>
      <c r="C45" s="27" t="s">
        <v>197</v>
      </c>
      <c r="D45" s="27" t="s">
        <v>89</v>
      </c>
    </row>
    <row r="46" spans="1:4" x14ac:dyDescent="0.3">
      <c r="A46" s="27" t="s">
        <v>421</v>
      </c>
      <c r="B46" s="27" t="s">
        <v>17</v>
      </c>
      <c r="C46" s="27" t="s">
        <v>769</v>
      </c>
      <c r="D46" s="27" t="s">
        <v>420</v>
      </c>
    </row>
    <row r="47" spans="1:4" x14ac:dyDescent="0.3">
      <c r="A47" s="27" t="s">
        <v>233</v>
      </c>
      <c r="B47" s="27" t="s">
        <v>183</v>
      </c>
      <c r="C47" s="27" t="s">
        <v>198</v>
      </c>
      <c r="D47" s="27" t="s">
        <v>90</v>
      </c>
    </row>
    <row r="48" spans="1:4" x14ac:dyDescent="0.3">
      <c r="A48" s="27" t="s">
        <v>249</v>
      </c>
      <c r="B48" s="27" t="s">
        <v>179</v>
      </c>
      <c r="C48" s="27" t="s">
        <v>91</v>
      </c>
      <c r="D48" s="27" t="s">
        <v>91</v>
      </c>
    </row>
    <row r="49" spans="1:4" x14ac:dyDescent="0.3">
      <c r="A49" s="27" t="s">
        <v>396</v>
      </c>
      <c r="B49" s="27" t="s">
        <v>173</v>
      </c>
      <c r="C49" s="27" t="s">
        <v>173</v>
      </c>
      <c r="D49" s="27" t="s">
        <v>92</v>
      </c>
    </row>
    <row r="50" spans="1:4" x14ac:dyDescent="0.3">
      <c r="A50" s="27" t="s">
        <v>406</v>
      </c>
      <c r="B50" s="27" t="s">
        <v>179</v>
      </c>
      <c r="C50" s="27" t="s">
        <v>170</v>
      </c>
      <c r="D50" s="27" t="s">
        <v>59</v>
      </c>
    </row>
    <row r="51" spans="1:4" x14ac:dyDescent="0.3">
      <c r="A51" s="27" t="s">
        <v>261</v>
      </c>
      <c r="B51" s="27" t="s">
        <v>179</v>
      </c>
      <c r="C51" s="27" t="s">
        <v>260</v>
      </c>
      <c r="D51" s="27" t="s">
        <v>260</v>
      </c>
    </row>
    <row r="52" spans="1:4" x14ac:dyDescent="0.3">
      <c r="A52" s="27" t="s">
        <v>397</v>
      </c>
      <c r="B52" s="27" t="s">
        <v>183</v>
      </c>
      <c r="C52" s="27" t="s">
        <v>199</v>
      </c>
      <c r="D52" s="27" t="s">
        <v>93</v>
      </c>
    </row>
    <row r="53" spans="1:4" x14ac:dyDescent="0.3">
      <c r="A53" s="27" t="s">
        <v>433</v>
      </c>
      <c r="B53" s="27" t="s">
        <v>183</v>
      </c>
      <c r="C53" s="27" t="s">
        <v>11</v>
      </c>
      <c r="D53" s="27" t="s">
        <v>94</v>
      </c>
    </row>
    <row r="54" spans="1:4" x14ac:dyDescent="0.3">
      <c r="A54" s="27" t="s">
        <v>507</v>
      </c>
      <c r="B54" s="27" t="s">
        <v>5</v>
      </c>
      <c r="C54" s="27" t="s">
        <v>200</v>
      </c>
      <c r="D54" s="27" t="s">
        <v>5</v>
      </c>
    </row>
    <row r="55" spans="1:4" x14ac:dyDescent="0.3">
      <c r="A55" s="32" t="s">
        <v>507</v>
      </c>
      <c r="B55" s="27" t="s">
        <v>5</v>
      </c>
      <c r="C55" s="27" t="s">
        <v>200</v>
      </c>
      <c r="D55" s="27" t="s">
        <v>5</v>
      </c>
    </row>
    <row r="56" spans="1:4" x14ac:dyDescent="0.3">
      <c r="A56" s="27" t="s">
        <v>294</v>
      </c>
      <c r="B56" s="27" t="s">
        <v>20</v>
      </c>
      <c r="C56" s="27" t="s">
        <v>20</v>
      </c>
      <c r="D56" s="27" t="s">
        <v>20</v>
      </c>
    </row>
    <row r="57" spans="1:4" x14ac:dyDescent="0.3">
      <c r="A57" s="27" t="s">
        <v>267</v>
      </c>
      <c r="B57" s="27" t="s">
        <v>20</v>
      </c>
      <c r="C57" s="27" t="s">
        <v>20</v>
      </c>
      <c r="D57" s="27" t="s">
        <v>20</v>
      </c>
    </row>
    <row r="58" spans="1:4" x14ac:dyDescent="0.3">
      <c r="A58" s="27" t="s">
        <v>403</v>
      </c>
      <c r="B58" s="27" t="s">
        <v>179</v>
      </c>
      <c r="C58" s="27" t="s">
        <v>201</v>
      </c>
      <c r="D58" s="27" t="s">
        <v>52</v>
      </c>
    </row>
    <row r="59" spans="1:4" x14ac:dyDescent="0.3">
      <c r="A59" s="27" t="s">
        <v>434</v>
      </c>
      <c r="B59" s="27" t="s">
        <v>183</v>
      </c>
      <c r="C59" s="27" t="s">
        <v>11</v>
      </c>
      <c r="D59" s="27" t="s">
        <v>95</v>
      </c>
    </row>
    <row r="60" spans="1:4" x14ac:dyDescent="0.3">
      <c r="A60" s="27" t="s">
        <v>492</v>
      </c>
      <c r="B60" s="27" t="s">
        <v>183</v>
      </c>
      <c r="C60" s="27" t="s">
        <v>96</v>
      </c>
      <c r="D60" s="27" t="s">
        <v>96</v>
      </c>
    </row>
    <row r="61" spans="1:4" x14ac:dyDescent="0.3">
      <c r="A61" s="27" t="s">
        <v>491</v>
      </c>
      <c r="B61" s="27" t="s">
        <v>179</v>
      </c>
      <c r="C61" s="27" t="s">
        <v>770</v>
      </c>
      <c r="D61" s="27" t="s">
        <v>490</v>
      </c>
    </row>
    <row r="62" spans="1:4" x14ac:dyDescent="0.3">
      <c r="A62" s="27" t="s">
        <v>422</v>
      </c>
      <c r="B62" s="27" t="s">
        <v>181</v>
      </c>
      <c r="C62" s="27" t="s">
        <v>97</v>
      </c>
      <c r="D62" s="27" t="s">
        <v>97</v>
      </c>
    </row>
    <row r="63" spans="1:4" x14ac:dyDescent="0.3">
      <c r="A63" s="27" t="s">
        <v>424</v>
      </c>
      <c r="B63" s="27" t="s">
        <v>181</v>
      </c>
      <c r="C63" s="27" t="s">
        <v>423</v>
      </c>
      <c r="D63" s="27" t="s">
        <v>423</v>
      </c>
    </row>
    <row r="64" spans="1:4" x14ac:dyDescent="0.3">
      <c r="A64" s="27" t="s">
        <v>333</v>
      </c>
      <c r="B64" s="27" t="s">
        <v>181</v>
      </c>
      <c r="C64" s="27" t="s">
        <v>34</v>
      </c>
      <c r="D64" s="27" t="s">
        <v>34</v>
      </c>
    </row>
    <row r="65" spans="1:4" x14ac:dyDescent="0.3">
      <c r="A65" s="27" t="s">
        <v>425</v>
      </c>
      <c r="B65" s="27" t="s">
        <v>181</v>
      </c>
      <c r="C65" s="27" t="s">
        <v>98</v>
      </c>
      <c r="D65" s="27" t="s">
        <v>98</v>
      </c>
    </row>
    <row r="66" spans="1:4" x14ac:dyDescent="0.3">
      <c r="A66" s="27" t="s">
        <v>435</v>
      </c>
      <c r="B66" s="27" t="s">
        <v>183</v>
      </c>
      <c r="C66" s="27" t="s">
        <v>13</v>
      </c>
      <c r="D66" s="27" t="s">
        <v>99</v>
      </c>
    </row>
    <row r="67" spans="1:4" x14ac:dyDescent="0.3">
      <c r="A67" s="27" t="s">
        <v>506</v>
      </c>
      <c r="B67" s="27" t="s">
        <v>183</v>
      </c>
      <c r="C67" s="27" t="s">
        <v>211</v>
      </c>
      <c r="D67" s="27" t="s">
        <v>505</v>
      </c>
    </row>
    <row r="68" spans="1:4" x14ac:dyDescent="0.3">
      <c r="A68" s="27" t="s">
        <v>458</v>
      </c>
      <c r="B68" s="27" t="s">
        <v>179</v>
      </c>
      <c r="C68" s="27" t="s">
        <v>100</v>
      </c>
      <c r="D68" s="27" t="s">
        <v>100</v>
      </c>
    </row>
    <row r="69" spans="1:4" x14ac:dyDescent="0.3">
      <c r="A69" s="32" t="s">
        <v>458</v>
      </c>
      <c r="B69" s="27" t="s">
        <v>179</v>
      </c>
      <c r="C69" s="27" t="s">
        <v>100</v>
      </c>
      <c r="D69" s="27" t="s">
        <v>100</v>
      </c>
    </row>
    <row r="70" spans="1:4" x14ac:dyDescent="0.3">
      <c r="A70" s="27" t="s">
        <v>489</v>
      </c>
      <c r="B70" s="27" t="s">
        <v>179</v>
      </c>
      <c r="C70" s="27" t="s">
        <v>6</v>
      </c>
      <c r="D70" s="27" t="s">
        <v>6</v>
      </c>
    </row>
    <row r="71" spans="1:4" x14ac:dyDescent="0.3">
      <c r="A71" s="27" t="s">
        <v>459</v>
      </c>
      <c r="B71" s="27" t="s">
        <v>179</v>
      </c>
      <c r="C71" s="27" t="s">
        <v>7</v>
      </c>
      <c r="D71" s="27" t="s">
        <v>7</v>
      </c>
    </row>
    <row r="72" spans="1:4" x14ac:dyDescent="0.3">
      <c r="A72" s="27" t="s">
        <v>460</v>
      </c>
      <c r="B72" s="27" t="s">
        <v>179</v>
      </c>
      <c r="C72" s="27" t="s">
        <v>8</v>
      </c>
      <c r="D72" s="27" t="s">
        <v>8</v>
      </c>
    </row>
    <row r="73" spans="1:4" x14ac:dyDescent="0.3">
      <c r="A73" s="27" t="s">
        <v>460</v>
      </c>
      <c r="B73" s="27" t="s">
        <v>179</v>
      </c>
      <c r="C73" s="27" t="s">
        <v>8</v>
      </c>
      <c r="D73" s="27" t="s">
        <v>8</v>
      </c>
    </row>
    <row r="74" spans="1:4" x14ac:dyDescent="0.3">
      <c r="A74" s="27" t="s">
        <v>298</v>
      </c>
      <c r="B74" s="27" t="s">
        <v>179</v>
      </c>
      <c r="C74" s="27" t="s">
        <v>157</v>
      </c>
      <c r="D74" s="27" t="s">
        <v>157</v>
      </c>
    </row>
    <row r="75" spans="1:4" x14ac:dyDescent="0.3">
      <c r="A75" s="27" t="s">
        <v>258</v>
      </c>
      <c r="B75" s="27" t="s">
        <v>179</v>
      </c>
      <c r="C75" s="27" t="s">
        <v>101</v>
      </c>
      <c r="D75" s="27" t="s">
        <v>101</v>
      </c>
    </row>
    <row r="76" spans="1:4" x14ac:dyDescent="0.3">
      <c r="A76" s="27" t="s">
        <v>436</v>
      </c>
      <c r="B76" s="27" t="s">
        <v>183</v>
      </c>
      <c r="C76" s="27" t="s">
        <v>102</v>
      </c>
      <c r="D76" s="27" t="s">
        <v>102</v>
      </c>
    </row>
    <row r="77" spans="1:4" x14ac:dyDescent="0.3">
      <c r="A77" s="27" t="s">
        <v>264</v>
      </c>
      <c r="B77" s="27" t="s">
        <v>191</v>
      </c>
      <c r="C77" s="27" t="s">
        <v>103</v>
      </c>
      <c r="D77" s="27" t="s">
        <v>103</v>
      </c>
    </row>
    <row r="78" spans="1:4" x14ac:dyDescent="0.3">
      <c r="A78" s="27" t="s">
        <v>294</v>
      </c>
      <c r="B78" s="27" t="s">
        <v>191</v>
      </c>
      <c r="C78" s="27" t="s">
        <v>103</v>
      </c>
      <c r="D78" s="27" t="s">
        <v>103</v>
      </c>
    </row>
    <row r="79" spans="1:4" x14ac:dyDescent="0.3">
      <c r="A79" s="27" t="s">
        <v>298</v>
      </c>
      <c r="B79" s="27" t="s">
        <v>191</v>
      </c>
      <c r="C79" s="27" t="s">
        <v>103</v>
      </c>
      <c r="D79" s="27" t="s">
        <v>103</v>
      </c>
    </row>
    <row r="80" spans="1:4" x14ac:dyDescent="0.3">
      <c r="A80" s="27" t="s">
        <v>327</v>
      </c>
      <c r="B80" s="27" t="s">
        <v>21</v>
      </c>
      <c r="C80" s="27" t="s">
        <v>160</v>
      </c>
      <c r="D80" s="27" t="s">
        <v>326</v>
      </c>
    </row>
    <row r="81" spans="1:4" x14ac:dyDescent="0.3">
      <c r="A81" s="27" t="s">
        <v>294</v>
      </c>
      <c r="B81" s="27" t="s">
        <v>179</v>
      </c>
      <c r="C81" s="27" t="s">
        <v>47</v>
      </c>
      <c r="D81" s="27" t="s">
        <v>165</v>
      </c>
    </row>
    <row r="82" spans="1:4" x14ac:dyDescent="0.3">
      <c r="A82" s="27" t="s">
        <v>426</v>
      </c>
      <c r="B82" s="27" t="s">
        <v>183</v>
      </c>
      <c r="C82" s="27" t="s">
        <v>204</v>
      </c>
      <c r="D82" s="27" t="s">
        <v>104</v>
      </c>
    </row>
    <row r="83" spans="1:4" x14ac:dyDescent="0.3">
      <c r="A83" s="27" t="s">
        <v>449</v>
      </c>
      <c r="B83" s="27" t="s">
        <v>179</v>
      </c>
      <c r="C83" s="27" t="s">
        <v>87</v>
      </c>
      <c r="D83" s="27" t="s">
        <v>105</v>
      </c>
    </row>
    <row r="84" spans="1:4" x14ac:dyDescent="0.3">
      <c r="A84" s="27" t="s">
        <v>437</v>
      </c>
      <c r="B84" s="27" t="s">
        <v>181</v>
      </c>
      <c r="C84" s="27" t="s">
        <v>106</v>
      </c>
      <c r="D84" s="27" t="s">
        <v>106</v>
      </c>
    </row>
    <row r="85" spans="1:4" x14ac:dyDescent="0.3">
      <c r="A85" s="27" t="s">
        <v>388</v>
      </c>
      <c r="B85" s="27" t="s">
        <v>183</v>
      </c>
      <c r="C85" s="27" t="s">
        <v>204</v>
      </c>
      <c r="D85" s="27" t="s">
        <v>107</v>
      </c>
    </row>
    <row r="86" spans="1:4" x14ac:dyDescent="0.3">
      <c r="A86" s="27" t="s">
        <v>389</v>
      </c>
      <c r="B86" s="27" t="s">
        <v>183</v>
      </c>
      <c r="C86" s="27" t="s">
        <v>205</v>
      </c>
      <c r="D86" s="27" t="s">
        <v>108</v>
      </c>
    </row>
    <row r="87" spans="1:4" x14ac:dyDescent="0.3">
      <c r="A87" s="27" t="s">
        <v>244</v>
      </c>
      <c r="B87" s="27" t="s">
        <v>183</v>
      </c>
      <c r="C87" s="27" t="s">
        <v>243</v>
      </c>
      <c r="D87" s="27" t="s">
        <v>243</v>
      </c>
    </row>
    <row r="88" spans="1:4" x14ac:dyDescent="0.3">
      <c r="A88" s="27" t="s">
        <v>336</v>
      </c>
      <c r="B88" s="27" t="s">
        <v>179</v>
      </c>
      <c r="C88" s="27" t="s">
        <v>47</v>
      </c>
      <c r="D88" s="27" t="s">
        <v>166</v>
      </c>
    </row>
    <row r="89" spans="1:4" x14ac:dyDescent="0.3">
      <c r="A89" s="27" t="s">
        <v>235</v>
      </c>
      <c r="B89" s="27" t="s">
        <v>31</v>
      </c>
      <c r="C89" s="27" t="s">
        <v>227</v>
      </c>
      <c r="D89" s="27" t="s">
        <v>227</v>
      </c>
    </row>
    <row r="90" spans="1:4" x14ac:dyDescent="0.3">
      <c r="A90" s="27" t="s">
        <v>250</v>
      </c>
      <c r="B90" s="27" t="s">
        <v>31</v>
      </c>
      <c r="C90" s="27" t="s">
        <v>228</v>
      </c>
      <c r="D90" s="27" t="s">
        <v>228</v>
      </c>
    </row>
    <row r="91" spans="1:4" x14ac:dyDescent="0.3">
      <c r="A91" s="27" t="s">
        <v>339</v>
      </c>
      <c r="B91" s="27" t="s">
        <v>179</v>
      </c>
      <c r="C91" s="27" t="s">
        <v>109</v>
      </c>
      <c r="D91" s="27" t="s">
        <v>109</v>
      </c>
    </row>
    <row r="92" spans="1:4" x14ac:dyDescent="0.3">
      <c r="A92" s="27" t="s">
        <v>234</v>
      </c>
      <c r="B92" s="27" t="s">
        <v>190</v>
      </c>
      <c r="C92" s="27" t="s">
        <v>12</v>
      </c>
      <c r="D92" s="27" t="s">
        <v>12</v>
      </c>
    </row>
    <row r="93" spans="1:4" x14ac:dyDescent="0.3">
      <c r="A93" s="27" t="s">
        <v>374</v>
      </c>
      <c r="B93" s="27" t="s">
        <v>190</v>
      </c>
      <c r="C93" s="27" t="s">
        <v>206</v>
      </c>
      <c r="D93" s="27" t="s">
        <v>110</v>
      </c>
    </row>
    <row r="94" spans="1:4" x14ac:dyDescent="0.3">
      <c r="A94" s="27" t="s">
        <v>308</v>
      </c>
      <c r="B94" s="27" t="s">
        <v>183</v>
      </c>
      <c r="C94" s="27" t="s">
        <v>198</v>
      </c>
      <c r="D94" s="27" t="s">
        <v>111</v>
      </c>
    </row>
    <row r="95" spans="1:4" x14ac:dyDescent="0.3">
      <c r="A95" s="27" t="s">
        <v>390</v>
      </c>
      <c r="B95" s="27" t="s">
        <v>183</v>
      </c>
      <c r="C95" s="27" t="s">
        <v>204</v>
      </c>
      <c r="D95" s="27" t="s">
        <v>112</v>
      </c>
    </row>
    <row r="96" spans="1:4" x14ac:dyDescent="0.3">
      <c r="A96" s="27" t="s">
        <v>332</v>
      </c>
      <c r="B96" s="27" t="s">
        <v>183</v>
      </c>
      <c r="C96" s="27" t="s">
        <v>113</v>
      </c>
      <c r="D96" s="27" t="s">
        <v>113</v>
      </c>
    </row>
    <row r="97" spans="1:4" x14ac:dyDescent="0.3">
      <c r="A97" s="32" t="s">
        <v>332</v>
      </c>
      <c r="B97" s="27" t="s">
        <v>183</v>
      </c>
      <c r="C97" s="27" t="s">
        <v>113</v>
      </c>
      <c r="D97" s="27" t="s">
        <v>113</v>
      </c>
    </row>
    <row r="98" spans="1:4" x14ac:dyDescent="0.3">
      <c r="A98" s="27" t="s">
        <v>309</v>
      </c>
      <c r="B98" s="27" t="s">
        <v>46</v>
      </c>
      <c r="C98" s="27" t="s">
        <v>46</v>
      </c>
      <c r="D98" s="27" t="s">
        <v>229</v>
      </c>
    </row>
    <row r="99" spans="1:4" x14ac:dyDescent="0.3">
      <c r="A99" s="27" t="s">
        <v>289</v>
      </c>
      <c r="B99" s="27" t="s">
        <v>179</v>
      </c>
      <c r="C99" s="27" t="s">
        <v>47</v>
      </c>
      <c r="D99" s="27" t="s">
        <v>288</v>
      </c>
    </row>
    <row r="100" spans="1:4" x14ac:dyDescent="0.3">
      <c r="A100" s="27" t="s">
        <v>241</v>
      </c>
      <c r="B100" s="27" t="s">
        <v>179</v>
      </c>
      <c r="C100" s="27" t="s">
        <v>47</v>
      </c>
      <c r="D100" s="27" t="s">
        <v>47</v>
      </c>
    </row>
    <row r="101" spans="1:4" x14ac:dyDescent="0.3">
      <c r="A101" s="32" t="s">
        <v>241</v>
      </c>
      <c r="B101" s="27" t="s">
        <v>179</v>
      </c>
      <c r="C101" s="27" t="s">
        <v>47</v>
      </c>
      <c r="D101" s="27" t="s">
        <v>47</v>
      </c>
    </row>
    <row r="102" spans="1:4" x14ac:dyDescent="0.3">
      <c r="A102" s="27" t="s">
        <v>393</v>
      </c>
      <c r="B102" s="27" t="s">
        <v>186</v>
      </c>
      <c r="C102" s="27" t="s">
        <v>203</v>
      </c>
      <c r="D102" s="27" t="s">
        <v>114</v>
      </c>
    </row>
    <row r="103" spans="1:4" x14ac:dyDescent="0.3">
      <c r="A103" s="27" t="s">
        <v>427</v>
      </c>
      <c r="B103" s="27" t="s">
        <v>181</v>
      </c>
      <c r="C103" s="27" t="s">
        <v>115</v>
      </c>
      <c r="D103" s="27" t="s">
        <v>115</v>
      </c>
    </row>
    <row r="104" spans="1:4" x14ac:dyDescent="0.3">
      <c r="A104" s="27" t="s">
        <v>438</v>
      </c>
      <c r="B104" s="27" t="s">
        <v>179</v>
      </c>
      <c r="C104" s="27" t="s">
        <v>116</v>
      </c>
      <c r="D104" s="27" t="s">
        <v>116</v>
      </c>
    </row>
    <row r="105" spans="1:4" x14ac:dyDescent="0.3">
      <c r="A105" s="27" t="s">
        <v>407</v>
      </c>
      <c r="B105" s="27" t="s">
        <v>182</v>
      </c>
      <c r="C105" s="27" t="s">
        <v>60</v>
      </c>
      <c r="D105" s="27" t="s">
        <v>60</v>
      </c>
    </row>
    <row r="106" spans="1:4" x14ac:dyDescent="0.3">
      <c r="A106" s="27" t="s">
        <v>407</v>
      </c>
      <c r="B106" s="27" t="s">
        <v>182</v>
      </c>
      <c r="C106" s="27" t="s">
        <v>171</v>
      </c>
      <c r="D106" s="27" t="s">
        <v>60</v>
      </c>
    </row>
    <row r="107" spans="1:4" x14ac:dyDescent="0.3">
      <c r="A107" s="27" t="s">
        <v>408</v>
      </c>
      <c r="B107" s="27" t="s">
        <v>182</v>
      </c>
      <c r="C107" s="27" t="s">
        <v>207</v>
      </c>
      <c r="D107" s="27" t="s">
        <v>117</v>
      </c>
    </row>
    <row r="108" spans="1:4" x14ac:dyDescent="0.3">
      <c r="A108" s="27" t="s">
        <v>440</v>
      </c>
      <c r="B108" s="27" t="s">
        <v>183</v>
      </c>
      <c r="C108" s="27" t="s">
        <v>155</v>
      </c>
      <c r="D108" s="27" t="s">
        <v>118</v>
      </c>
    </row>
    <row r="109" spans="1:4" x14ac:dyDescent="0.3">
      <c r="A109" s="27" t="s">
        <v>267</v>
      </c>
      <c r="B109" s="27" t="s">
        <v>186</v>
      </c>
      <c r="C109" s="27" t="s">
        <v>167</v>
      </c>
      <c r="D109" s="27" t="s">
        <v>167</v>
      </c>
    </row>
    <row r="110" spans="1:4" x14ac:dyDescent="0.3">
      <c r="A110" s="27" t="s">
        <v>269</v>
      </c>
      <c r="B110" s="27" t="s">
        <v>186</v>
      </c>
      <c r="C110" s="27" t="s">
        <v>167</v>
      </c>
      <c r="D110" s="27" t="s">
        <v>167</v>
      </c>
    </row>
    <row r="111" spans="1:4" x14ac:dyDescent="0.3">
      <c r="A111" s="27" t="s">
        <v>256</v>
      </c>
      <c r="B111" s="27" t="s">
        <v>179</v>
      </c>
      <c r="C111" s="27" t="s">
        <v>102</v>
      </c>
      <c r="D111" s="27" t="s">
        <v>255</v>
      </c>
    </row>
    <row r="112" spans="1:4" x14ac:dyDescent="0.3">
      <c r="A112" s="27" t="s">
        <v>371</v>
      </c>
      <c r="B112" s="27" t="s">
        <v>183</v>
      </c>
      <c r="C112" s="27" t="s">
        <v>208</v>
      </c>
      <c r="D112" s="27" t="s">
        <v>119</v>
      </c>
    </row>
    <row r="113" spans="1:4" x14ac:dyDescent="0.3">
      <c r="A113" s="27" t="s">
        <v>357</v>
      </c>
      <c r="B113" s="27" t="s">
        <v>30</v>
      </c>
      <c r="C113" s="27" t="s">
        <v>120</v>
      </c>
      <c r="D113" s="27" t="s">
        <v>120</v>
      </c>
    </row>
    <row r="114" spans="1:4" x14ac:dyDescent="0.3">
      <c r="A114" s="27" t="s">
        <v>242</v>
      </c>
      <c r="B114" s="27" t="s">
        <v>183</v>
      </c>
      <c r="C114" s="27" t="s">
        <v>198</v>
      </c>
      <c r="D114" s="27" t="s">
        <v>121</v>
      </c>
    </row>
    <row r="115" spans="1:4" x14ac:dyDescent="0.3">
      <c r="A115" s="27" t="s">
        <v>344</v>
      </c>
      <c r="B115" s="27" t="s">
        <v>183</v>
      </c>
      <c r="C115" s="27" t="s">
        <v>204</v>
      </c>
      <c r="D115" s="27" t="s">
        <v>343</v>
      </c>
    </row>
    <row r="116" spans="1:4" x14ac:dyDescent="0.3">
      <c r="A116" s="27" t="s">
        <v>375</v>
      </c>
      <c r="B116" s="27" t="s">
        <v>190</v>
      </c>
      <c r="C116" s="27" t="s">
        <v>158</v>
      </c>
      <c r="D116" s="27" t="s">
        <v>158</v>
      </c>
    </row>
    <row r="117" spans="1:4" x14ac:dyDescent="0.3">
      <c r="A117" s="27" t="s">
        <v>446</v>
      </c>
      <c r="B117" s="27" t="s">
        <v>183</v>
      </c>
      <c r="C117" s="27" t="s">
        <v>204</v>
      </c>
      <c r="D117" s="27" t="s">
        <v>122</v>
      </c>
    </row>
    <row r="118" spans="1:4" x14ac:dyDescent="0.3">
      <c r="A118" s="27" t="s">
        <v>299</v>
      </c>
      <c r="B118" s="27" t="s">
        <v>183</v>
      </c>
      <c r="C118" s="27" t="s">
        <v>123</v>
      </c>
      <c r="D118" s="27" t="s">
        <v>123</v>
      </c>
    </row>
    <row r="119" spans="1:4" x14ac:dyDescent="0.3">
      <c r="A119" s="27" t="s">
        <v>409</v>
      </c>
      <c r="B119" s="27" t="s">
        <v>182</v>
      </c>
      <c r="C119" s="27" t="s">
        <v>172</v>
      </c>
      <c r="D119" s="27" t="s">
        <v>61</v>
      </c>
    </row>
    <row r="120" spans="1:4" x14ac:dyDescent="0.3">
      <c r="A120" s="27" t="s">
        <v>281</v>
      </c>
      <c r="B120" s="27" t="s">
        <v>21</v>
      </c>
      <c r="C120" s="27" t="s">
        <v>160</v>
      </c>
      <c r="D120" s="27" t="s">
        <v>160</v>
      </c>
    </row>
    <row r="121" spans="1:4" x14ac:dyDescent="0.3">
      <c r="A121" s="27" t="s">
        <v>364</v>
      </c>
      <c r="B121" s="27" t="s">
        <v>179</v>
      </c>
      <c r="C121" s="27" t="s">
        <v>213</v>
      </c>
      <c r="D121" s="27" t="s">
        <v>363</v>
      </c>
    </row>
    <row r="122" spans="1:4" x14ac:dyDescent="0.3">
      <c r="A122" s="27" t="s">
        <v>321</v>
      </c>
      <c r="B122" s="27" t="s">
        <v>19</v>
      </c>
      <c r="C122" s="27" t="s">
        <v>19</v>
      </c>
      <c r="D122" s="27" t="s">
        <v>168</v>
      </c>
    </row>
    <row r="123" spans="1:4" x14ac:dyDescent="0.3">
      <c r="A123" s="27" t="s">
        <v>429</v>
      </c>
      <c r="B123" s="27" t="s">
        <v>190</v>
      </c>
      <c r="C123" s="27" t="s">
        <v>428</v>
      </c>
      <c r="D123" s="27" t="s">
        <v>428</v>
      </c>
    </row>
    <row r="124" spans="1:4" x14ac:dyDescent="0.3">
      <c r="A124" s="27" t="s">
        <v>404</v>
      </c>
      <c r="B124" s="27" t="s">
        <v>186</v>
      </c>
      <c r="C124" s="27" t="s">
        <v>124</v>
      </c>
      <c r="D124" s="27" t="s">
        <v>124</v>
      </c>
    </row>
    <row r="125" spans="1:4" x14ac:dyDescent="0.3">
      <c r="A125" s="27" t="s">
        <v>430</v>
      </c>
      <c r="B125" s="27" t="s">
        <v>190</v>
      </c>
      <c r="C125" s="27" t="s">
        <v>125</v>
      </c>
      <c r="D125" s="27" t="s">
        <v>125</v>
      </c>
    </row>
    <row r="126" spans="1:4" x14ac:dyDescent="0.3">
      <c r="A126" s="27" t="s">
        <v>235</v>
      </c>
      <c r="B126" s="27" t="s">
        <v>179</v>
      </c>
      <c r="C126" s="27" t="s">
        <v>209</v>
      </c>
      <c r="D126" s="27" t="s">
        <v>126</v>
      </c>
    </row>
    <row r="127" spans="1:4" x14ac:dyDescent="0.3">
      <c r="A127" s="27" t="s">
        <v>341</v>
      </c>
      <c r="B127" s="27" t="s">
        <v>183</v>
      </c>
      <c r="C127" s="27" t="s">
        <v>211</v>
      </c>
      <c r="D127" s="27" t="s">
        <v>127</v>
      </c>
    </row>
    <row r="128" spans="1:4" x14ac:dyDescent="0.3">
      <c r="A128" s="27" t="s">
        <v>452</v>
      </c>
      <c r="B128" s="27" t="s">
        <v>183</v>
      </c>
      <c r="C128" s="27" t="s">
        <v>211</v>
      </c>
      <c r="D128" s="27" t="s">
        <v>128</v>
      </c>
    </row>
    <row r="129" spans="1:4" x14ac:dyDescent="0.3">
      <c r="A129" s="27" t="s">
        <v>453</v>
      </c>
      <c r="B129" s="27" t="s">
        <v>183</v>
      </c>
      <c r="C129" s="27" t="s">
        <v>210</v>
      </c>
      <c r="D129" s="27" t="s">
        <v>129</v>
      </c>
    </row>
    <row r="130" spans="1:4" x14ac:dyDescent="0.3">
      <c r="A130" s="27" t="s">
        <v>410</v>
      </c>
      <c r="B130" s="27" t="s">
        <v>182</v>
      </c>
      <c r="C130" s="27" t="s">
        <v>192</v>
      </c>
      <c r="D130" s="27" t="s">
        <v>62</v>
      </c>
    </row>
    <row r="131" spans="1:4" x14ac:dyDescent="0.3">
      <c r="A131" s="27" t="s">
        <v>350</v>
      </c>
      <c r="B131" s="27" t="s">
        <v>182</v>
      </c>
      <c r="C131" s="27" t="s">
        <v>349</v>
      </c>
      <c r="D131" s="27" t="s">
        <v>349</v>
      </c>
    </row>
    <row r="132" spans="1:4" x14ac:dyDescent="0.3">
      <c r="A132" s="27" t="s">
        <v>383</v>
      </c>
      <c r="B132" s="27" t="s">
        <v>179</v>
      </c>
      <c r="C132" s="27" t="s">
        <v>176</v>
      </c>
      <c r="D132" s="27" t="s">
        <v>161</v>
      </c>
    </row>
    <row r="133" spans="1:4" x14ac:dyDescent="0.3">
      <c r="A133" s="27" t="s">
        <v>385</v>
      </c>
      <c r="B133" s="27" t="s">
        <v>179</v>
      </c>
      <c r="C133" s="27" t="s">
        <v>176</v>
      </c>
      <c r="D133" s="27" t="s">
        <v>162</v>
      </c>
    </row>
    <row r="134" spans="1:4" x14ac:dyDescent="0.3">
      <c r="A134" s="27" t="s">
        <v>347</v>
      </c>
      <c r="B134" s="27" t="s">
        <v>183</v>
      </c>
      <c r="C134" s="27" t="s">
        <v>771</v>
      </c>
      <c r="D134" s="27" t="s">
        <v>346</v>
      </c>
    </row>
    <row r="135" spans="1:4" x14ac:dyDescent="0.3">
      <c r="A135" s="27" t="s">
        <v>335</v>
      </c>
      <c r="B135" s="27" t="s">
        <v>179</v>
      </c>
      <c r="C135" s="27" t="s">
        <v>334</v>
      </c>
      <c r="D135" s="27" t="s">
        <v>334</v>
      </c>
    </row>
    <row r="136" spans="1:4" x14ac:dyDescent="0.3">
      <c r="A136" s="27" t="s">
        <v>358</v>
      </c>
      <c r="B136" s="27" t="s">
        <v>182</v>
      </c>
      <c r="C136" s="27" t="s">
        <v>16</v>
      </c>
      <c r="D136" s="27" t="s">
        <v>16</v>
      </c>
    </row>
    <row r="137" spans="1:4" x14ac:dyDescent="0.3">
      <c r="A137" s="27" t="s">
        <v>237</v>
      </c>
      <c r="B137" s="27" t="s">
        <v>29</v>
      </c>
      <c r="C137" s="27" t="s">
        <v>29</v>
      </c>
      <c r="D137" s="27" t="s">
        <v>219</v>
      </c>
    </row>
    <row r="138" spans="1:4" x14ac:dyDescent="0.3">
      <c r="A138" s="27" t="s">
        <v>483</v>
      </c>
      <c r="B138" s="27" t="s">
        <v>191</v>
      </c>
      <c r="C138" s="27" t="s">
        <v>159</v>
      </c>
      <c r="D138" s="27" t="s">
        <v>159</v>
      </c>
    </row>
    <row r="139" spans="1:4" x14ac:dyDescent="0.3">
      <c r="A139" s="32" t="s">
        <v>483</v>
      </c>
      <c r="B139" s="27" t="s">
        <v>191</v>
      </c>
      <c r="C139" s="27" t="s">
        <v>159</v>
      </c>
      <c r="D139" s="27" t="s">
        <v>159</v>
      </c>
    </row>
    <row r="140" spans="1:4" x14ac:dyDescent="0.3">
      <c r="A140" s="27" t="s">
        <v>477</v>
      </c>
      <c r="B140" s="27" t="s">
        <v>191</v>
      </c>
      <c r="C140" s="27" t="s">
        <v>159</v>
      </c>
      <c r="D140" s="27" t="s">
        <v>476</v>
      </c>
    </row>
    <row r="141" spans="1:4" x14ac:dyDescent="0.3">
      <c r="A141" s="27" t="s">
        <v>512</v>
      </c>
      <c r="B141" s="27" t="s">
        <v>46</v>
      </c>
      <c r="C141" s="27" t="s">
        <v>511</v>
      </c>
      <c r="D141" s="27" t="s">
        <v>511</v>
      </c>
    </row>
    <row r="142" spans="1:4" x14ac:dyDescent="0.3">
      <c r="A142" s="27" t="s">
        <v>524</v>
      </c>
      <c r="B142" s="27" t="s">
        <v>179</v>
      </c>
      <c r="C142" s="27" t="s">
        <v>176</v>
      </c>
      <c r="D142" s="27" t="s">
        <v>163</v>
      </c>
    </row>
    <row r="143" spans="1:4" x14ac:dyDescent="0.3">
      <c r="A143" s="27" t="s">
        <v>370</v>
      </c>
      <c r="B143" s="27" t="s">
        <v>191</v>
      </c>
      <c r="C143" s="27" t="s">
        <v>130</v>
      </c>
      <c r="D143" s="27" t="s">
        <v>130</v>
      </c>
    </row>
    <row r="144" spans="1:4" x14ac:dyDescent="0.3">
      <c r="A144" s="27" t="s">
        <v>411</v>
      </c>
      <c r="B144" s="27" t="s">
        <v>191</v>
      </c>
      <c r="C144" s="27" t="s">
        <v>131</v>
      </c>
      <c r="D144" s="27" t="s">
        <v>131</v>
      </c>
    </row>
    <row r="145" spans="1:4" x14ac:dyDescent="0.3">
      <c r="A145" s="32" t="s">
        <v>411</v>
      </c>
      <c r="B145" s="27" t="s">
        <v>191</v>
      </c>
      <c r="C145" s="27" t="s">
        <v>131</v>
      </c>
      <c r="D145" s="27" t="s">
        <v>131</v>
      </c>
    </row>
    <row r="146" spans="1:4" x14ac:dyDescent="0.3">
      <c r="A146" s="27" t="s">
        <v>382</v>
      </c>
      <c r="B146" s="27" t="s">
        <v>191</v>
      </c>
      <c r="C146" s="27" t="s">
        <v>381</v>
      </c>
      <c r="D146" s="27" t="s">
        <v>381</v>
      </c>
    </row>
    <row r="147" spans="1:4" x14ac:dyDescent="0.3">
      <c r="A147" s="27" t="s">
        <v>380</v>
      </c>
      <c r="B147" s="27" t="s">
        <v>185</v>
      </c>
      <c r="C147" s="27" t="s">
        <v>177</v>
      </c>
      <c r="D147" s="27" t="s">
        <v>164</v>
      </c>
    </row>
    <row r="148" spans="1:4" x14ac:dyDescent="0.3">
      <c r="A148" s="27" t="s">
        <v>495</v>
      </c>
      <c r="B148" s="27" t="s">
        <v>186</v>
      </c>
      <c r="C148" s="27" t="s">
        <v>132</v>
      </c>
      <c r="D148" s="27" t="s">
        <v>132</v>
      </c>
    </row>
    <row r="149" spans="1:4" x14ac:dyDescent="0.3">
      <c r="A149" s="27" t="s">
        <v>384</v>
      </c>
      <c r="B149" s="27" t="s">
        <v>186</v>
      </c>
      <c r="C149" s="27" t="s">
        <v>15</v>
      </c>
      <c r="D149" s="27" t="s">
        <v>15</v>
      </c>
    </row>
    <row r="150" spans="1:4" x14ac:dyDescent="0.3">
      <c r="A150" s="27" t="s">
        <v>439</v>
      </c>
      <c r="B150" s="27" t="s">
        <v>183</v>
      </c>
      <c r="C150" s="27" t="s">
        <v>133</v>
      </c>
      <c r="D150" s="27" t="s">
        <v>133</v>
      </c>
    </row>
    <row r="151" spans="1:4" x14ac:dyDescent="0.3">
      <c r="A151" s="27" t="s">
        <v>461</v>
      </c>
      <c r="B151" s="27" t="s">
        <v>179</v>
      </c>
      <c r="C151" s="27" t="s">
        <v>102</v>
      </c>
      <c r="D151" s="27" t="s">
        <v>133</v>
      </c>
    </row>
    <row r="152" spans="1:4" x14ac:dyDescent="0.3">
      <c r="A152" s="27" t="s">
        <v>486</v>
      </c>
      <c r="B152" s="27" t="s">
        <v>30</v>
      </c>
      <c r="C152" s="27" t="s">
        <v>134</v>
      </c>
      <c r="D152" s="27" t="s">
        <v>134</v>
      </c>
    </row>
    <row r="153" spans="1:4" x14ac:dyDescent="0.3">
      <c r="A153" s="27" t="s">
        <v>377</v>
      </c>
      <c r="B153" s="27" t="s">
        <v>179</v>
      </c>
      <c r="C153" s="27" t="s">
        <v>376</v>
      </c>
      <c r="D153" s="27" t="s">
        <v>376</v>
      </c>
    </row>
    <row r="154" spans="1:4" x14ac:dyDescent="0.3">
      <c r="A154" s="27" t="s">
        <v>239</v>
      </c>
      <c r="B154" s="27" t="s">
        <v>46</v>
      </c>
      <c r="C154" s="27" t="s">
        <v>369</v>
      </c>
      <c r="D154" s="27" t="s">
        <v>369</v>
      </c>
    </row>
    <row r="155" spans="1:4" x14ac:dyDescent="0.3">
      <c r="A155" s="27" t="s">
        <v>240</v>
      </c>
      <c r="B155" s="27" t="s">
        <v>46</v>
      </c>
      <c r="C155" s="27" t="s">
        <v>467</v>
      </c>
      <c r="D155" s="27" t="s">
        <v>467</v>
      </c>
    </row>
    <row r="156" spans="1:4" x14ac:dyDescent="0.3">
      <c r="A156" s="27" t="s">
        <v>431</v>
      </c>
      <c r="B156" s="27" t="s">
        <v>190</v>
      </c>
      <c r="C156" s="27" t="s">
        <v>135</v>
      </c>
      <c r="D156" s="27" t="s">
        <v>135</v>
      </c>
    </row>
    <row r="157" spans="1:4" x14ac:dyDescent="0.3">
      <c r="A157" s="27" t="s">
        <v>432</v>
      </c>
      <c r="B157" s="27" t="s">
        <v>190</v>
      </c>
      <c r="C157" s="27" t="s">
        <v>63</v>
      </c>
      <c r="D157" s="27" t="s">
        <v>63</v>
      </c>
    </row>
    <row r="158" spans="1:4" x14ac:dyDescent="0.3">
      <c r="A158" s="27" t="s">
        <v>441</v>
      </c>
      <c r="B158" s="27" t="s">
        <v>183</v>
      </c>
      <c r="C158" s="27" t="s">
        <v>155</v>
      </c>
      <c r="D158" s="27" t="s">
        <v>136</v>
      </c>
    </row>
    <row r="159" spans="1:4" x14ac:dyDescent="0.3">
      <c r="A159" s="27" t="s">
        <v>276</v>
      </c>
      <c r="B159" s="27" t="s">
        <v>30</v>
      </c>
      <c r="C159" s="27" t="s">
        <v>64</v>
      </c>
      <c r="D159" s="27" t="s">
        <v>64</v>
      </c>
    </row>
    <row r="160" spans="1:4" x14ac:dyDescent="0.3">
      <c r="A160" s="27" t="s">
        <v>361</v>
      </c>
      <c r="B160" s="27" t="s">
        <v>30</v>
      </c>
      <c r="C160" s="27" t="s">
        <v>137</v>
      </c>
      <c r="D160" s="27" t="s">
        <v>137</v>
      </c>
    </row>
    <row r="161" spans="1:4" x14ac:dyDescent="0.3">
      <c r="A161" s="27" t="s">
        <v>398</v>
      </c>
      <c r="B161" s="27" t="s">
        <v>183</v>
      </c>
      <c r="C161" s="27" t="s">
        <v>215</v>
      </c>
      <c r="D161" s="27" t="s">
        <v>138</v>
      </c>
    </row>
    <row r="162" spans="1:4" x14ac:dyDescent="0.3">
      <c r="A162" s="27" t="s">
        <v>412</v>
      </c>
      <c r="B162" s="27" t="s">
        <v>182</v>
      </c>
      <c r="C162" s="27" t="s">
        <v>43</v>
      </c>
      <c r="D162" s="27" t="s">
        <v>65</v>
      </c>
    </row>
    <row r="163" spans="1:4" x14ac:dyDescent="0.3">
      <c r="A163" s="27" t="s">
        <v>387</v>
      </c>
      <c r="B163" s="27" t="s">
        <v>182</v>
      </c>
      <c r="C163" s="27" t="s">
        <v>43</v>
      </c>
      <c r="D163" s="27" t="s">
        <v>66</v>
      </c>
    </row>
    <row r="164" spans="1:4" x14ac:dyDescent="0.3">
      <c r="A164" s="27" t="s">
        <v>473</v>
      </c>
      <c r="B164" s="27" t="s">
        <v>182</v>
      </c>
      <c r="C164" s="27" t="s">
        <v>43</v>
      </c>
      <c r="D164" s="27" t="s">
        <v>67</v>
      </c>
    </row>
    <row r="165" spans="1:4" x14ac:dyDescent="0.3">
      <c r="A165" s="27" t="s">
        <v>360</v>
      </c>
      <c r="B165" s="27" t="s">
        <v>183</v>
      </c>
      <c r="C165" s="27" t="s">
        <v>198</v>
      </c>
      <c r="D165" s="27" t="s">
        <v>139</v>
      </c>
    </row>
    <row r="166" spans="1:4" x14ac:dyDescent="0.3">
      <c r="A166" s="27" t="s">
        <v>275</v>
      </c>
      <c r="B166" s="27" t="s">
        <v>182</v>
      </c>
      <c r="C166" s="27" t="s">
        <v>43</v>
      </c>
      <c r="D166" s="27" t="s">
        <v>68</v>
      </c>
    </row>
    <row r="167" spans="1:4" x14ac:dyDescent="0.3">
      <c r="A167" s="27" t="s">
        <v>274</v>
      </c>
      <c r="B167" s="27" t="s">
        <v>182</v>
      </c>
      <c r="C167" s="27" t="s">
        <v>140</v>
      </c>
      <c r="D167" s="27" t="s">
        <v>140</v>
      </c>
    </row>
    <row r="168" spans="1:4" x14ac:dyDescent="0.3">
      <c r="A168" s="27" t="s">
        <v>354</v>
      </c>
      <c r="B168" s="27" t="s">
        <v>182</v>
      </c>
      <c r="C168" s="27" t="s">
        <v>141</v>
      </c>
      <c r="D168" s="27" t="s">
        <v>141</v>
      </c>
    </row>
    <row r="169" spans="1:4" x14ac:dyDescent="0.3">
      <c r="A169" s="27" t="s">
        <v>399</v>
      </c>
      <c r="B169" s="27" t="s">
        <v>183</v>
      </c>
      <c r="C169" s="27" t="s">
        <v>208</v>
      </c>
      <c r="D169" s="27" t="s">
        <v>142</v>
      </c>
    </row>
    <row r="170" spans="1:4" x14ac:dyDescent="0.3">
      <c r="A170" s="27" t="s">
        <v>413</v>
      </c>
      <c r="B170" s="27" t="s">
        <v>182</v>
      </c>
      <c r="C170" s="27" t="s">
        <v>69</v>
      </c>
      <c r="D170" s="27" t="s">
        <v>69</v>
      </c>
    </row>
    <row r="171" spans="1:4" x14ac:dyDescent="0.3">
      <c r="A171" s="27" t="s">
        <v>516</v>
      </c>
      <c r="B171" s="27" t="s">
        <v>183</v>
      </c>
      <c r="C171" s="27" t="s">
        <v>199</v>
      </c>
      <c r="D171" s="27" t="s">
        <v>515</v>
      </c>
    </row>
    <row r="172" spans="1:4" x14ac:dyDescent="0.3">
      <c r="A172" s="27" t="s">
        <v>442</v>
      </c>
      <c r="B172" s="27" t="s">
        <v>183</v>
      </c>
      <c r="C172" s="27" t="s">
        <v>143</v>
      </c>
      <c r="D172" s="27" t="s">
        <v>143</v>
      </c>
    </row>
    <row r="173" spans="1:4" x14ac:dyDescent="0.3">
      <c r="A173" s="27" t="s">
        <v>362</v>
      </c>
      <c r="B173" s="27" t="s">
        <v>183</v>
      </c>
      <c r="C173" s="27" t="s">
        <v>9</v>
      </c>
      <c r="D173" s="27" t="s">
        <v>144</v>
      </c>
    </row>
    <row r="174" spans="1:4" x14ac:dyDescent="0.3">
      <c r="A174" s="27" t="s">
        <v>400</v>
      </c>
      <c r="B174" s="27" t="s">
        <v>183</v>
      </c>
      <c r="C174" s="27" t="s">
        <v>199</v>
      </c>
      <c r="D174" s="27" t="s">
        <v>145</v>
      </c>
    </row>
    <row r="175" spans="1:4" x14ac:dyDescent="0.3">
      <c r="A175" s="27" t="s">
        <v>392</v>
      </c>
      <c r="B175" s="27" t="s">
        <v>190</v>
      </c>
      <c r="C175" s="27" t="s">
        <v>146</v>
      </c>
      <c r="D175" s="27" t="s">
        <v>146</v>
      </c>
    </row>
    <row r="176" spans="1:4" x14ac:dyDescent="0.3">
      <c r="A176" s="27" t="s">
        <v>414</v>
      </c>
      <c r="B176" s="27" t="s">
        <v>182</v>
      </c>
      <c r="C176" s="27" t="s">
        <v>169</v>
      </c>
      <c r="D176" s="27" t="s">
        <v>147</v>
      </c>
    </row>
    <row r="177" spans="1:4" x14ac:dyDescent="0.3">
      <c r="A177" s="27" t="s">
        <v>379</v>
      </c>
      <c r="B177" s="27" t="s">
        <v>179</v>
      </c>
      <c r="C177" s="27" t="s">
        <v>169</v>
      </c>
      <c r="D177" s="27" t="s">
        <v>378</v>
      </c>
    </row>
    <row r="178" spans="1:4" x14ac:dyDescent="0.3">
      <c r="A178" s="27" t="s">
        <v>338</v>
      </c>
      <c r="B178" s="27" t="s">
        <v>183</v>
      </c>
      <c r="C178" s="27" t="s">
        <v>13</v>
      </c>
      <c r="D178" s="27" t="s">
        <v>148</v>
      </c>
    </row>
    <row r="179" spans="1:4" x14ac:dyDescent="0.3">
      <c r="A179" s="27" t="s">
        <v>401</v>
      </c>
      <c r="B179" s="27" t="s">
        <v>30</v>
      </c>
      <c r="C179" s="27" t="s">
        <v>149</v>
      </c>
      <c r="D179" s="27" t="s">
        <v>149</v>
      </c>
    </row>
    <row r="180" spans="1:4" x14ac:dyDescent="0.3">
      <c r="A180" s="27" t="s">
        <v>444</v>
      </c>
      <c r="B180" s="27" t="s">
        <v>183</v>
      </c>
      <c r="C180" s="27" t="s">
        <v>155</v>
      </c>
      <c r="D180" s="27" t="s">
        <v>443</v>
      </c>
    </row>
    <row r="181" spans="1:4" x14ac:dyDescent="0.3">
      <c r="A181" s="27" t="s">
        <v>415</v>
      </c>
      <c r="B181" s="27" t="s">
        <v>179</v>
      </c>
      <c r="C181" s="27" t="s">
        <v>193</v>
      </c>
      <c r="D181" s="27" t="s">
        <v>70</v>
      </c>
    </row>
    <row r="182" spans="1:4" x14ac:dyDescent="0.3">
      <c r="A182" s="27" t="s">
        <v>514</v>
      </c>
      <c r="B182" s="27" t="s">
        <v>179</v>
      </c>
      <c r="C182" s="27" t="s">
        <v>193</v>
      </c>
      <c r="D182" s="27" t="s">
        <v>71</v>
      </c>
    </row>
    <row r="183" spans="1:4" x14ac:dyDescent="0.3">
      <c r="A183" s="27" t="s">
        <v>263</v>
      </c>
      <c r="B183" s="27" t="s">
        <v>191</v>
      </c>
      <c r="C183" s="27" t="s">
        <v>150</v>
      </c>
      <c r="D183" s="27" t="s">
        <v>150</v>
      </c>
    </row>
    <row r="184" spans="1:4" x14ac:dyDescent="0.3">
      <c r="A184" s="27" t="s">
        <v>276</v>
      </c>
      <c r="B184" s="27" t="s">
        <v>191</v>
      </c>
      <c r="C184" s="27" t="s">
        <v>159</v>
      </c>
      <c r="D184" s="27" t="s">
        <v>303</v>
      </c>
    </row>
    <row r="185" spans="1:4" x14ac:dyDescent="0.3">
      <c r="A185" s="27" t="s">
        <v>282</v>
      </c>
      <c r="B185" s="27" t="s">
        <v>183</v>
      </c>
      <c r="C185" s="27" t="s">
        <v>204</v>
      </c>
      <c r="D185" s="27" t="s">
        <v>151</v>
      </c>
    </row>
    <row r="186" spans="1:4" x14ac:dyDescent="0.3">
      <c r="A186" s="27" t="s">
        <v>391</v>
      </c>
      <c r="B186" s="27" t="s">
        <v>183</v>
      </c>
      <c r="C186" s="27" t="s">
        <v>212</v>
      </c>
      <c r="D186" s="27" t="s">
        <v>152</v>
      </c>
    </row>
    <row r="187" spans="1:4" x14ac:dyDescent="0.3">
      <c r="A187" s="27" t="s">
        <v>402</v>
      </c>
      <c r="B187" s="27" t="s">
        <v>183</v>
      </c>
      <c r="C187" s="27" t="s">
        <v>155</v>
      </c>
      <c r="D187" s="27" t="s">
        <v>14</v>
      </c>
    </row>
    <row r="188" spans="1:4" x14ac:dyDescent="0.3">
      <c r="A188" s="27" t="s">
        <v>359</v>
      </c>
      <c r="B188" s="27" t="s">
        <v>179</v>
      </c>
      <c r="C188" s="27" t="s">
        <v>213</v>
      </c>
      <c r="D188" s="27" t="s">
        <v>153</v>
      </c>
    </row>
    <row r="189" spans="1:4" x14ac:dyDescent="0.3">
      <c r="A189" s="32" t="s">
        <v>359</v>
      </c>
      <c r="B189" s="27" t="s">
        <v>179</v>
      </c>
      <c r="C189" s="27" t="s">
        <v>213</v>
      </c>
      <c r="D189" s="27" t="s">
        <v>153</v>
      </c>
    </row>
    <row r="190" spans="1:4" x14ac:dyDescent="0.3">
      <c r="A190" s="27" t="s">
        <v>313</v>
      </c>
      <c r="B190" s="27" t="s">
        <v>179</v>
      </c>
      <c r="C190" s="27" t="s">
        <v>213</v>
      </c>
      <c r="D190" s="27" t="s">
        <v>154</v>
      </c>
    </row>
    <row r="191" spans="1:4" x14ac:dyDescent="0.3">
      <c r="A191" s="27" t="s">
        <v>345</v>
      </c>
      <c r="B191" s="27" t="s">
        <v>183</v>
      </c>
      <c r="C191" s="27" t="s">
        <v>155</v>
      </c>
      <c r="D191" s="27" t="s">
        <v>155</v>
      </c>
    </row>
    <row r="192" spans="1:4" x14ac:dyDescent="0.3">
      <c r="A192" s="27" t="s">
        <v>338</v>
      </c>
      <c r="B192" s="27" t="s">
        <v>26</v>
      </c>
      <c r="C192" s="27" t="s">
        <v>290</v>
      </c>
      <c r="D192" s="27" t="s">
        <v>290</v>
      </c>
    </row>
    <row r="193" spans="1:4" x14ac:dyDescent="0.3">
      <c r="A193" s="27" t="s">
        <v>339</v>
      </c>
      <c r="B193" s="27" t="s">
        <v>26</v>
      </c>
      <c r="C193" s="27" t="s">
        <v>292</v>
      </c>
      <c r="D193" s="27" t="s">
        <v>292</v>
      </c>
    </row>
    <row r="194" spans="1:4" x14ac:dyDescent="0.3">
      <c r="A194" s="27" t="s">
        <v>340</v>
      </c>
      <c r="B194" s="27" t="s">
        <v>191</v>
      </c>
      <c r="C194" s="27" t="s">
        <v>245</v>
      </c>
      <c r="D194" s="27" t="s">
        <v>245</v>
      </c>
    </row>
    <row r="195" spans="1:4" x14ac:dyDescent="0.3">
      <c r="A195" s="27" t="s">
        <v>341</v>
      </c>
      <c r="B195" s="27" t="s">
        <v>42</v>
      </c>
      <c r="C195" s="27" t="s">
        <v>42</v>
      </c>
      <c r="D195" s="29" t="s">
        <v>773</v>
      </c>
    </row>
  </sheetData>
  <conditionalFormatting sqref="C93:C97">
    <cfRule type="duplicateValues" dxfId="15" priority="5"/>
  </conditionalFormatting>
  <conditionalFormatting sqref="C99:C100">
    <cfRule type="duplicateValues" dxfId="14" priority="4"/>
  </conditionalFormatting>
  <conditionalFormatting sqref="C11">
    <cfRule type="duplicateValues" dxfId="13" priority="3"/>
  </conditionalFormatting>
  <conditionalFormatting sqref="C65">
    <cfRule type="duplicateValues" dxfId="12" priority="2"/>
  </conditionalFormatting>
  <conditionalFormatting sqref="D2:D154">
    <cfRule type="duplicateValues" dxfId="11" priority="6"/>
  </conditionalFormatting>
  <conditionalFormatting sqref="D155:D194">
    <cfRule type="duplicateValues" dxfId="10" priority="7"/>
  </conditionalFormatting>
  <conditionalFormatting sqref="D195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>
      <selection activeCell="C154" sqref="C154"/>
    </sheetView>
  </sheetViews>
  <sheetFormatPr defaultRowHeight="14.4" x14ac:dyDescent="0.3"/>
  <cols>
    <col min="1" max="1" width="37.109375" style="27" bestFit="1" customWidth="1"/>
    <col min="2" max="2" width="9.77734375" bestFit="1" customWidth="1"/>
    <col min="3" max="3" width="40.77734375" bestFit="1" customWidth="1"/>
    <col min="4" max="4" width="57.44140625" bestFit="1" customWidth="1"/>
    <col min="5" max="5" width="36.77734375" customWidth="1"/>
  </cols>
  <sheetData>
    <row r="1" spans="1:5" x14ac:dyDescent="0.3">
      <c r="A1" s="27" t="s">
        <v>766</v>
      </c>
      <c r="B1" s="27" t="s">
        <v>525</v>
      </c>
      <c r="C1" s="27" t="s">
        <v>0</v>
      </c>
      <c r="D1" s="27" t="s">
        <v>22</v>
      </c>
      <c r="E1" s="27" t="s">
        <v>23</v>
      </c>
    </row>
    <row r="2" spans="1:5" x14ac:dyDescent="0.3">
      <c r="A2" s="27" t="str">
        <f>VLOOKUP(E:E,'Стати с кодами'!B:D,3,0)</f>
        <v>0x801E00155D01C90111E6E1FB4610BD90</v>
      </c>
      <c r="B2" s="27" t="s">
        <v>233</v>
      </c>
      <c r="C2" s="27" t="s">
        <v>183</v>
      </c>
      <c r="D2" s="27" t="s">
        <v>198</v>
      </c>
      <c r="E2" s="27" t="s">
        <v>90</v>
      </c>
    </row>
    <row r="3" spans="1:5" x14ac:dyDescent="0.3">
      <c r="A3" s="27" t="str">
        <f>VLOOKUP(E:E,'Стати с кодами'!B:D,3,0)</f>
        <v>0x801E00155D01C90111E6E1FC75542B6C</v>
      </c>
      <c r="B3" s="27" t="s">
        <v>234</v>
      </c>
      <c r="C3" s="27" t="s">
        <v>190</v>
      </c>
      <c r="D3" s="27" t="s">
        <v>12</v>
      </c>
      <c r="E3" s="27" t="s">
        <v>12</v>
      </c>
    </row>
    <row r="4" spans="1:5" x14ac:dyDescent="0.3">
      <c r="A4" s="27" t="str">
        <f>VLOOKUP(E:E,'Стати с кодами'!B:D,3,0)</f>
        <v>0x801E00155D01C90111E6E20373CC1C0D</v>
      </c>
      <c r="B4" s="27" t="s">
        <v>235</v>
      </c>
      <c r="C4" s="27" t="s">
        <v>179</v>
      </c>
      <c r="D4" s="27" t="s">
        <v>209</v>
      </c>
      <c r="E4" s="27" t="s">
        <v>126</v>
      </c>
    </row>
    <row r="5" spans="1:5" x14ac:dyDescent="0.3">
      <c r="A5" s="27" t="str">
        <f>VLOOKUP(E:E,'Стати с кодами'!B:D,3,0)</f>
        <v>0x801E00155D01C90111E6E6C6167D1E72</v>
      </c>
      <c r="B5" s="27" t="s">
        <v>240</v>
      </c>
      <c r="C5" s="27" t="s">
        <v>18</v>
      </c>
      <c r="D5" s="27" t="s">
        <v>18</v>
      </c>
      <c r="E5" s="27" t="s">
        <v>75</v>
      </c>
    </row>
    <row r="6" spans="1:5" x14ac:dyDescent="0.3">
      <c r="A6" s="27" t="str">
        <f>VLOOKUP(E:E,'Стати с кодами'!B:D,3,0)</f>
        <v>0x801E00155D01C90111E6E6C99B4F2619</v>
      </c>
      <c r="B6" s="27" t="s">
        <v>241</v>
      </c>
      <c r="C6" s="27" t="s">
        <v>179</v>
      </c>
      <c r="D6" s="27" t="s">
        <v>47</v>
      </c>
      <c r="E6" s="27" t="s">
        <v>47</v>
      </c>
    </row>
    <row r="7" spans="1:5" x14ac:dyDescent="0.3">
      <c r="A7" s="27" t="str">
        <f>VLOOKUP(E:E,'Стати с кодами'!B:D,3,0)</f>
        <v>0x801E00155D01C90111E6E6F6F334F6E1</v>
      </c>
      <c r="B7" s="27" t="s">
        <v>242</v>
      </c>
      <c r="C7" s="27" t="s">
        <v>183</v>
      </c>
      <c r="D7" s="27" t="s">
        <v>198</v>
      </c>
      <c r="E7" s="27" t="s">
        <v>121</v>
      </c>
    </row>
    <row r="8" spans="1:5" x14ac:dyDescent="0.3">
      <c r="A8" s="27" t="str">
        <f>VLOOKUP(E:E,'Стати с кодами'!B:D,3,0)</f>
        <v>0x801E00155D01C90111E6EBE16A2EFC6B</v>
      </c>
      <c r="B8" s="27" t="s">
        <v>249</v>
      </c>
      <c r="C8" s="27" t="s">
        <v>179</v>
      </c>
      <c r="D8" s="27" t="s">
        <v>91</v>
      </c>
      <c r="E8" s="27" t="s">
        <v>91</v>
      </c>
    </row>
    <row r="9" spans="1:5" x14ac:dyDescent="0.3">
      <c r="A9" s="27" t="str">
        <f>VLOOKUP(E:E,'Стати с кодами'!B:D,3,0)</f>
        <v>0x801E00155D01C90111E6ED207DDAE854</v>
      </c>
      <c r="B9" s="27" t="s">
        <v>250</v>
      </c>
      <c r="C9" s="27" t="s">
        <v>183</v>
      </c>
      <c r="D9" s="27" t="s">
        <v>197</v>
      </c>
      <c r="E9" s="27" t="s">
        <v>89</v>
      </c>
    </row>
    <row r="10" spans="1:5" x14ac:dyDescent="0.3">
      <c r="A10" s="27" t="str">
        <f>VLOOKUP(E:E,'Стати с кодами'!B:D,3,0)</f>
        <v>0x80C500155D01C90111E7660426CE73D5</v>
      </c>
      <c r="B10" s="27" t="s">
        <v>257</v>
      </c>
      <c r="C10" s="27" t="s">
        <v>183</v>
      </c>
      <c r="D10" s="27" t="s">
        <v>173</v>
      </c>
      <c r="E10" s="27" t="s">
        <v>78</v>
      </c>
    </row>
    <row r="11" spans="1:5" x14ac:dyDescent="0.3">
      <c r="A11" s="27" t="str">
        <f>VLOOKUP(E:E,'Стати с кодами'!B:D,3,0)</f>
        <v>0x80C500155D01C90111E771E13643B0DB</v>
      </c>
      <c r="B11" s="27" t="s">
        <v>258</v>
      </c>
      <c r="C11" s="27" t="s">
        <v>179</v>
      </c>
      <c r="D11" s="27" t="s">
        <v>101</v>
      </c>
      <c r="E11" s="27" t="s">
        <v>101</v>
      </c>
    </row>
    <row r="12" spans="1:5" x14ac:dyDescent="0.3">
      <c r="A12" s="27" t="str">
        <f>VLOOKUP(E:E,'Стати с кодами'!B:D,3,0)</f>
        <v>0x80C500155D01C90111E771EF3709C2EE</v>
      </c>
      <c r="B12" s="27" t="s">
        <v>259</v>
      </c>
      <c r="C12" s="27" t="s">
        <v>179</v>
      </c>
      <c r="D12" s="27" t="s">
        <v>174</v>
      </c>
      <c r="E12" s="27" t="s">
        <v>79</v>
      </c>
    </row>
    <row r="13" spans="1:5" x14ac:dyDescent="0.3">
      <c r="A13" s="27" t="str">
        <f>VLOOKUP(E:E,'Стати с кодами'!B:D,3,0)</f>
        <v>0x80C500155D01C90111E7738D6BB4123A</v>
      </c>
      <c r="B13" s="27" t="s">
        <v>262</v>
      </c>
      <c r="C13" s="27" t="s">
        <v>182</v>
      </c>
      <c r="D13" s="27" t="s">
        <v>194</v>
      </c>
      <c r="E13" s="27" t="s">
        <v>77</v>
      </c>
    </row>
    <row r="14" spans="1:5" x14ac:dyDescent="0.3">
      <c r="A14" s="27" t="str">
        <f>VLOOKUP(E:E,'Стати с кодами'!B:D,3,0)</f>
        <v>0x80C500155D01C90111E7865B8FD10872</v>
      </c>
      <c r="B14" s="27" t="s">
        <v>263</v>
      </c>
      <c r="C14" s="27" t="s">
        <v>191</v>
      </c>
      <c r="D14" s="27" t="s">
        <v>150</v>
      </c>
      <c r="E14" s="27" t="s">
        <v>150</v>
      </c>
    </row>
    <row r="15" spans="1:5" x14ac:dyDescent="0.3">
      <c r="A15" s="27" t="str">
        <f>VLOOKUP(E:E,'Стати с кодами'!B:D,3,0)</f>
        <v>0x80C500155D01C90111E7AA6BC71C230E</v>
      </c>
      <c r="B15" s="27" t="s">
        <v>264</v>
      </c>
      <c r="C15" s="27" t="s">
        <v>191</v>
      </c>
      <c r="D15" s="27" t="s">
        <v>103</v>
      </c>
      <c r="E15" s="27" t="s">
        <v>103</v>
      </c>
    </row>
    <row r="16" spans="1:5" x14ac:dyDescent="0.3">
      <c r="A16" s="27" t="str">
        <f>VLOOKUP(E:E,'Стати с кодами'!B:D,3,0)</f>
        <v>0x80D0000C2910767B11E5A952DE4EB8D2</v>
      </c>
      <c r="B16" s="27" t="s">
        <v>267</v>
      </c>
      <c r="C16" s="27" t="s">
        <v>183</v>
      </c>
      <c r="D16" s="27" t="s">
        <v>156</v>
      </c>
      <c r="E16" s="27" t="s">
        <v>156</v>
      </c>
    </row>
    <row r="17" spans="1:5" x14ac:dyDescent="0.3">
      <c r="A17" s="27" t="str">
        <f>VLOOKUP(E:E,'Стати с кодами'!B:D,3,0)</f>
        <v>0x80D3000C2910767B11E5D61BBCC1882E</v>
      </c>
      <c r="B17" s="27" t="s">
        <v>274</v>
      </c>
      <c r="C17" s="27" t="s">
        <v>182</v>
      </c>
      <c r="D17" s="27" t="s">
        <v>140</v>
      </c>
      <c r="E17" s="27" t="s">
        <v>140</v>
      </c>
    </row>
    <row r="18" spans="1:5" x14ac:dyDescent="0.3">
      <c r="A18" s="27" t="str">
        <f>VLOOKUP(E:E,'Стати с кодами'!B:D,3,0)</f>
        <v>0x80D3000C2910767B11E5D6215F9EB51D</v>
      </c>
      <c r="B18" s="27" t="s">
        <v>275</v>
      </c>
      <c r="C18" s="27" t="s">
        <v>182</v>
      </c>
      <c r="D18" s="27" t="s">
        <v>43</v>
      </c>
      <c r="E18" s="27" t="s">
        <v>68</v>
      </c>
    </row>
    <row r="19" spans="1:5" x14ac:dyDescent="0.3">
      <c r="A19" s="27" t="str">
        <f>VLOOKUP(E:E,'Стати с кодами'!B:D,3,0)</f>
        <v>0x80D3000C2910767B11E5E125C0C80DD8</v>
      </c>
      <c r="B19" s="27" t="s">
        <v>276</v>
      </c>
      <c r="C19" s="27" t="s">
        <v>30</v>
      </c>
      <c r="D19" s="27" t="s">
        <v>64</v>
      </c>
      <c r="E19" s="27" t="s">
        <v>64</v>
      </c>
    </row>
    <row r="20" spans="1:5" x14ac:dyDescent="0.3">
      <c r="A20" s="27" t="str">
        <f>VLOOKUP(E:E,'Стати с кодами'!B:D,3,0)</f>
        <v>0x80D900155D01C90111E7F9AB65D3CEEC</v>
      </c>
      <c r="B20" s="27" t="s">
        <v>281</v>
      </c>
      <c r="C20" s="27" t="s">
        <v>21</v>
      </c>
      <c r="D20" s="27" t="s">
        <v>160</v>
      </c>
      <c r="E20" s="27" t="s">
        <v>160</v>
      </c>
    </row>
    <row r="21" spans="1:5" x14ac:dyDescent="0.3">
      <c r="A21" s="27" t="str">
        <f>VLOOKUP(E:E,'Стати с кодами'!B:D,3,0)</f>
        <v>0x80DD00155D01C90111E80BFD90C202D7</v>
      </c>
      <c r="B21" s="27" t="s">
        <v>282</v>
      </c>
      <c r="C21" s="27" t="s">
        <v>183</v>
      </c>
      <c r="D21" s="27" t="s">
        <v>204</v>
      </c>
      <c r="E21" s="27" t="s">
        <v>151</v>
      </c>
    </row>
    <row r="22" spans="1:5" x14ac:dyDescent="0.3">
      <c r="A22" s="27" t="str">
        <f>VLOOKUP(E:E,'Стати с кодами'!B:D,3,0)</f>
        <v>0x80DD00155D01C90111E80FE6079BD502</v>
      </c>
      <c r="B22" s="27" t="s">
        <v>283</v>
      </c>
      <c r="C22" s="27" t="s">
        <v>179</v>
      </c>
      <c r="D22" s="27" t="s">
        <v>87</v>
      </c>
      <c r="E22" s="27" t="s">
        <v>87</v>
      </c>
    </row>
    <row r="23" spans="1:5" x14ac:dyDescent="0.3">
      <c r="A23" s="27" t="str">
        <f>VLOOKUP(E:E,'Стати с кодами'!B:D,3,0)</f>
        <v>0x80DD00155D01C90111E8122BFD3544CB</v>
      </c>
      <c r="B23" s="27" t="s">
        <v>284</v>
      </c>
      <c r="C23" s="27" t="s">
        <v>173</v>
      </c>
      <c r="D23" s="27" t="s">
        <v>173</v>
      </c>
      <c r="E23" s="27" t="s">
        <v>80</v>
      </c>
    </row>
    <row r="24" spans="1:5" x14ac:dyDescent="0.3">
      <c r="A24" s="27" t="str">
        <f>VLOOKUP(E:E,'Стати с кодами'!B:D,3,0)</f>
        <v>0x80DE000C29E67B2E11E628A464E5C164</v>
      </c>
      <c r="B24" s="27" t="s">
        <v>294</v>
      </c>
      <c r="C24" s="27" t="s">
        <v>20</v>
      </c>
      <c r="D24" s="27" t="s">
        <v>20</v>
      </c>
      <c r="E24" s="27" t="s">
        <v>20</v>
      </c>
    </row>
    <row r="25" spans="1:5" x14ac:dyDescent="0.3">
      <c r="A25" s="27" t="str">
        <f>VLOOKUP(E:E,'Стати с кодами'!B:D,3,0)</f>
        <v>0x80DE000C29E67B2E11E628A464E5C166</v>
      </c>
      <c r="B25" s="27" t="s">
        <v>267</v>
      </c>
      <c r="C25" s="27" t="s">
        <v>186</v>
      </c>
      <c r="D25" s="27" t="s">
        <v>167</v>
      </c>
      <c r="E25" s="27" t="s">
        <v>167</v>
      </c>
    </row>
    <row r="26" spans="1:5" x14ac:dyDescent="0.3">
      <c r="A26" s="27" t="str">
        <f>VLOOKUP(E:E,'Стати с кодами'!B:D,3,0)</f>
        <v>0x80DE000C29E67B2E11E628A464E5C16A</v>
      </c>
      <c r="B26" s="27" t="s">
        <v>298</v>
      </c>
      <c r="C26" s="27" t="s">
        <v>179</v>
      </c>
      <c r="D26" s="27" t="s">
        <v>157</v>
      </c>
      <c r="E26" s="27" t="s">
        <v>157</v>
      </c>
    </row>
    <row r="27" spans="1:5" x14ac:dyDescent="0.3">
      <c r="A27" s="27" t="str">
        <f>VLOOKUP(E:E,'Стати с кодами'!B:D,3,0)</f>
        <v>0x80DE000C29E67B2E11E628A464E5C16B</v>
      </c>
      <c r="B27" s="27" t="s">
        <v>294</v>
      </c>
      <c r="C27" s="27" t="s">
        <v>179</v>
      </c>
      <c r="D27" s="27" t="s">
        <v>47</v>
      </c>
      <c r="E27" s="27" t="s">
        <v>165</v>
      </c>
    </row>
    <row r="28" spans="1:5" x14ac:dyDescent="0.3">
      <c r="A28" s="31" t="s">
        <v>736</v>
      </c>
      <c r="B28" s="27" t="s">
        <v>269</v>
      </c>
      <c r="C28" s="27" t="s">
        <v>186</v>
      </c>
      <c r="D28" s="27" t="s">
        <v>167</v>
      </c>
      <c r="E28" s="27" t="s">
        <v>167</v>
      </c>
    </row>
    <row r="29" spans="1:5" x14ac:dyDescent="0.3">
      <c r="A29" s="27" t="str">
        <f>VLOOKUP(E:E,'Стати с кодами'!B:D,3,0)</f>
        <v>0x80DE000C29E67B2E11E628A464E5C16E</v>
      </c>
      <c r="B29" s="27" t="s">
        <v>299</v>
      </c>
      <c r="C29" s="27" t="s">
        <v>183</v>
      </c>
      <c r="D29" s="27" t="s">
        <v>123</v>
      </c>
      <c r="E29" s="27" t="s">
        <v>123</v>
      </c>
    </row>
    <row r="30" spans="1:5" x14ac:dyDescent="0.3">
      <c r="A30" s="31" t="s">
        <v>730</v>
      </c>
      <c r="B30" s="27" t="s">
        <v>294</v>
      </c>
      <c r="C30" s="27" t="s">
        <v>191</v>
      </c>
      <c r="D30" s="27" t="s">
        <v>103</v>
      </c>
      <c r="E30" s="27" t="s">
        <v>103</v>
      </c>
    </row>
    <row r="31" spans="1:5" x14ac:dyDescent="0.3">
      <c r="A31" s="31" t="s">
        <v>750</v>
      </c>
      <c r="B31" s="33" t="s">
        <v>298</v>
      </c>
      <c r="C31" s="27" t="s">
        <v>191</v>
      </c>
      <c r="D31" s="27" t="s">
        <v>103</v>
      </c>
      <c r="E31" s="27" t="s">
        <v>103</v>
      </c>
    </row>
    <row r="32" spans="1:5" x14ac:dyDescent="0.3">
      <c r="A32" s="27" t="str">
        <f>VLOOKUP(E:E,'Стати с кодами'!B:D,3,0)</f>
        <v>0x80F4000C29EF79CA11E85CB28001A626</v>
      </c>
      <c r="B32" s="27" t="s">
        <v>308</v>
      </c>
      <c r="C32" s="27" t="s">
        <v>183</v>
      </c>
      <c r="D32" s="27" t="s">
        <v>198</v>
      </c>
      <c r="E32" s="27" t="s">
        <v>111</v>
      </c>
    </row>
    <row r="33" spans="1:5" x14ac:dyDescent="0.3">
      <c r="A33" s="27" t="str">
        <f>VLOOKUP(E:E,'Стати с кодами'!B:D,3,0)</f>
        <v>0x80F4000C29EF79CA11E85E49061AC718</v>
      </c>
      <c r="B33" s="27" t="s">
        <v>309</v>
      </c>
      <c r="C33" s="27" t="s">
        <v>46</v>
      </c>
      <c r="D33" s="27" t="s">
        <v>46</v>
      </c>
      <c r="E33" s="27" t="s">
        <v>229</v>
      </c>
    </row>
    <row r="34" spans="1:5" x14ac:dyDescent="0.3">
      <c r="A34" s="27" t="str">
        <f>VLOOKUP(E:E,'Стати с кодами'!B:D,3,0)</f>
        <v>0x8107000C29EF79CA11E8D74694E755AD</v>
      </c>
      <c r="B34" s="27" t="s">
        <v>313</v>
      </c>
      <c r="C34" s="27" t="s">
        <v>179</v>
      </c>
      <c r="D34" s="27" t="s">
        <v>213</v>
      </c>
      <c r="E34" s="27" t="s">
        <v>154</v>
      </c>
    </row>
    <row r="35" spans="1:5" x14ac:dyDescent="0.3">
      <c r="A35" s="27" t="str">
        <f>VLOOKUP(E:E,'Стати с кодами'!B:D,3,0)</f>
        <v>0x810F000C29EF79CA11E8FEF115B9833F</v>
      </c>
      <c r="B35" s="27" t="s">
        <v>275</v>
      </c>
      <c r="C35" s="27" t="s">
        <v>19</v>
      </c>
      <c r="D35" s="27" t="s">
        <v>19</v>
      </c>
      <c r="E35" s="27" t="s">
        <v>226</v>
      </c>
    </row>
    <row r="36" spans="1:5" x14ac:dyDescent="0.3">
      <c r="A36" s="27" t="str">
        <f>VLOOKUP(E:E,'Стати с кодами'!B:D,3,0)</f>
        <v>0x810F000C29EF79CA11E8FEF115B98344</v>
      </c>
      <c r="B36" s="27" t="s">
        <v>321</v>
      </c>
      <c r="C36" s="27" t="s">
        <v>179</v>
      </c>
      <c r="D36" s="27" t="s">
        <v>47</v>
      </c>
      <c r="E36" s="27" t="s">
        <v>168</v>
      </c>
    </row>
    <row r="37" spans="1:5" x14ac:dyDescent="0.3">
      <c r="A37" s="27" t="str">
        <f>VLOOKUP(E:E,'Стати с кодами'!B:D,3,0)</f>
        <v>0x83C700155D01C90111E6F8E02EB9658C</v>
      </c>
      <c r="B37" s="27" t="s">
        <v>332</v>
      </c>
      <c r="C37" s="27" t="s">
        <v>183</v>
      </c>
      <c r="D37" s="27" t="s">
        <v>113</v>
      </c>
      <c r="E37" s="27" t="s">
        <v>113</v>
      </c>
    </row>
    <row r="38" spans="1:5" x14ac:dyDescent="0.3">
      <c r="A38" s="27" t="str">
        <f>VLOOKUP(E:E,'Стати с кодами'!B:D,3,0)</f>
        <v>0x83C700155D01C90111E7000CB2ED6331</v>
      </c>
      <c r="B38" s="27" t="s">
        <v>333</v>
      </c>
      <c r="C38" s="27" t="s">
        <v>181</v>
      </c>
      <c r="D38" s="27" t="s">
        <v>34</v>
      </c>
      <c r="E38" s="27" t="s">
        <v>34</v>
      </c>
    </row>
    <row r="39" spans="1:5" x14ac:dyDescent="0.3">
      <c r="A39" s="27" t="str">
        <f>VLOOKUP(E:E,'Стати с кодами'!B:D,3,0)</f>
        <v>0x83C700155D01C90111E70593F9B5D646</v>
      </c>
      <c r="B39" s="27" t="s">
        <v>336</v>
      </c>
      <c r="C39" s="27" t="s">
        <v>179</v>
      </c>
      <c r="D39" s="27" t="s">
        <v>47</v>
      </c>
      <c r="E39" s="27" t="s">
        <v>166</v>
      </c>
    </row>
    <row r="40" spans="1:5" x14ac:dyDescent="0.3">
      <c r="A40" s="27" t="str">
        <f>VLOOKUP(E:E,'Стати с кодами'!B:D,3,0)</f>
        <v>0x83C700155D01C90111E70963597D7416</v>
      </c>
      <c r="B40" s="27" t="s">
        <v>337</v>
      </c>
      <c r="C40" s="27" t="s">
        <v>179</v>
      </c>
      <c r="D40" s="27" t="s">
        <v>169</v>
      </c>
      <c r="E40" s="27" t="s">
        <v>2</v>
      </c>
    </row>
    <row r="41" spans="1:5" x14ac:dyDescent="0.3">
      <c r="A41" s="27" t="str">
        <f>VLOOKUP(E:E,'Стати с кодами'!B:D,3,0)</f>
        <v>0x861700155D01C90111E6F39522C19B80</v>
      </c>
      <c r="B41" s="27" t="s">
        <v>338</v>
      </c>
      <c r="C41" s="27" t="s">
        <v>183</v>
      </c>
      <c r="D41" s="27" t="s">
        <v>13</v>
      </c>
      <c r="E41" s="27" t="s">
        <v>148</v>
      </c>
    </row>
    <row r="42" spans="1:5" x14ac:dyDescent="0.3">
      <c r="A42" s="27" t="str">
        <f>VLOOKUP(E:E,'Стати с кодами'!B:D,3,0)</f>
        <v>0x861700155D01C90111E6F39986AB8504</v>
      </c>
      <c r="B42" s="27" t="s">
        <v>339</v>
      </c>
      <c r="C42" s="27" t="s">
        <v>179</v>
      </c>
      <c r="D42" s="27" t="s">
        <v>109</v>
      </c>
      <c r="E42" s="27" t="s">
        <v>109</v>
      </c>
    </row>
    <row r="43" spans="1:5" x14ac:dyDescent="0.3">
      <c r="A43" s="27" t="str">
        <f>VLOOKUP(E:E,'Стати с кодами'!B:D,3,0)</f>
        <v>0x861700155D01C90111E6F75F4091CB31</v>
      </c>
      <c r="B43" s="27" t="s">
        <v>340</v>
      </c>
      <c r="C43" s="27" t="s">
        <v>179</v>
      </c>
      <c r="D43" s="27" t="s">
        <v>10</v>
      </c>
      <c r="E43" s="27" t="s">
        <v>10</v>
      </c>
    </row>
    <row r="44" spans="1:5" x14ac:dyDescent="0.3">
      <c r="A44" s="27" t="str">
        <f>VLOOKUP(E:E,'Стати с кодами'!B:D,3,0)</f>
        <v>0x861700155D01C90111E6F75FC5A310A7</v>
      </c>
      <c r="B44" s="27" t="s">
        <v>341</v>
      </c>
      <c r="C44" s="27" t="s">
        <v>183</v>
      </c>
      <c r="D44" s="27" t="s">
        <v>211</v>
      </c>
      <c r="E44" s="27" t="s">
        <v>127</v>
      </c>
    </row>
    <row r="45" spans="1:5" x14ac:dyDescent="0.3">
      <c r="A45" s="27" t="str">
        <f>VLOOKUP(E:E,'Стати с кодами'!B:D,3,0)</f>
        <v>0x879900155D01C90111E6C76E4DC21920</v>
      </c>
      <c r="B45" s="27" t="s">
        <v>278</v>
      </c>
      <c r="C45" s="27" t="s">
        <v>40</v>
      </c>
      <c r="D45" s="27" t="s">
        <v>3</v>
      </c>
      <c r="E45" s="27" t="s">
        <v>3</v>
      </c>
    </row>
    <row r="46" spans="1:5" x14ac:dyDescent="0.3">
      <c r="A46" s="27" t="str">
        <f>VLOOKUP(E:E,'Стати с кодами'!B:D,3,0)</f>
        <v>0x883700155D01C90111E6F1E222F2B308</v>
      </c>
      <c r="B46" s="27" t="s">
        <v>345</v>
      </c>
      <c r="C46" s="27" t="s">
        <v>183</v>
      </c>
      <c r="D46" s="27" t="s">
        <v>155</v>
      </c>
      <c r="E46" s="27" t="s">
        <v>155</v>
      </c>
    </row>
    <row r="47" spans="1:5" x14ac:dyDescent="0.3">
      <c r="A47" s="27" t="str">
        <f>VLOOKUP(E:E,'Стати с кодами'!B:D,3,0)</f>
        <v>0x970000155D01C90111E7169631979771</v>
      </c>
      <c r="B47" s="27" t="s">
        <v>348</v>
      </c>
      <c r="C47" s="27" t="s">
        <v>30</v>
      </c>
      <c r="D47" s="27" t="s">
        <v>83</v>
      </c>
      <c r="E47" s="27" t="s">
        <v>83</v>
      </c>
    </row>
    <row r="48" spans="1:5" x14ac:dyDescent="0.3">
      <c r="A48" s="27" t="str">
        <f>VLOOKUP(E:E,'Стати с кодами'!B:D,3,0)</f>
        <v>0xA21B7085C2A4312A11E9BA6FAE16B1EB</v>
      </c>
      <c r="B48" s="27" t="s">
        <v>354</v>
      </c>
      <c r="C48" s="27" t="s">
        <v>182</v>
      </c>
      <c r="D48" s="27" t="s">
        <v>141</v>
      </c>
      <c r="E48" s="27" t="s">
        <v>141</v>
      </c>
    </row>
    <row r="49" spans="1:5" x14ac:dyDescent="0.3">
      <c r="A49" s="27" t="str">
        <f>VLOOKUP(E:E,'Стати с кодами'!B:D,3,0)</f>
        <v>0xA21B7085C2A4312A11E9BDBD30F5E8FF</v>
      </c>
      <c r="B49" s="27" t="s">
        <v>235</v>
      </c>
      <c r="C49" s="27" t="s">
        <v>31</v>
      </c>
      <c r="D49" s="27" t="s">
        <v>227</v>
      </c>
      <c r="E49" s="27" t="s">
        <v>227</v>
      </c>
    </row>
    <row r="50" spans="1:5" x14ac:dyDescent="0.3">
      <c r="A50" s="27" t="str">
        <f>VLOOKUP(E:E,'Стати с кодами'!B:D,3,0)</f>
        <v>0xA21F7085C2A4312A11E9FC7F7278F3CA</v>
      </c>
      <c r="B50" s="27" t="s">
        <v>357</v>
      </c>
      <c r="C50" s="27" t="s">
        <v>30</v>
      </c>
      <c r="D50" s="27" t="s">
        <v>120</v>
      </c>
      <c r="E50" s="27" t="s">
        <v>120</v>
      </c>
    </row>
    <row r="51" spans="1:5" x14ac:dyDescent="0.3">
      <c r="A51" s="27" t="str">
        <f>VLOOKUP(E:E,'Стати с кодами'!B:D,3,0)</f>
        <v>0xA21F7085C2A4312A11E9FC84426BB338</v>
      </c>
      <c r="B51" s="27" t="s">
        <v>358</v>
      </c>
      <c r="C51" s="27" t="s">
        <v>182</v>
      </c>
      <c r="D51" s="27" t="s">
        <v>16</v>
      </c>
      <c r="E51" s="27" t="s">
        <v>16</v>
      </c>
    </row>
    <row r="52" spans="1:5" x14ac:dyDescent="0.3">
      <c r="A52" s="27" t="str">
        <f>VLOOKUP(E:E,'Стати с кодами'!B:D,3,0)</f>
        <v>0xA2207085C2A4312A11EA075BB2AF6092</v>
      </c>
      <c r="B52" s="27" t="s">
        <v>359</v>
      </c>
      <c r="C52" s="27" t="s">
        <v>179</v>
      </c>
      <c r="D52" s="27" t="s">
        <v>213</v>
      </c>
      <c r="E52" s="27" t="s">
        <v>153</v>
      </c>
    </row>
    <row r="53" spans="1:5" x14ac:dyDescent="0.3">
      <c r="A53" s="27" t="str">
        <f>VLOOKUP(E:E,'Стати с кодами'!B:D,3,0)</f>
        <v>0xA2267085C2A4312A11EA111112BED52C</v>
      </c>
      <c r="B53" s="27" t="s">
        <v>360</v>
      </c>
      <c r="C53" s="27" t="s">
        <v>183</v>
      </c>
      <c r="D53" s="27" t="s">
        <v>198</v>
      </c>
      <c r="E53" s="27" t="s">
        <v>139</v>
      </c>
    </row>
    <row r="54" spans="1:5" x14ac:dyDescent="0.3">
      <c r="A54" s="27" t="str">
        <f>VLOOKUP(E:E,'Стати с кодами'!B:D,3,0)</f>
        <v>0xA2267085C2A4312A11EA158414FD7B3B</v>
      </c>
      <c r="B54" s="27" t="s">
        <v>361</v>
      </c>
      <c r="C54" s="27" t="s">
        <v>30</v>
      </c>
      <c r="D54" s="27" t="s">
        <v>137</v>
      </c>
      <c r="E54" s="27" t="s">
        <v>137</v>
      </c>
    </row>
    <row r="55" spans="1:5" x14ac:dyDescent="0.3">
      <c r="A55" s="27" t="str">
        <f>VLOOKUP(E:E,'Стати с кодами'!B:D,3,0)</f>
        <v>0xA2277085C2A4312A11EA1C2B1A3D8B9C</v>
      </c>
      <c r="B55" s="27" t="s">
        <v>237</v>
      </c>
      <c r="C55" s="27" t="s">
        <v>29</v>
      </c>
      <c r="D55" s="27" t="s">
        <v>29</v>
      </c>
      <c r="E55" s="27" t="s">
        <v>219</v>
      </c>
    </row>
    <row r="56" spans="1:5" x14ac:dyDescent="0.3">
      <c r="A56" s="27" t="str">
        <f>VLOOKUP(E:E,'Стати с кодами'!B:D,3,0)</f>
        <v>0xA2297085C2A4312A11EA3CD3A2B8808A</v>
      </c>
      <c r="B56" s="27" t="s">
        <v>362</v>
      </c>
      <c r="C56" s="27" t="s">
        <v>183</v>
      </c>
      <c r="D56" s="27" t="s">
        <v>9</v>
      </c>
      <c r="E56" s="27" t="s">
        <v>144</v>
      </c>
    </row>
    <row r="57" spans="1:5" x14ac:dyDescent="0.3">
      <c r="A57" s="27" t="str">
        <f>VLOOKUP(E:E,'Стати с кодами'!B:D,3,0)</f>
        <v>0xA22B7085C2A4312A11EA6F3ED37B716D</v>
      </c>
      <c r="B57" s="27" t="s">
        <v>365</v>
      </c>
      <c r="C57" s="27" t="s">
        <v>18</v>
      </c>
      <c r="D57" s="27" t="s">
        <v>18</v>
      </c>
      <c r="E57" s="27" t="s">
        <v>76</v>
      </c>
    </row>
    <row r="58" spans="1:5" x14ac:dyDescent="0.3">
      <c r="A58" s="27" t="str">
        <f>VLOOKUP(E:E,'Стати с кодами'!B:D,3,0)</f>
        <v>0xA22B7085C2A4312A11EA757612C7FB6A</v>
      </c>
      <c r="B58" s="27" t="s">
        <v>366</v>
      </c>
      <c r="C58" s="27" t="s">
        <v>18</v>
      </c>
      <c r="D58" s="27" t="s">
        <v>18</v>
      </c>
      <c r="E58" s="27" t="s">
        <v>74</v>
      </c>
    </row>
    <row r="59" spans="1:5" s="27" customFormat="1" x14ac:dyDescent="0.3">
      <c r="A59" s="27" t="str">
        <f>VLOOKUP(E:E,'Стати с кодами'!B:D,3,0)</f>
        <v>0xA22B7085C2A4312A11EA757612C7FB6B</v>
      </c>
      <c r="B59" s="34" t="s">
        <v>367</v>
      </c>
      <c r="C59" s="27" t="s">
        <v>18</v>
      </c>
      <c r="D59" s="27" t="s">
        <v>18</v>
      </c>
      <c r="E59" s="27" t="s">
        <v>73</v>
      </c>
    </row>
    <row r="60" spans="1:5" x14ac:dyDescent="0.3">
      <c r="A60" s="31" t="s">
        <v>679</v>
      </c>
      <c r="B60" s="27" t="s">
        <v>368</v>
      </c>
      <c r="C60" s="27" t="s">
        <v>179</v>
      </c>
      <c r="D60" s="27" t="s">
        <v>47</v>
      </c>
      <c r="E60" s="27" t="s">
        <v>47</v>
      </c>
    </row>
    <row r="61" spans="1:5" x14ac:dyDescent="0.3">
      <c r="A61" s="27" t="str">
        <f>VLOOKUP(E:E,'Стати с кодами'!B:D,3,0)</f>
        <v>0xA22B7085C2A4312A11EA847D44E8681B</v>
      </c>
      <c r="B61" s="27" t="s">
        <v>370</v>
      </c>
      <c r="C61" s="27" t="s">
        <v>191</v>
      </c>
      <c r="D61" s="27" t="s">
        <v>130</v>
      </c>
      <c r="E61" s="27" t="s">
        <v>130</v>
      </c>
    </row>
    <row r="62" spans="1:5" x14ac:dyDescent="0.3">
      <c r="A62" s="27" t="str">
        <f>VLOOKUP(E:E,'Стати с кодами'!B:D,3,0)</f>
        <v>0xA22B7085C2A4312A11EA848749FEE404</v>
      </c>
      <c r="B62" s="27" t="s">
        <v>371</v>
      </c>
      <c r="C62" s="27" t="s">
        <v>183</v>
      </c>
      <c r="D62" s="27" t="s">
        <v>208</v>
      </c>
      <c r="E62" s="27" t="s">
        <v>119</v>
      </c>
    </row>
    <row r="63" spans="1:5" x14ac:dyDescent="0.3">
      <c r="A63" s="27" t="str">
        <f>VLOOKUP(E:E,'Стати с кодами'!B:D,3,0)</f>
        <v>0xA22E7085C2A4312A11EAABC9C8D0A26D</v>
      </c>
      <c r="B63" s="27" t="s">
        <v>374</v>
      </c>
      <c r="C63" s="27" t="s">
        <v>190</v>
      </c>
      <c r="D63" s="27" t="s">
        <v>206</v>
      </c>
      <c r="E63" s="27" t="s">
        <v>110</v>
      </c>
    </row>
    <row r="64" spans="1:5" x14ac:dyDescent="0.3">
      <c r="A64" s="27" t="str">
        <f>VLOOKUP(E:E,'Стати с кодами'!B:D,3,0)</f>
        <v>0xA22F7085C2A4312A11EAD17F078B4A03</v>
      </c>
      <c r="B64" s="27" t="s">
        <v>375</v>
      </c>
      <c r="C64" s="27" t="s">
        <v>190</v>
      </c>
      <c r="D64" s="27" t="s">
        <v>158</v>
      </c>
      <c r="E64" s="27" t="s">
        <v>158</v>
      </c>
    </row>
    <row r="65" spans="1:5" x14ac:dyDescent="0.3">
      <c r="A65" s="27" t="str">
        <f>VLOOKUP(E:E,'Стати с кодами'!B:D,3,0)</f>
        <v>0xA2307085C2A4312A11EAEC6FE2F9377E</v>
      </c>
      <c r="B65" s="27" t="s">
        <v>380</v>
      </c>
      <c r="C65" s="27" t="s">
        <v>185</v>
      </c>
      <c r="D65" s="27" t="s">
        <v>177</v>
      </c>
      <c r="E65" s="27" t="s">
        <v>164</v>
      </c>
    </row>
    <row r="66" spans="1:5" x14ac:dyDescent="0.3">
      <c r="A66" s="27" t="str">
        <f>VLOOKUP(E:E,'Стати с кодами'!B:D,3,0)</f>
        <v>0xA2337085C2A4312A11EB1208BE55F248</v>
      </c>
      <c r="B66" s="27" t="s">
        <v>383</v>
      </c>
      <c r="C66" s="27" t="s">
        <v>179</v>
      </c>
      <c r="D66" s="27" t="s">
        <v>176</v>
      </c>
      <c r="E66" s="27" t="s">
        <v>161</v>
      </c>
    </row>
    <row r="67" spans="1:5" x14ac:dyDescent="0.3">
      <c r="A67" s="27" t="str">
        <f>VLOOKUP(E:E,'Стати с кодами'!B:D,3,0)</f>
        <v>0xA2337085C2A4312A11EB24C560ED5A67</v>
      </c>
      <c r="B67" s="27" t="s">
        <v>384</v>
      </c>
      <c r="C67" s="27" t="s">
        <v>186</v>
      </c>
      <c r="D67" s="27" t="s">
        <v>15</v>
      </c>
      <c r="E67" s="27" t="s">
        <v>15</v>
      </c>
    </row>
    <row r="68" spans="1:5" x14ac:dyDescent="0.3">
      <c r="A68" s="27" t="str">
        <f>VLOOKUP(E:E,'Стати с кодами'!B:D,3,0)</f>
        <v>0xA2337085C2A4312A11EB3090732B05BA</v>
      </c>
      <c r="B68" s="27" t="s">
        <v>385</v>
      </c>
      <c r="C68" s="27" t="s">
        <v>179</v>
      </c>
      <c r="D68" s="27" t="s">
        <v>176</v>
      </c>
      <c r="E68" s="27" t="s">
        <v>162</v>
      </c>
    </row>
    <row r="69" spans="1:5" x14ac:dyDescent="0.3">
      <c r="A69" s="27" t="str">
        <f>VLOOKUP(E:E,'Стати с кодами'!B:D,3,0)</f>
        <v>0xA23F00155D01C80911E9EBD84C930A67</v>
      </c>
      <c r="B69" s="27" t="s">
        <v>386</v>
      </c>
      <c r="C69" s="27" t="s">
        <v>187</v>
      </c>
      <c r="D69" s="27" t="s">
        <v>187</v>
      </c>
      <c r="E69" s="27" t="s">
        <v>72</v>
      </c>
    </row>
    <row r="70" spans="1:5" x14ac:dyDescent="0.3">
      <c r="A70" s="27" t="str">
        <f>VLOOKUP(E:E,'Стати с кодами'!B:D,3,0)</f>
        <v>0xA23F00155D01C80911E9EC017975D331</v>
      </c>
      <c r="B70" s="27" t="s">
        <v>387</v>
      </c>
      <c r="C70" s="27" t="s">
        <v>182</v>
      </c>
      <c r="D70" s="27" t="s">
        <v>43</v>
      </c>
      <c r="E70" s="27" t="s">
        <v>66</v>
      </c>
    </row>
    <row r="71" spans="1:5" x14ac:dyDescent="0.3">
      <c r="A71" s="27" t="str">
        <f>VLOOKUP(E:E,'Стати с кодами'!B:D,3,0)</f>
        <v>0xA23F00155D01C80911E9EE6D0A3FA86D</v>
      </c>
      <c r="B71" s="27" t="s">
        <v>388</v>
      </c>
      <c r="C71" s="27" t="s">
        <v>183</v>
      </c>
      <c r="D71" s="27" t="s">
        <v>204</v>
      </c>
      <c r="E71" s="27" t="s">
        <v>107</v>
      </c>
    </row>
    <row r="72" spans="1:5" x14ac:dyDescent="0.3">
      <c r="A72" s="27" t="str">
        <f>VLOOKUP(E:E,'Стати с кодами'!B:D,3,0)</f>
        <v>0xA23F00155D01C80911E9EE6D42A673C8</v>
      </c>
      <c r="B72" s="27" t="s">
        <v>389</v>
      </c>
      <c r="C72" s="27" t="s">
        <v>183</v>
      </c>
      <c r="D72" s="27" t="s">
        <v>205</v>
      </c>
      <c r="E72" s="27" t="s">
        <v>108</v>
      </c>
    </row>
    <row r="73" spans="1:5" x14ac:dyDescent="0.3">
      <c r="A73" s="27" t="str">
        <f>VLOOKUP(E:E,'Стати с кодами'!B:D,3,0)</f>
        <v>0xA23F00155D01C80911E9EE6D59D87C6D</v>
      </c>
      <c r="B73" s="27" t="s">
        <v>390</v>
      </c>
      <c r="C73" s="27" t="s">
        <v>183</v>
      </c>
      <c r="D73" s="27" t="s">
        <v>204</v>
      </c>
      <c r="E73" s="27" t="s">
        <v>112</v>
      </c>
    </row>
    <row r="74" spans="1:5" x14ac:dyDescent="0.3">
      <c r="A74" s="27" t="str">
        <f>VLOOKUP(E:E,'Стати с кодами'!B:D,3,0)</f>
        <v>0xA23F00155D01C80911E9EE6DD19D3501</v>
      </c>
      <c r="B74" s="27" t="s">
        <v>391</v>
      </c>
      <c r="C74" s="27" t="s">
        <v>183</v>
      </c>
      <c r="D74" s="27" t="s">
        <v>212</v>
      </c>
      <c r="E74" s="27" t="s">
        <v>152</v>
      </c>
    </row>
    <row r="75" spans="1:5" x14ac:dyDescent="0.3">
      <c r="A75" s="27" t="str">
        <f>VLOOKUP(E:E,'Стати с кодами'!B:D,3,0)</f>
        <v>0xA23F00155D01C80911E9EE6DFDA8D558</v>
      </c>
      <c r="B75" s="27" t="s">
        <v>392</v>
      </c>
      <c r="C75" s="27" t="s">
        <v>190</v>
      </c>
      <c r="D75" s="27" t="s">
        <v>146</v>
      </c>
      <c r="E75" s="27" t="s">
        <v>146</v>
      </c>
    </row>
    <row r="76" spans="1:5" x14ac:dyDescent="0.3">
      <c r="A76" s="27" t="str">
        <f>VLOOKUP(E:E,'Стати с кодами'!B:D,3,0)</f>
        <v>0xA23F00155D01C80911E9EE6F04353549</v>
      </c>
      <c r="B76" s="27" t="s">
        <v>393</v>
      </c>
      <c r="C76" s="27" t="s">
        <v>186</v>
      </c>
      <c r="D76" s="27" t="s">
        <v>203</v>
      </c>
      <c r="E76" s="27" t="s">
        <v>114</v>
      </c>
    </row>
    <row r="77" spans="1:5" x14ac:dyDescent="0.3">
      <c r="A77" s="27" t="str">
        <f>VLOOKUP(E:E,'Стати с кодами'!B:D,3,0)</f>
        <v>0xA23F00155D01C80911E9EE6FB7B9A32D</v>
      </c>
      <c r="B77" s="27" t="s">
        <v>394</v>
      </c>
      <c r="C77" s="27" t="s">
        <v>33</v>
      </c>
      <c r="D77" s="27" t="s">
        <v>195</v>
      </c>
      <c r="E77" s="27" t="s">
        <v>81</v>
      </c>
    </row>
    <row r="78" spans="1:5" x14ac:dyDescent="0.3">
      <c r="A78" s="27" t="str">
        <f>VLOOKUP(E:E,'Стати с кодами'!B:D,3,0)</f>
        <v>0xA23F00155D01C80911E9EE704D7485E1</v>
      </c>
      <c r="B78" s="27" t="s">
        <v>395</v>
      </c>
      <c r="C78" s="27" t="s">
        <v>183</v>
      </c>
      <c r="D78" s="27" t="s">
        <v>202</v>
      </c>
      <c r="E78" s="27" t="s">
        <v>82</v>
      </c>
    </row>
    <row r="79" spans="1:5" x14ac:dyDescent="0.3">
      <c r="A79" s="27" t="str">
        <f>VLOOKUP(E:E,'Стати с кодами'!B:D,3,0)</f>
        <v>0xA23F00155D01C80911E9EE70B37F91D5</v>
      </c>
      <c r="B79" s="27" t="s">
        <v>396</v>
      </c>
      <c r="C79" s="27" t="s">
        <v>173</v>
      </c>
      <c r="D79" s="27" t="s">
        <v>173</v>
      </c>
      <c r="E79" s="27" t="s">
        <v>92</v>
      </c>
    </row>
    <row r="80" spans="1:5" x14ac:dyDescent="0.3">
      <c r="A80" s="27" t="str">
        <f>VLOOKUP(E:E,'Стати с кодами'!B:D,3,0)</f>
        <v>0xA23F00155D01C80911E9F0CA0E59D592</v>
      </c>
      <c r="B80" s="27" t="s">
        <v>397</v>
      </c>
      <c r="C80" s="27" t="s">
        <v>183</v>
      </c>
      <c r="D80" s="27" t="s">
        <v>199</v>
      </c>
      <c r="E80" s="27" t="s">
        <v>93</v>
      </c>
    </row>
    <row r="81" spans="1:5" x14ac:dyDescent="0.3">
      <c r="A81" s="27" t="str">
        <f>VLOOKUP(E:E,'Стати с кодами'!B:D,3,0)</f>
        <v>0xA23F00155D01C80911E9F0CC4121CC8A</v>
      </c>
      <c r="B81" s="27" t="s">
        <v>398</v>
      </c>
      <c r="C81" s="27" t="s">
        <v>183</v>
      </c>
      <c r="D81" s="27" t="s">
        <v>215</v>
      </c>
      <c r="E81" s="27" t="s">
        <v>138</v>
      </c>
    </row>
    <row r="82" spans="1:5" x14ac:dyDescent="0.3">
      <c r="A82" s="27" t="str">
        <f>VLOOKUP(E:E,'Стати с кодами'!B:D,3,0)</f>
        <v>0xA23F00155D01C80911E9F0CE0A730115</v>
      </c>
      <c r="B82" s="27" t="s">
        <v>399</v>
      </c>
      <c r="C82" s="27" t="s">
        <v>183</v>
      </c>
      <c r="D82" s="27" t="s">
        <v>208</v>
      </c>
      <c r="E82" s="27" t="s">
        <v>142</v>
      </c>
    </row>
    <row r="83" spans="1:5" x14ac:dyDescent="0.3">
      <c r="A83" s="27" t="str">
        <f>VLOOKUP(E:E,'Стати с кодами'!B:D,3,0)</f>
        <v>0xA23F00155D01C80911E9F0D4654F3C3B</v>
      </c>
      <c r="B83" s="27" t="s">
        <v>400</v>
      </c>
      <c r="C83" s="27" t="s">
        <v>183</v>
      </c>
      <c r="D83" s="27" t="s">
        <v>199</v>
      </c>
      <c r="E83" s="27" t="s">
        <v>145</v>
      </c>
    </row>
    <row r="84" spans="1:5" x14ac:dyDescent="0.3">
      <c r="A84" s="27" t="str">
        <f>VLOOKUP(E:E,'Стати с кодами'!B:D,3,0)</f>
        <v>0xA23F00155D01C80911E9F0D4B317ED00</v>
      </c>
      <c r="B84" s="27" t="s">
        <v>401</v>
      </c>
      <c r="C84" s="27" t="s">
        <v>30</v>
      </c>
      <c r="D84" s="27" t="s">
        <v>149</v>
      </c>
      <c r="E84" s="27" t="s">
        <v>149</v>
      </c>
    </row>
    <row r="85" spans="1:5" x14ac:dyDescent="0.3">
      <c r="A85" s="27" t="str">
        <f>VLOOKUP(E:E,'Стати с кодами'!B:D,3,0)</f>
        <v>0xA23F00155D01C80911E9F0D4E920AE8C</v>
      </c>
      <c r="B85" s="27" t="s">
        <v>402</v>
      </c>
      <c r="C85" s="27" t="s">
        <v>183</v>
      </c>
      <c r="D85" s="27" t="s">
        <v>155</v>
      </c>
      <c r="E85" s="27" t="s">
        <v>14</v>
      </c>
    </row>
    <row r="86" spans="1:5" x14ac:dyDescent="0.3">
      <c r="A86" s="27" t="str">
        <f>VLOOKUP(E:E,'Стати с кодами'!B:D,3,0)</f>
        <v>0xA23F00155D01C80911E9F0D596440269</v>
      </c>
      <c r="B86" s="27" t="s">
        <v>403</v>
      </c>
      <c r="C86" s="27" t="s">
        <v>179</v>
      </c>
      <c r="D86" s="27" t="s">
        <v>201</v>
      </c>
      <c r="E86" s="27" t="s">
        <v>52</v>
      </c>
    </row>
    <row r="87" spans="1:5" x14ac:dyDescent="0.3">
      <c r="A87" s="27" t="str">
        <f>VLOOKUP(E:E,'Стати с кодами'!B:D,3,0)</f>
        <v>0xA23F00155D01C80911E9F0D5F81366B1</v>
      </c>
      <c r="B87" s="27" t="s">
        <v>404</v>
      </c>
      <c r="C87" s="27" t="s">
        <v>186</v>
      </c>
      <c r="D87" s="27" t="s">
        <v>124</v>
      </c>
      <c r="E87" s="27" t="s">
        <v>124</v>
      </c>
    </row>
    <row r="88" spans="1:5" x14ac:dyDescent="0.3">
      <c r="A88" s="27" t="str">
        <f>VLOOKUP(E:E,'Стати с кодами'!B:D,3,0)</f>
        <v>0xA23F00155D01C80911E9F0D8A30311AE</v>
      </c>
      <c r="B88" s="27" t="s">
        <v>405</v>
      </c>
      <c r="C88" s="27" t="s">
        <v>179</v>
      </c>
      <c r="D88" s="27" t="s">
        <v>169</v>
      </c>
      <c r="E88" s="27" t="s">
        <v>53</v>
      </c>
    </row>
    <row r="89" spans="1:5" x14ac:dyDescent="0.3">
      <c r="A89" s="27" t="str">
        <f>VLOOKUP(E:E,'Стати с кодами'!B:D,3,0)</f>
        <v>0xA23F00155D01C80911E9F0DA4B5DF89F</v>
      </c>
      <c r="B89" s="27" t="s">
        <v>406</v>
      </c>
      <c r="C89" s="27" t="s">
        <v>179</v>
      </c>
      <c r="D89" s="27" t="s">
        <v>170</v>
      </c>
      <c r="E89" s="27" t="s">
        <v>59</v>
      </c>
    </row>
    <row r="90" spans="1:5" x14ac:dyDescent="0.3">
      <c r="A90" s="27" t="str">
        <f>VLOOKUP(E:E,'Стати с кодами'!B:D,3,0)</f>
        <v>0xA23F00155D01C80911E9F0DAA463C25A</v>
      </c>
      <c r="B90" s="27" t="s">
        <v>407</v>
      </c>
      <c r="C90" s="27" t="s">
        <v>182</v>
      </c>
      <c r="D90" s="27" t="s">
        <v>60</v>
      </c>
      <c r="E90" s="27" t="s">
        <v>60</v>
      </c>
    </row>
    <row r="91" spans="1:5" x14ac:dyDescent="0.3">
      <c r="A91" s="27" t="str">
        <f>VLOOKUP(E:E,'Стати с кодами'!B:D,3,0)</f>
        <v>0xA23F00155D01C80911E9F0DACB9D25C8</v>
      </c>
      <c r="B91" s="27" t="s">
        <v>408</v>
      </c>
      <c r="C91" s="27" t="s">
        <v>182</v>
      </c>
      <c r="D91" s="27" t="s">
        <v>207</v>
      </c>
      <c r="E91" s="27" t="s">
        <v>117</v>
      </c>
    </row>
    <row r="92" spans="1:5" x14ac:dyDescent="0.3">
      <c r="A92" s="27" t="str">
        <f>VLOOKUP(E:E,'Стати с кодами'!B:D,3,0)</f>
        <v>0xA23F00155D01C80911E9F158D0E8E922</v>
      </c>
      <c r="B92" s="27" t="s">
        <v>409</v>
      </c>
      <c r="C92" s="27" t="s">
        <v>182</v>
      </c>
      <c r="D92" s="27" t="s">
        <v>172</v>
      </c>
      <c r="E92" s="27" t="s">
        <v>61</v>
      </c>
    </row>
    <row r="93" spans="1:5" x14ac:dyDescent="0.3">
      <c r="A93" s="27" t="str">
        <f>VLOOKUP(E:E,'Стати с кодами'!B:D,3,0)</f>
        <v>0xA23F00155D01C80911E9F158EC2439A7</v>
      </c>
      <c r="B93" s="27" t="s">
        <v>410</v>
      </c>
      <c r="C93" s="27" t="s">
        <v>182</v>
      </c>
      <c r="D93" s="27" t="s">
        <v>192</v>
      </c>
      <c r="E93" s="27" t="s">
        <v>62</v>
      </c>
    </row>
    <row r="94" spans="1:5" x14ac:dyDescent="0.3">
      <c r="A94" s="27" t="str">
        <f>VLOOKUP(E:E,'Стати с кодами'!B:D,3,0)</f>
        <v>0xA23F00155D01C80911E9F159080FF816</v>
      </c>
      <c r="B94" s="27" t="s">
        <v>411</v>
      </c>
      <c r="C94" s="27" t="s">
        <v>191</v>
      </c>
      <c r="D94" s="27" t="s">
        <v>131</v>
      </c>
      <c r="E94" s="27" t="s">
        <v>131</v>
      </c>
    </row>
    <row r="95" spans="1:5" x14ac:dyDescent="0.3">
      <c r="A95" s="27" t="str">
        <f>VLOOKUP(E:E,'Стати с кодами'!B:D,3,0)</f>
        <v>0xA23F00155D01C80911E9F159B283211F</v>
      </c>
      <c r="B95" s="27" t="s">
        <v>412</v>
      </c>
      <c r="C95" s="27" t="s">
        <v>182</v>
      </c>
      <c r="D95" s="27" t="s">
        <v>43</v>
      </c>
      <c r="E95" s="27" t="s">
        <v>65</v>
      </c>
    </row>
    <row r="96" spans="1:5" x14ac:dyDescent="0.3">
      <c r="A96" s="27" t="str">
        <f>VLOOKUP(E:E,'Стати с кодами'!B:D,3,0)</f>
        <v>0xA23F00155D01C80911E9F159FFCDEC86</v>
      </c>
      <c r="B96" s="27" t="s">
        <v>413</v>
      </c>
      <c r="C96" s="27" t="s">
        <v>182</v>
      </c>
      <c r="D96" s="27" t="s">
        <v>69</v>
      </c>
      <c r="E96" s="27" t="s">
        <v>69</v>
      </c>
    </row>
    <row r="97" spans="1:5" x14ac:dyDescent="0.3">
      <c r="A97" s="27" t="str">
        <f>VLOOKUP(E:E,'Стати с кодами'!B:D,3,0)</f>
        <v>0xA23F00155D01C80911E9F15A2312D094</v>
      </c>
      <c r="B97" s="27" t="s">
        <v>414</v>
      </c>
      <c r="C97" s="27" t="s">
        <v>182</v>
      </c>
      <c r="D97" s="27" t="s">
        <v>169</v>
      </c>
      <c r="E97" s="27" t="s">
        <v>147</v>
      </c>
    </row>
    <row r="98" spans="1:5" x14ac:dyDescent="0.3">
      <c r="A98" s="27" t="str">
        <f>VLOOKUP(E:E,'Стати с кодами'!B:D,3,0)</f>
        <v>0xA23F00155D01C80911E9F15A50BDC23B</v>
      </c>
      <c r="B98" s="27" t="s">
        <v>415</v>
      </c>
      <c r="C98" s="27" t="s">
        <v>179</v>
      </c>
      <c r="D98" s="27" t="s">
        <v>193</v>
      </c>
      <c r="E98" s="27" t="s">
        <v>70</v>
      </c>
    </row>
    <row r="99" spans="1:5" x14ac:dyDescent="0.3">
      <c r="A99" s="27" t="str">
        <f>VLOOKUP(E:E,'Стати с кодами'!B:D,3,0)</f>
        <v>0xA23F00155D01C80911E9F15B1F626D83</v>
      </c>
      <c r="B99" s="27" t="s">
        <v>416</v>
      </c>
      <c r="C99" s="27" t="s">
        <v>180</v>
      </c>
      <c r="D99" s="27" t="s">
        <v>55</v>
      </c>
      <c r="E99" s="27" t="s">
        <v>55</v>
      </c>
    </row>
    <row r="100" spans="1:5" x14ac:dyDescent="0.3">
      <c r="A100" s="27" t="str">
        <f>VLOOKUP(E:E,'Стати с кодами'!B:D,3,0)</f>
        <v>0xA23F00155D01C80911E9F15F5CC947AC</v>
      </c>
      <c r="B100" s="27" t="s">
        <v>417</v>
      </c>
      <c r="C100" s="27" t="s">
        <v>186</v>
      </c>
      <c r="D100" s="27" t="s">
        <v>56</v>
      </c>
      <c r="E100" s="27" t="s">
        <v>56</v>
      </c>
    </row>
    <row r="101" spans="1:5" x14ac:dyDescent="0.3">
      <c r="A101" s="27" t="str">
        <f>VLOOKUP(E:E,'Стати с кодами'!B:D,3,0)</f>
        <v>0xA23F00155D01C80911E9F15FA566A863</v>
      </c>
      <c r="B101" s="27" t="s">
        <v>418</v>
      </c>
      <c r="C101" s="27" t="s">
        <v>181</v>
      </c>
      <c r="D101" s="27" t="s">
        <v>57</v>
      </c>
      <c r="E101" s="27" t="s">
        <v>57</v>
      </c>
    </row>
    <row r="102" spans="1:5" x14ac:dyDescent="0.3">
      <c r="A102" s="27" t="str">
        <f>VLOOKUP(E:E,'Стати с кодами'!B:D,3,0)</f>
        <v>0xA23F00155D01C80911E9F160F232DF61</v>
      </c>
      <c r="B102" s="27" t="s">
        <v>419</v>
      </c>
      <c r="C102" s="27" t="s">
        <v>180</v>
      </c>
      <c r="D102" s="27" t="s">
        <v>58</v>
      </c>
      <c r="E102" s="27" t="s">
        <v>58</v>
      </c>
    </row>
    <row r="103" spans="1:5" x14ac:dyDescent="0.3">
      <c r="A103" s="27" t="str">
        <f>VLOOKUP(E:E,'Стати с кодами'!B:D,3,0)</f>
        <v>0xA23F00155D01C80911E9F16217AC54F3</v>
      </c>
      <c r="B103" s="27" t="s">
        <v>422</v>
      </c>
      <c r="C103" s="27" t="s">
        <v>181</v>
      </c>
      <c r="D103" s="27" t="s">
        <v>97</v>
      </c>
      <c r="E103" s="27" t="s">
        <v>97</v>
      </c>
    </row>
    <row r="104" spans="1:5" x14ac:dyDescent="0.3">
      <c r="A104" s="27" t="str">
        <f>VLOOKUP(E:E,'Стати с кодами'!B:D,3,0)</f>
        <v>0xA23F00155D01C80911E9F162BC9972D4</v>
      </c>
      <c r="B104" s="27" t="s">
        <v>425</v>
      </c>
      <c r="C104" s="27" t="s">
        <v>181</v>
      </c>
      <c r="D104" s="27" t="s">
        <v>98</v>
      </c>
      <c r="E104" s="27" t="s">
        <v>98</v>
      </c>
    </row>
    <row r="105" spans="1:5" x14ac:dyDescent="0.3">
      <c r="A105" s="27" t="str">
        <f>VLOOKUP(E:E,'Стати с кодами'!B:D,3,0)</f>
        <v>0xA23F00155D01C80911E9F162E00EBC25</v>
      </c>
      <c r="B105" s="27" t="s">
        <v>426</v>
      </c>
      <c r="C105" s="27" t="s">
        <v>183</v>
      </c>
      <c r="D105" s="27" t="s">
        <v>204</v>
      </c>
      <c r="E105" s="27" t="s">
        <v>104</v>
      </c>
    </row>
    <row r="106" spans="1:5" x14ac:dyDescent="0.3">
      <c r="A106" s="27" t="str">
        <f>VLOOKUP(E:E,'Стати с кодами'!B:D,3,0)</f>
        <v>0xA23F00155D01C80911E9F16301DD8A9F</v>
      </c>
      <c r="B106" s="27" t="s">
        <v>427</v>
      </c>
      <c r="C106" s="27" t="s">
        <v>181</v>
      </c>
      <c r="D106" s="27" t="s">
        <v>115</v>
      </c>
      <c r="E106" s="27" t="s">
        <v>115</v>
      </c>
    </row>
    <row r="107" spans="1:5" x14ac:dyDescent="0.3">
      <c r="A107" s="27" t="str">
        <f>VLOOKUP(E:E,'Стати с кодами'!B:D,3,0)</f>
        <v>0xA23F00155D01C80911E9F1636EBBE519</v>
      </c>
      <c r="B107" s="27" t="s">
        <v>430</v>
      </c>
      <c r="C107" s="27" t="s">
        <v>190</v>
      </c>
      <c r="D107" s="27" t="s">
        <v>125</v>
      </c>
      <c r="E107" s="27" t="s">
        <v>125</v>
      </c>
    </row>
    <row r="108" spans="1:5" x14ac:dyDescent="0.3">
      <c r="A108" s="27" t="str">
        <f>VLOOKUP(E:E,'Стати с кодами'!B:D,3,0)</f>
        <v>0xA23F00155D01C80911E9F163B7174381</v>
      </c>
      <c r="B108" s="27" t="s">
        <v>431</v>
      </c>
      <c r="C108" s="27" t="s">
        <v>190</v>
      </c>
      <c r="D108" s="27" t="s">
        <v>135</v>
      </c>
      <c r="E108" s="27" t="s">
        <v>135</v>
      </c>
    </row>
    <row r="109" spans="1:5" x14ac:dyDescent="0.3">
      <c r="A109" s="27" t="str">
        <f>VLOOKUP(E:E,'Стати с кодами'!B:D,3,0)</f>
        <v>0xA23F00155D01C80911E9F163CDD7D1E0</v>
      </c>
      <c r="B109" s="27" t="s">
        <v>432</v>
      </c>
      <c r="C109" s="27" t="s">
        <v>190</v>
      </c>
      <c r="D109" s="27" t="s">
        <v>63</v>
      </c>
      <c r="E109" s="27" t="s">
        <v>63</v>
      </c>
    </row>
    <row r="110" spans="1:5" x14ac:dyDescent="0.3">
      <c r="A110" s="27" t="str">
        <f>VLOOKUP(E:E,'Стати с кодами'!B:D,3,0)</f>
        <v>0xA23F00155D01C80911E9F1646869775E</v>
      </c>
      <c r="B110" s="27" t="s">
        <v>433</v>
      </c>
      <c r="C110" s="27" t="s">
        <v>183</v>
      </c>
      <c r="D110" s="27" t="s">
        <v>11</v>
      </c>
      <c r="E110" s="27" t="s">
        <v>94</v>
      </c>
    </row>
    <row r="111" spans="1:5" x14ac:dyDescent="0.3">
      <c r="A111" s="27" t="str">
        <f>VLOOKUP(E:E,'Стати с кодами'!B:D,3,0)</f>
        <v>0xA23F00155D01C80911E9F164C5BEB423</v>
      </c>
      <c r="B111" s="27" t="s">
        <v>434</v>
      </c>
      <c r="C111" s="27" t="s">
        <v>183</v>
      </c>
      <c r="D111" s="27" t="s">
        <v>11</v>
      </c>
      <c r="E111" s="27" t="s">
        <v>95</v>
      </c>
    </row>
    <row r="112" spans="1:5" x14ac:dyDescent="0.3">
      <c r="A112" s="27" t="str">
        <f>VLOOKUP(E:E,'Стати с кодами'!B:D,3,0)</f>
        <v>0xA23F00155D01C80911E9F164F8966D70</v>
      </c>
      <c r="B112" s="27" t="s">
        <v>435</v>
      </c>
      <c r="C112" s="27" t="s">
        <v>183</v>
      </c>
      <c r="D112" s="27" t="s">
        <v>13</v>
      </c>
      <c r="E112" s="27" t="s">
        <v>99</v>
      </c>
    </row>
    <row r="113" spans="1:5" x14ac:dyDescent="0.3">
      <c r="A113" s="27" t="str">
        <f>VLOOKUP(E:E,'Стати с кодами'!B:D,3,0)</f>
        <v>0xA23F00155D01C80911E9F16532A56A73</v>
      </c>
      <c r="B113" s="27" t="s">
        <v>436</v>
      </c>
      <c r="C113" s="27" t="s">
        <v>183</v>
      </c>
      <c r="D113" s="27" t="s">
        <v>102</v>
      </c>
      <c r="E113" s="27" t="s">
        <v>102</v>
      </c>
    </row>
    <row r="114" spans="1:5" x14ac:dyDescent="0.3">
      <c r="A114" s="27" t="str">
        <f>VLOOKUP(E:E,'Стати с кодами'!B:D,3,0)</f>
        <v>0xA23F00155D01C80911E9F16574767003</v>
      </c>
      <c r="B114" s="27" t="s">
        <v>437</v>
      </c>
      <c r="C114" s="27" t="s">
        <v>181</v>
      </c>
      <c r="D114" s="27" t="s">
        <v>106</v>
      </c>
      <c r="E114" s="27" t="s">
        <v>106</v>
      </c>
    </row>
    <row r="115" spans="1:5" x14ac:dyDescent="0.3">
      <c r="A115" s="27" t="str">
        <f>VLOOKUP(E:E,'Стати с кодами'!B:D,3,0)</f>
        <v>0xA23F00155D01C80911E9F165CA5047AF</v>
      </c>
      <c r="B115" s="27" t="s">
        <v>438</v>
      </c>
      <c r="C115" s="27" t="s">
        <v>179</v>
      </c>
      <c r="D115" s="27" t="s">
        <v>116</v>
      </c>
      <c r="E115" s="27" t="s">
        <v>116</v>
      </c>
    </row>
    <row r="116" spans="1:5" x14ac:dyDescent="0.3">
      <c r="A116" s="27" t="str">
        <f>VLOOKUP(E:E,'Стати с кодами'!B:D,3,0)</f>
        <v>0xA23F00155D01C80911E9F165F87B3820</v>
      </c>
      <c r="B116" s="27" t="s">
        <v>439</v>
      </c>
      <c r="C116" s="27" t="s">
        <v>183</v>
      </c>
      <c r="D116" s="27" t="s">
        <v>133</v>
      </c>
      <c r="E116" s="27" t="s">
        <v>133</v>
      </c>
    </row>
    <row r="117" spans="1:5" x14ac:dyDescent="0.3">
      <c r="A117" s="27" t="str">
        <f>VLOOKUP(E:E,'Стати с кодами'!B:D,3,0)</f>
        <v>0xA23F00155D01C80911E9F166347200A7</v>
      </c>
      <c r="B117" s="27" t="s">
        <v>440</v>
      </c>
      <c r="C117" s="27" t="s">
        <v>183</v>
      </c>
      <c r="D117" s="27" t="s">
        <v>155</v>
      </c>
      <c r="E117" s="27" t="s">
        <v>118</v>
      </c>
    </row>
    <row r="118" spans="1:5" x14ac:dyDescent="0.3">
      <c r="A118" s="27" t="str">
        <f>VLOOKUP(E:E,'Стати с кодами'!B:D,3,0)</f>
        <v>0xA23F00155D01C80911E9F1664FBCD205</v>
      </c>
      <c r="B118" s="27" t="s">
        <v>441</v>
      </c>
      <c r="C118" s="27" t="s">
        <v>183</v>
      </c>
      <c r="D118" s="27" t="s">
        <v>155</v>
      </c>
      <c r="E118" s="27" t="s">
        <v>136</v>
      </c>
    </row>
    <row r="119" spans="1:5" x14ac:dyDescent="0.3">
      <c r="A119" s="27" t="str">
        <f>VLOOKUP(E:E,'Стати с кодами'!B:D,3,0)</f>
        <v>0xA23F00155D01C80911E9F16668EBE2B8</v>
      </c>
      <c r="B119" s="27" t="s">
        <v>442</v>
      </c>
      <c r="C119" s="27" t="s">
        <v>183</v>
      </c>
      <c r="D119" s="27" t="s">
        <v>143</v>
      </c>
      <c r="E119" s="27" t="s">
        <v>143</v>
      </c>
    </row>
    <row r="120" spans="1:5" x14ac:dyDescent="0.3">
      <c r="A120" s="27" t="str">
        <f>VLOOKUP(E:E,'Стати с кодами'!B:D,3,0)</f>
        <v>0xA23F00155D01C80911E9F3FEFCA8D19C</v>
      </c>
      <c r="B120" s="27" t="s">
        <v>445</v>
      </c>
      <c r="C120" s="27" t="s">
        <v>183</v>
      </c>
      <c r="D120" s="27" t="s">
        <v>197</v>
      </c>
      <c r="E120" s="27" t="s">
        <v>88</v>
      </c>
    </row>
    <row r="121" spans="1:5" x14ac:dyDescent="0.3">
      <c r="A121" s="27" t="str">
        <f>VLOOKUP(E:E,'Стати с кодами'!B:D,3,0)</f>
        <v>0xA23F00155D01C80911E9F3FF1BBB543A</v>
      </c>
      <c r="B121" s="27" t="s">
        <v>446</v>
      </c>
      <c r="C121" s="27" t="s">
        <v>183</v>
      </c>
      <c r="D121" s="27" t="s">
        <v>204</v>
      </c>
      <c r="E121" s="27" t="s">
        <v>122</v>
      </c>
    </row>
    <row r="122" spans="1:5" x14ac:dyDescent="0.3">
      <c r="A122" s="27" t="str">
        <f>VLOOKUP(E:E,'Стати с кодами'!B:D,3,0)</f>
        <v>0xA23F00155D01C80911E9F61624DE7D24</v>
      </c>
      <c r="B122" s="27" t="s">
        <v>449</v>
      </c>
      <c r="C122" s="27" t="s">
        <v>179</v>
      </c>
      <c r="D122" s="27" t="s">
        <v>87</v>
      </c>
      <c r="E122" s="27" t="s">
        <v>105</v>
      </c>
    </row>
    <row r="123" spans="1:5" x14ac:dyDescent="0.3">
      <c r="A123" s="27" t="str">
        <f>VLOOKUP(E:E,'Стати с кодами'!B:D,3,0)</f>
        <v>0xA23F00155D01C80911E9F61747503531</v>
      </c>
      <c r="B123" s="27" t="s">
        <v>452</v>
      </c>
      <c r="C123" s="27" t="s">
        <v>183</v>
      </c>
      <c r="D123" s="27" t="s">
        <v>211</v>
      </c>
      <c r="E123" s="27" t="s">
        <v>128</v>
      </c>
    </row>
    <row r="124" spans="1:5" x14ac:dyDescent="0.3">
      <c r="A124" s="27" t="str">
        <f>VLOOKUP(E:E,'Стати с кодами'!B:D,3,0)</f>
        <v>0xA23F00155D01C80911E9F6178A728616</v>
      </c>
      <c r="B124" s="27" t="s">
        <v>453</v>
      </c>
      <c r="C124" s="27" t="s">
        <v>183</v>
      </c>
      <c r="D124" s="27" t="s">
        <v>210</v>
      </c>
      <c r="E124" s="27" t="s">
        <v>129</v>
      </c>
    </row>
    <row r="125" spans="1:5" x14ac:dyDescent="0.3">
      <c r="A125" s="27" t="str">
        <f>VLOOKUP(E:E,'Стати с кодами'!B:D,3,0)</f>
        <v>0xAF78D4F5EF10792511EB8CC5B434C60E</v>
      </c>
      <c r="B125" s="27" t="s">
        <v>458</v>
      </c>
      <c r="C125" s="27" t="s">
        <v>179</v>
      </c>
      <c r="D125" s="27" t="s">
        <v>100</v>
      </c>
      <c r="E125" s="27" t="s">
        <v>100</v>
      </c>
    </row>
    <row r="126" spans="1:5" x14ac:dyDescent="0.3">
      <c r="A126" s="27" t="str">
        <f>VLOOKUP(E:E,'Стати с кодами'!B:D,3,0)</f>
        <v>0xAF78D4F5EF10792511EB8CC5D4359D62</v>
      </c>
      <c r="B126" s="27" t="s">
        <v>459</v>
      </c>
      <c r="C126" s="27" t="s">
        <v>179</v>
      </c>
      <c r="D126" s="27" t="s">
        <v>7</v>
      </c>
      <c r="E126" s="27" t="s">
        <v>7</v>
      </c>
    </row>
    <row r="127" spans="1:5" x14ac:dyDescent="0.3">
      <c r="A127" s="27" t="str">
        <f>VLOOKUP(E:E,'Стати с кодами'!B:D,3,0)</f>
        <v>0xAF78D4F5EF10792511EB9441FFA15A11</v>
      </c>
      <c r="B127" s="27" t="s">
        <v>460</v>
      </c>
      <c r="C127" s="27" t="s">
        <v>179</v>
      </c>
      <c r="D127" s="27" t="s">
        <v>8</v>
      </c>
      <c r="E127" s="27" t="s">
        <v>8</v>
      </c>
    </row>
    <row r="128" spans="1:5" x14ac:dyDescent="0.3">
      <c r="A128" s="27" t="str">
        <f>VLOOKUP(E:E,'Стати с кодами'!B:D,3,0)</f>
        <v>0xAF7ED4F5EF10792511EBC359BC156E6D</v>
      </c>
      <c r="B128" s="27" t="s">
        <v>241</v>
      </c>
      <c r="C128" s="27" t="s">
        <v>46</v>
      </c>
      <c r="D128" s="27" t="s">
        <v>46</v>
      </c>
      <c r="E128" s="27" t="s">
        <v>224</v>
      </c>
    </row>
    <row r="129" spans="1:5" x14ac:dyDescent="0.3">
      <c r="A129" s="27" t="str">
        <f>VLOOKUP(E:E,'Стати с кодами'!B:D,3,0)</f>
        <v>0xAF7ED4F5EF10792511EBC35A28FD9363</v>
      </c>
      <c r="B129" s="27" t="s">
        <v>242</v>
      </c>
      <c r="C129" s="27" t="s">
        <v>31</v>
      </c>
      <c r="D129" s="27" t="s">
        <v>221</v>
      </c>
      <c r="E129" s="27" t="s">
        <v>221</v>
      </c>
    </row>
    <row r="130" spans="1:5" x14ac:dyDescent="0.3">
      <c r="A130" s="27" t="str">
        <f>VLOOKUP(E:E,'Стати с кодами'!B:D,3,0)</f>
        <v>0xAF7ED4F5EF10792511EBC35A4A31F617</v>
      </c>
      <c r="B130" s="27" t="s">
        <v>244</v>
      </c>
      <c r="C130" s="27" t="s">
        <v>46</v>
      </c>
      <c r="D130" s="27" t="s">
        <v>230</v>
      </c>
      <c r="E130" s="27" t="s">
        <v>222</v>
      </c>
    </row>
    <row r="131" spans="1:5" x14ac:dyDescent="0.3">
      <c r="A131" s="27" t="str">
        <f>VLOOKUP(E:E,'Стати с кодами'!B:D,3,0)</f>
        <v>0xAF7ED4F5EF10792511EBC35A5AAF8C62</v>
      </c>
      <c r="B131" s="27" t="s">
        <v>246</v>
      </c>
      <c r="C131" s="27" t="s">
        <v>46</v>
      </c>
      <c r="D131" s="27" t="s">
        <v>46</v>
      </c>
      <c r="E131" s="27" t="s">
        <v>223</v>
      </c>
    </row>
    <row r="132" spans="1:5" x14ac:dyDescent="0.3">
      <c r="A132" s="27" t="str">
        <f>VLOOKUP(E:E,'Стати с кодами'!B:D,3,0)</f>
        <v>0xAF83D4F5EF10792511EBDEEFF1357104</v>
      </c>
      <c r="B132" s="27" t="s">
        <v>248</v>
      </c>
      <c r="C132" s="27" t="s">
        <v>46</v>
      </c>
      <c r="D132" s="27" t="s">
        <v>46</v>
      </c>
      <c r="E132" s="27" t="s">
        <v>225</v>
      </c>
    </row>
    <row r="133" spans="1:5" x14ac:dyDescent="0.3">
      <c r="A133" s="27" t="str">
        <f>VLOOKUP(E:E,'Стати с кодами'!B:D,3,0)</f>
        <v>0xAF86D4F5EF10792511EBF37DB81C4C25</v>
      </c>
      <c r="B133" s="27" t="s">
        <v>473</v>
      </c>
      <c r="C133" s="27" t="s">
        <v>182</v>
      </c>
      <c r="D133" s="27" t="s">
        <v>43</v>
      </c>
      <c r="E133" s="27" t="s">
        <v>67</v>
      </c>
    </row>
    <row r="134" spans="1:5" x14ac:dyDescent="0.3">
      <c r="A134" s="27" t="str">
        <f>VLOOKUP(E:E,'Стати с кодами'!B:D,3,0)</f>
        <v>0xAF8ED4F5EF10792511EC9C5F8B99E600</v>
      </c>
      <c r="B134" s="27" t="s">
        <v>480</v>
      </c>
      <c r="C134" s="27" t="s">
        <v>184</v>
      </c>
      <c r="D134" s="27" t="s">
        <v>3</v>
      </c>
      <c r="E134" s="27" t="s">
        <v>86</v>
      </c>
    </row>
    <row r="135" spans="1:5" x14ac:dyDescent="0.3">
      <c r="A135" s="27" t="str">
        <f>VLOOKUP(E:E,'Стати с кодами'!B:D,3,0)</f>
        <v>0xAF8ED4F5EF10792511EC9C5F9B67A84E</v>
      </c>
      <c r="B135" s="27" t="s">
        <v>481</v>
      </c>
      <c r="C135" s="27" t="s">
        <v>40</v>
      </c>
      <c r="D135" s="27" t="s">
        <v>175</v>
      </c>
      <c r="E135" s="27" t="s">
        <v>85</v>
      </c>
    </row>
    <row r="136" spans="1:5" x14ac:dyDescent="0.3">
      <c r="A136" s="27" t="str">
        <f>VLOOKUP(E:E,'Стати с кодами'!B:D,3,0)</f>
        <v>0xAF8ED4F5EF10792511ECACBE4D9167EA</v>
      </c>
      <c r="B136" s="27" t="s">
        <v>482</v>
      </c>
      <c r="C136" s="27" t="s">
        <v>183</v>
      </c>
      <c r="D136" s="27" t="s">
        <v>155</v>
      </c>
      <c r="E136" s="27" t="s">
        <v>54</v>
      </c>
    </row>
    <row r="137" spans="1:5" x14ac:dyDescent="0.3">
      <c r="A137" s="27" t="str">
        <f>VLOOKUP(E:E,'Стати с кодами'!B:D,3,0)</f>
        <v>0xAF8ED4F5EF10792511ECAFE584DB6306</v>
      </c>
      <c r="B137" s="27" t="s">
        <v>483</v>
      </c>
      <c r="C137" s="27" t="s">
        <v>191</v>
      </c>
      <c r="D137" s="27" t="s">
        <v>159</v>
      </c>
      <c r="E137" s="27" t="s">
        <v>159</v>
      </c>
    </row>
    <row r="138" spans="1:5" x14ac:dyDescent="0.3">
      <c r="A138" s="27" t="str">
        <f>VLOOKUP(E:E,'Стати с кодами'!B:D,3,0)</f>
        <v>0xAF8ED4F5EF10792511ECB3FA6C8BE40E</v>
      </c>
      <c r="B138" s="27" t="s">
        <v>250</v>
      </c>
      <c r="C138" s="27" t="s">
        <v>31</v>
      </c>
      <c r="D138" s="27" t="s">
        <v>228</v>
      </c>
      <c r="E138" s="27" t="s">
        <v>228</v>
      </c>
    </row>
    <row r="139" spans="1:5" x14ac:dyDescent="0.3">
      <c r="A139" s="27" t="str">
        <f>VLOOKUP(E:E,'Стати с кодами'!B:D,3,0)</f>
        <v>0xAF8ED4F5EF10792511ECB7D5FC9913F6</v>
      </c>
      <c r="B139" s="27" t="s">
        <v>486</v>
      </c>
      <c r="C139" s="27" t="s">
        <v>30</v>
      </c>
      <c r="D139" s="27" t="s">
        <v>134</v>
      </c>
      <c r="E139" s="27" t="s">
        <v>134</v>
      </c>
    </row>
    <row r="140" spans="1:5" x14ac:dyDescent="0.3">
      <c r="A140" s="27" t="str">
        <f>VLOOKUP(E:E,'Стати с кодами'!B:D,3,0)</f>
        <v>0xAF90D4F5EF10792511ECDFD0F919DD1E</v>
      </c>
      <c r="B140" s="27" t="s">
        <v>489</v>
      </c>
      <c r="C140" s="27" t="s">
        <v>179</v>
      </c>
      <c r="D140" s="27" t="s">
        <v>6</v>
      </c>
      <c r="E140" s="27" t="s">
        <v>6</v>
      </c>
    </row>
    <row r="141" spans="1:5" x14ac:dyDescent="0.3">
      <c r="A141" s="27" t="str">
        <f>VLOOKUP(E:E,'Стати с кодами'!B:D,3,0)</f>
        <v>0xAF90D4F5EF10792511ECF083DEA93E12</v>
      </c>
      <c r="B141" s="27" t="s">
        <v>492</v>
      </c>
      <c r="C141" s="27" t="s">
        <v>183</v>
      </c>
      <c r="D141" s="27" t="s">
        <v>96</v>
      </c>
      <c r="E141" s="27" t="s">
        <v>96</v>
      </c>
    </row>
    <row r="142" spans="1:5" x14ac:dyDescent="0.3">
      <c r="A142" s="27" t="str">
        <f>VLOOKUP(E:E,'Стати с кодами'!B:D,3,0)</f>
        <v>0xAF90D4F5EF10792511ECF786F52CAE8B</v>
      </c>
      <c r="B142" s="27" t="s">
        <v>495</v>
      </c>
      <c r="C142" s="27" t="s">
        <v>186</v>
      </c>
      <c r="D142" s="27" t="s">
        <v>132</v>
      </c>
      <c r="E142" s="27" t="s">
        <v>132</v>
      </c>
    </row>
    <row r="143" spans="1:5" x14ac:dyDescent="0.3">
      <c r="A143" s="27" t="str">
        <f>VLOOKUP(E:E,'Стати с кодами'!B:D,3,0)</f>
        <v>0xAF93D4F5EF10792511ED4A0FDBF267E6</v>
      </c>
      <c r="B143" s="27" t="s">
        <v>345</v>
      </c>
      <c r="C143" s="27" t="s">
        <v>46</v>
      </c>
      <c r="D143" s="27" t="s">
        <v>21</v>
      </c>
      <c r="E143" s="27" t="s">
        <v>220</v>
      </c>
    </row>
    <row r="144" spans="1:5" x14ac:dyDescent="0.3">
      <c r="A144" s="27" t="str">
        <f>VLOOKUP(E:E,'Стати с кодами'!B:D,3,0)</f>
        <v>0xAF96D4F5EF10792511ED8CBC78F665AF</v>
      </c>
      <c r="B144" s="27" t="s">
        <v>507</v>
      </c>
      <c r="C144" s="27" t="s">
        <v>5</v>
      </c>
      <c r="D144" s="27" t="s">
        <v>200</v>
      </c>
      <c r="E144" s="27" t="s">
        <v>5</v>
      </c>
    </row>
    <row r="145" spans="1:5" x14ac:dyDescent="0.3">
      <c r="A145" s="27" t="str">
        <f>VLOOKUP(E:E,'Стати с кодами'!B:D,3,0)</f>
        <v>0xAF98D4F5EF10792511EDB2989875E18F</v>
      </c>
      <c r="B145" s="27" t="s">
        <v>513</v>
      </c>
      <c r="C145" s="27" t="s">
        <v>17</v>
      </c>
      <c r="D145" s="27" t="s">
        <v>196</v>
      </c>
      <c r="E145" s="27" t="s">
        <v>84</v>
      </c>
    </row>
    <row r="146" spans="1:5" x14ac:dyDescent="0.3">
      <c r="A146" s="27" t="str">
        <f>VLOOKUP(E:E,'Стати с кодами'!B:D,3,0)</f>
        <v>0xAF98D4F5EF10792511EDB9879035564F</v>
      </c>
      <c r="B146" t="s">
        <v>514</v>
      </c>
      <c r="C146" t="s">
        <v>179</v>
      </c>
      <c r="D146" t="s">
        <v>193</v>
      </c>
      <c r="E146" t="s">
        <v>71</v>
      </c>
    </row>
    <row r="147" spans="1:5" x14ac:dyDescent="0.3">
      <c r="A147" s="27" t="str">
        <f>VLOOKUP(E:E,'Стати с кодами'!B:D,3,0)</f>
        <v>0xBA3E00155D01C90111E7373021C8131E</v>
      </c>
      <c r="B147" t="s">
        <v>524</v>
      </c>
      <c r="C147" t="s">
        <v>179</v>
      </c>
      <c r="D147" t="s">
        <v>176</v>
      </c>
      <c r="E147" t="s">
        <v>163</v>
      </c>
    </row>
    <row r="148" spans="1:5" x14ac:dyDescent="0.3">
      <c r="A148"/>
    </row>
  </sheetData>
  <autoFilter ref="A1:E147">
    <sortState ref="A2:E147">
      <sortCondition ref="A1:A14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opLeftCell="A148" workbookViewId="0">
      <selection activeCell="F171" sqref="F171"/>
    </sheetView>
  </sheetViews>
  <sheetFormatPr defaultRowHeight="14.4" x14ac:dyDescent="0.3"/>
  <cols>
    <col min="1" max="1" width="36.5546875" style="27" bestFit="1" customWidth="1"/>
    <col min="2" max="2" width="9.77734375" bestFit="1" customWidth="1"/>
    <col min="3" max="3" width="40.77734375" bestFit="1" customWidth="1"/>
    <col min="4" max="4" width="57.44140625" bestFit="1" customWidth="1"/>
    <col min="5" max="5" width="87.5546875" bestFit="1" customWidth="1"/>
  </cols>
  <sheetData>
    <row r="1" spans="1:7" s="27" customFormat="1" x14ac:dyDescent="0.3">
      <c r="A1" s="27">
        <v>32</v>
      </c>
      <c r="B1" s="27">
        <v>16</v>
      </c>
      <c r="C1" s="27">
        <v>41</v>
      </c>
      <c r="D1" s="27">
        <v>58</v>
      </c>
      <c r="E1" s="27">
        <v>89</v>
      </c>
    </row>
    <row r="2" spans="1:7" x14ac:dyDescent="0.3">
      <c r="A2" s="27" t="s">
        <v>766</v>
      </c>
      <c r="B2" s="27" t="s">
        <v>772</v>
      </c>
      <c r="C2" s="27" t="s">
        <v>0</v>
      </c>
      <c r="D2" s="27" t="s">
        <v>22</v>
      </c>
      <c r="E2" s="27" t="s">
        <v>23</v>
      </c>
    </row>
    <row r="3" spans="1:7" x14ac:dyDescent="0.3">
      <c r="A3" s="31" t="s">
        <v>584</v>
      </c>
      <c r="B3" s="33" t="s">
        <v>271</v>
      </c>
      <c r="C3" s="27" t="s">
        <v>187</v>
      </c>
      <c r="D3" s="27" t="s">
        <v>187</v>
      </c>
      <c r="E3" s="27" t="s">
        <v>767</v>
      </c>
      <c r="F3">
        <f>LEN(E3)</f>
        <v>16</v>
      </c>
      <c r="G3" t="str">
        <f>"INSERT INTO [dbo].[FIN_MAPPING_NEW]([guid],[kod],[PL группа 1] ,[Статьи затрат для PL] ,[Статьи затрат PL в 1 C]) VALUES  (CONVERT(BINARY(16),"&amp;A3&amp;",1),'"&amp;B3&amp;"','"&amp;C3&amp;"','"&amp;D3&amp;"','"&amp;E3&amp;"')"</f>
        <v>INSERT INTO [dbo].[FIN_MAPPING_NEW]([guid],[kod],[PL группа 1] ,[Статьи затрат для PL] ,[Статьи затрат PL в 1 C]) VALUES  (CONVERT(BINARY(16),0x80D100155D01C90111E7B94591A60AC3,1),'00-000041','Агенские расходы','Агенские расходы','Агентские услуги')</v>
      </c>
    </row>
    <row r="4" spans="1:7" x14ac:dyDescent="0.3">
      <c r="A4" s="27" t="str">
        <f>VLOOKUP(E4,'Стати с кодами'!B:D,3,0)</f>
        <v>0xA23F00155D01C80911E9EBD84C930A67</v>
      </c>
      <c r="B4" s="27" t="s">
        <v>386</v>
      </c>
      <c r="C4" s="27" t="s">
        <v>187</v>
      </c>
      <c r="D4" s="27" t="s">
        <v>187</v>
      </c>
      <c r="E4" s="27" t="s">
        <v>72</v>
      </c>
      <c r="F4" s="27">
        <f t="shared" ref="F4:F67" si="0">LEN(E4)</f>
        <v>17</v>
      </c>
      <c r="G4" s="27" t="str">
        <f t="shared" ref="G4:G67" si="1">"INSERT INTO [dbo].[FIN_MAPPING_NEW]([guid],[kod],[PL группа 1] ,[Статьи затрат для PL] ,[Статьи затрат PL в 1 C]) VALUES  (CONVERT(BINARY(16),"&amp;A4&amp;",1),'"&amp;B4&amp;"','"&amp;C4&amp;"','"&amp;D4&amp;"','"&amp;E4&amp;"')"</f>
        <v>INSERT INTO [dbo].[FIN_MAPPING_NEW]([guid],[kod],[PL группа 1] ,[Статьи затрат для PL] ,[Статьи затрат PL в 1 C]) VALUES  (CONVERT(BINARY(16),0xA23F00155D01C80911E9EBD84C930A67,1),'00-000062','Агенские расходы','Агенские расходы','Агентские расходы')</v>
      </c>
    </row>
    <row r="5" spans="1:7" x14ac:dyDescent="0.3">
      <c r="A5" s="27" t="str">
        <f>VLOOKUP(E5,'Стати с кодами'!B:D,3,0)</f>
        <v>0x801E00155D01C90111E6E6C6167D1E72</v>
      </c>
      <c r="B5" s="34" t="s">
        <v>240</v>
      </c>
      <c r="C5" s="27" t="s">
        <v>18</v>
      </c>
      <c r="D5" s="27" t="s">
        <v>18</v>
      </c>
      <c r="E5" s="27" t="s">
        <v>75</v>
      </c>
      <c r="F5" s="27">
        <f t="shared" si="0"/>
        <v>20</v>
      </c>
      <c r="G5" s="27" t="str">
        <f t="shared" si="1"/>
        <v>INSERT INTO [dbo].[FIN_MAPPING_NEW]([guid],[kod],[PL группа 1] ,[Статьи затрат для PL] ,[Статьи затрат PL в 1 C]) VALUES  (CONVERT(BINARY(16),0x801E00155D01C90111E6E6C6167D1E72,1),'00-000008','Амортизация','Амортизация','Амортизация 3 группы')</v>
      </c>
    </row>
    <row r="6" spans="1:7" x14ac:dyDescent="0.3">
      <c r="A6" s="27" t="str">
        <f>VLOOKUP(E6,'Стати с кодами'!B:D,3,0)</f>
        <v>0xA22B7085C2A4312A11EA6F3ED37B716D</v>
      </c>
      <c r="B6" s="27" t="s">
        <v>365</v>
      </c>
      <c r="C6" s="27" t="s">
        <v>18</v>
      </c>
      <c r="D6" s="27" t="s">
        <v>18</v>
      </c>
      <c r="E6" s="27" t="s">
        <v>76</v>
      </c>
      <c r="F6" s="27">
        <f t="shared" si="0"/>
        <v>20</v>
      </c>
      <c r="G6" s="27" t="str">
        <f t="shared" si="1"/>
        <v>INSERT INTO [dbo].[FIN_MAPPING_NEW]([guid],[kod],[PL группа 1] ,[Статьи затрат для PL] ,[Статьи затрат PL в 1 C]) VALUES  (CONVERT(BINARY(16),0xA22B7085C2A4312A11EA6F3ED37B716D,1),'00-000134','Амортизация','Амортизация','Амортизация 4 группы')</v>
      </c>
    </row>
    <row r="7" spans="1:7" x14ac:dyDescent="0.3">
      <c r="A7" s="27" t="str">
        <f>VLOOKUP(E7,'Стати с кодами'!B:D,3,0)</f>
        <v>0xA22B7085C2A4312A11EA757612C7FB6A</v>
      </c>
      <c r="B7" s="27" t="s">
        <v>366</v>
      </c>
      <c r="C7" s="27" t="s">
        <v>18</v>
      </c>
      <c r="D7" s="27" t="s">
        <v>18</v>
      </c>
      <c r="E7" s="27" t="s">
        <v>74</v>
      </c>
      <c r="F7" s="27">
        <f t="shared" si="0"/>
        <v>20</v>
      </c>
      <c r="G7" s="27" t="str">
        <f t="shared" si="1"/>
        <v>INSERT INTO [dbo].[FIN_MAPPING_NEW]([guid],[kod],[PL группа 1] ,[Статьи затрат для PL] ,[Статьи затрат PL в 1 C]) VALUES  (CONVERT(BINARY(16),0xA22B7085C2A4312A11EA757612C7FB6A,1),'00-000135','Амортизация','Амортизация','Амортизация 2 группы')</v>
      </c>
    </row>
    <row r="8" spans="1:7" x14ac:dyDescent="0.3">
      <c r="A8" s="27" t="str">
        <f>VLOOKUP(E8,'Стати с кодами'!B:D,3,0)</f>
        <v>0xA22B7085C2A4312A11EA757612C7FB6B</v>
      </c>
      <c r="B8" s="27" t="s">
        <v>367</v>
      </c>
      <c r="C8" s="27" t="s">
        <v>18</v>
      </c>
      <c r="D8" s="27" t="s">
        <v>18</v>
      </c>
      <c r="E8" s="27" t="s">
        <v>73</v>
      </c>
      <c r="F8" s="27">
        <f t="shared" si="0"/>
        <v>20</v>
      </c>
      <c r="G8" s="27" t="str">
        <f t="shared" si="1"/>
        <v>INSERT INTO [dbo].[FIN_MAPPING_NEW]([guid],[kod],[PL группа 1] ,[Статьи затрат для PL] ,[Статьи затрат PL в 1 C]) VALUES  (CONVERT(BINARY(16),0xA22B7085C2A4312A11EA757612C7FB6B,1),'00-000136','Амортизация','Амортизация','Амортизация 1 группы')</v>
      </c>
    </row>
    <row r="9" spans="1:7" x14ac:dyDescent="0.3">
      <c r="A9" s="27" t="str">
        <f>VLOOKUP(E9,'Стати с кодами'!B:D,3,0)</f>
        <v>0xA22B7085C2A4312A11EA90FB3D0DBF7E</v>
      </c>
      <c r="B9" s="27" t="s">
        <v>373</v>
      </c>
      <c r="C9" s="27" t="s">
        <v>18</v>
      </c>
      <c r="D9" s="27" t="s">
        <v>18</v>
      </c>
      <c r="E9" s="27" t="s">
        <v>372</v>
      </c>
      <c r="F9" s="27">
        <f t="shared" si="0"/>
        <v>17</v>
      </c>
      <c r="G9" s="27" t="str">
        <f t="shared" si="1"/>
        <v>INSERT INTO [dbo].[FIN_MAPPING_NEW]([guid],[kod],[PL группа 1] ,[Статьи затрат для PL] ,[Статьи затрат PL в 1 C]) VALUES  (CONVERT(BINARY(16),0xA22B7085C2A4312A11EA90FB3D0DBF7E,1),'00-000140','Амортизация','Амортизация','Амортизация ОФПСХ')</v>
      </c>
    </row>
    <row r="10" spans="1:7" x14ac:dyDescent="0.3">
      <c r="A10" s="27" t="str">
        <f>VLOOKUP(E10,'Стати с кодами'!B:D,3,0)</f>
        <v>0x80DD00155D01C90111E8122BFD3544CB</v>
      </c>
      <c r="B10" s="27" t="s">
        <v>284</v>
      </c>
      <c r="C10" s="27" t="s">
        <v>173</v>
      </c>
      <c r="D10" s="27" t="s">
        <v>173</v>
      </c>
      <c r="E10" s="27" t="s">
        <v>80</v>
      </c>
      <c r="F10" s="27">
        <f t="shared" si="0"/>
        <v>14</v>
      </c>
      <c r="G10" s="27" t="str">
        <f t="shared" si="1"/>
        <v>INSERT INTO [dbo].[FIN_MAPPING_NEW]([guid],[kod],[PL группа 1] ,[Статьи затрат для PL] ,[Статьи затрат PL в 1 C]) VALUES  (CONVERT(BINARY(16),0x80DD00155D01C90111E8122BFD3544CB,1),'00-000047','Аренда офиса','Аренда офиса','Арендная плата')</v>
      </c>
    </row>
    <row r="11" spans="1:7" x14ac:dyDescent="0.3">
      <c r="A11" s="27" t="str">
        <f>VLOOKUP(E11,'Стати с кодами'!B:D,3,0)</f>
        <v>0xA23F00155D01C80911E9EE70B37F91D5</v>
      </c>
      <c r="B11" s="27" t="s">
        <v>396</v>
      </c>
      <c r="C11" s="27" t="s">
        <v>173</v>
      </c>
      <c r="D11" s="27" t="s">
        <v>173</v>
      </c>
      <c r="E11" s="27" t="s">
        <v>92</v>
      </c>
      <c r="F11" s="27">
        <f t="shared" si="0"/>
        <v>28</v>
      </c>
      <c r="G11" s="27" t="str">
        <f t="shared" si="1"/>
        <v>INSERT INTO [dbo].[FIN_MAPPING_NEW]([guid],[kod],[PL группа 1] ,[Статьи затрат для PL] ,[Статьи затрат PL в 1 C]) VALUES  (CONVERT(BINARY(16),0xA23F00155D01C80911E9EE70B37F91D5,1),'00-000072','Аренда офиса','Аренда офиса','Коммунальные платежи (офисы)')</v>
      </c>
    </row>
    <row r="12" spans="1:7" x14ac:dyDescent="0.3">
      <c r="A12" s="27" t="str">
        <f>VLOOKUP(E12,'Стати с кодами'!B:D,3,0)</f>
        <v>0x80D3000C2910767B11E5E125C0C80DD8</v>
      </c>
      <c r="B12" s="27" t="s">
        <v>276</v>
      </c>
      <c r="C12" s="27" t="s">
        <v>30</v>
      </c>
      <c r="D12" s="27" t="s">
        <v>64</v>
      </c>
      <c r="E12" s="27" t="s">
        <v>64</v>
      </c>
      <c r="F12" s="27">
        <f t="shared" si="0"/>
        <v>18</v>
      </c>
      <c r="G12" s="27" t="str">
        <f t="shared" si="1"/>
        <v>INSERT INTO [dbo].[FIN_MAPPING_NEW]([guid],[kod],[PL группа 1] ,[Статьи затрат для PL] ,[Статьи затрат PL в 1 C]) VALUES  (CONVERT(BINARY(16),0x80D3000C2910767B11E5E125C0C80DD8,1),'УТ-000008','Доп. транспортные расходы ','Таможенные платежи','Таможенные платежи')</v>
      </c>
    </row>
    <row r="13" spans="1:7" x14ac:dyDescent="0.3">
      <c r="A13" s="27" t="str">
        <f>VLOOKUP(E13,'Стати с кодами'!B:D,3,0)</f>
        <v>0x970000155D01C90111E7169631979771</v>
      </c>
      <c r="B13" s="27" t="s">
        <v>348</v>
      </c>
      <c r="C13" s="27" t="s">
        <v>30</v>
      </c>
      <c r="D13" s="27" t="s">
        <v>83</v>
      </c>
      <c r="E13" s="27" t="s">
        <v>83</v>
      </c>
      <c r="F13" s="27">
        <f t="shared" si="0"/>
        <v>17</v>
      </c>
      <c r="G13" s="27" t="str">
        <f t="shared" si="1"/>
        <v>INSERT INTO [dbo].[FIN_MAPPING_NEW]([guid],[kod],[PL группа 1] ,[Статьи затрат для PL] ,[Статьи затрат PL в 1 C]) VALUES  (CONVERT(BINARY(16),0x970000155D01C90111E7169631979771,1),'00-000027','Доп. транспортные расходы ','Брокерские услуги','Брокерские услуги')</v>
      </c>
    </row>
    <row r="14" spans="1:7" x14ac:dyDescent="0.3">
      <c r="A14" s="27" t="str">
        <f>VLOOKUP(E14,'Стати с кодами'!B:D,3,0)</f>
        <v>0xA21F7085C2A4312A11E9FC7F7278F3CA</v>
      </c>
      <c r="B14" s="27" t="s">
        <v>357</v>
      </c>
      <c r="C14" s="27" t="s">
        <v>30</v>
      </c>
      <c r="D14" s="27" t="s">
        <v>120</v>
      </c>
      <c r="E14" s="27" t="s">
        <v>120</v>
      </c>
      <c r="F14" s="27">
        <f t="shared" si="0"/>
        <v>37</v>
      </c>
      <c r="G14" s="27" t="str">
        <f t="shared" si="1"/>
        <v>INSERT INTO [dbo].[FIN_MAPPING_NEW]([guid],[kod],[PL группа 1] ,[Статьи затрат для PL] ,[Статьи затрат PL в 1 C]) VALUES  (CONVERT(BINARY(16),0xA21F7085C2A4312A11E9FC7F7278F3CA,1),'00-000127','Доп. транспортные расходы ','Расходы на приобретение ОС (автопарк)','Расходы на приобретение ОС (автопарк)')</v>
      </c>
    </row>
    <row r="15" spans="1:7" x14ac:dyDescent="0.3">
      <c r="A15" s="27" t="str">
        <f>VLOOKUP(E15,'Стати с кодами'!B:D,3,0)</f>
        <v>0xA2267085C2A4312A11EA158414FD7B3B</v>
      </c>
      <c r="B15" s="27" t="s">
        <v>361</v>
      </c>
      <c r="C15" s="27" t="s">
        <v>30</v>
      </c>
      <c r="D15" s="27" t="s">
        <v>137</v>
      </c>
      <c r="E15" s="27" t="s">
        <v>137</v>
      </c>
      <c r="F15" s="27">
        <f t="shared" si="0"/>
        <v>26</v>
      </c>
      <c r="G15" s="27" t="str">
        <f t="shared" si="1"/>
        <v>INSERT INTO [dbo].[FIN_MAPPING_NEW]([guid],[kod],[PL группа 1] ,[Статьи затрат для PL] ,[Статьи затрат PL в 1 C]) VALUES  (CONVERT(BINARY(16),0xA2267085C2A4312A11EA158414FD7B3B,1),'00-000131','Доп. транспортные расходы ','Транспортные расходы (LTD)','Транспортные расходы (LTD)')</v>
      </c>
    </row>
    <row r="16" spans="1:7" x14ac:dyDescent="0.3">
      <c r="A16" s="27" t="str">
        <f>VLOOKUP(E16,'Стати с кодами'!B:D,3,0)</f>
        <v>0xA23F00155D01C80911E9F0D4B317ED00</v>
      </c>
      <c r="B16" s="27" t="s">
        <v>401</v>
      </c>
      <c r="C16" s="27" t="s">
        <v>30</v>
      </c>
      <c r="D16" s="27" t="s">
        <v>149</v>
      </c>
      <c r="E16" s="27" t="s">
        <v>149</v>
      </c>
      <c r="F16" s="27">
        <f t="shared" si="0"/>
        <v>12</v>
      </c>
      <c r="G16" s="27" t="str">
        <f t="shared" si="1"/>
        <v>INSERT INTO [dbo].[FIN_MAPPING_NEW]([guid],[kod],[PL группа 1] ,[Статьи затрат для PL] ,[Статьи затрат PL в 1 C]) VALUES  (CONVERT(BINARY(16),0xA23F00155D01C80911E9F0D4B317ED00,1),'00-000077','Доп. транспортные расходы ','Услуги такси','Услуги такси')</v>
      </c>
    </row>
    <row r="17" spans="1:7" x14ac:dyDescent="0.3">
      <c r="A17" s="27" t="str">
        <f>VLOOKUP(E17,'Стати с кодами'!B:D,3,0)</f>
        <v>0xAF8ED4F5EF10792511ECB7D5FC9913F6</v>
      </c>
      <c r="B17" s="27" t="s">
        <v>486</v>
      </c>
      <c r="C17" s="27" t="s">
        <v>30</v>
      </c>
      <c r="D17" s="27" t="s">
        <v>134</v>
      </c>
      <c r="E17" s="27" t="s">
        <v>134</v>
      </c>
      <c r="F17" s="27">
        <f t="shared" si="0"/>
        <v>17</v>
      </c>
      <c r="G17" s="27" t="str">
        <f t="shared" si="1"/>
        <v>INSERT INTO [dbo].[FIN_MAPPING_NEW]([guid],[kod],[PL группа 1] ,[Статьи затрат для PL] ,[Статьи затрат PL в 1 C]) VALUES  (CONVERT(BINARY(16),0xAF8ED4F5EF10792511ECB7D5FC9913F6,1),'00-000166','Доп. транспортные расходы ','Страхование груза','Страхование груза')</v>
      </c>
    </row>
    <row r="18" spans="1:7" x14ac:dyDescent="0.3">
      <c r="A18" s="27" t="str">
        <f>VLOOKUP(E18,'Стати с кодами'!B:D,3,0)</f>
        <v>0x80C500155D01C90111E7865B8FD10872</v>
      </c>
      <c r="B18" s="27" t="s">
        <v>263</v>
      </c>
      <c r="C18" s="27" t="s">
        <v>191</v>
      </c>
      <c r="D18" s="27" t="s">
        <v>150</v>
      </c>
      <c r="E18" s="27" t="s">
        <v>150</v>
      </c>
      <c r="F18" s="27">
        <f t="shared" si="0"/>
        <v>15</v>
      </c>
      <c r="G18" s="27" t="str">
        <f t="shared" si="1"/>
        <v>INSERT INTO [dbo].[FIN_MAPPING_NEW]([guid],[kod],[PL группа 1] ,[Статьи затрат для PL] ,[Статьи затрат PL в 1 C]) VALUES  (CONVERT(BINARY(16),0x80C500155D01C90111E7865B8FD10872,1),'00-000038','Доход/Расход от переоценки статей баланса','Утилизация тары','Утилизация тары')</v>
      </c>
    </row>
    <row r="19" spans="1:7" x14ac:dyDescent="0.3">
      <c r="A19" s="27" t="str">
        <f>VLOOKUP(E19,'Стати с кодами'!B:D,3,0)</f>
        <v>0x80C500155D01C90111E7AA6BC71C230E</v>
      </c>
      <c r="B19" s="27" t="s">
        <v>264</v>
      </c>
      <c r="C19" s="27" t="s">
        <v>191</v>
      </c>
      <c r="D19" s="27" t="s">
        <v>103</v>
      </c>
      <c r="E19" s="27" t="s">
        <v>103</v>
      </c>
      <c r="F19" s="27">
        <f t="shared" si="0"/>
        <v>8</v>
      </c>
      <c r="G19" s="27" t="str">
        <f t="shared" si="1"/>
        <v>INSERT INTO [dbo].[FIN_MAPPING_NEW]([guid],[kod],[PL группа 1] ,[Статьи затрат для PL] ,[Статьи затрат PL в 1 C]) VALUES  (CONVERT(BINARY(16),0x80C500155D01C90111E7AA6BC71C230E,1),'00-000039','Доход/Расход от переоценки статей баланса','Пересорт','Пересорт')</v>
      </c>
    </row>
    <row r="20" spans="1:7" x14ac:dyDescent="0.3">
      <c r="A20" s="31" t="s">
        <v>730</v>
      </c>
      <c r="B20" s="27" t="s">
        <v>294</v>
      </c>
      <c r="C20" s="27" t="s">
        <v>191</v>
      </c>
      <c r="D20" s="27" t="s">
        <v>103</v>
      </c>
      <c r="E20" s="27" t="s">
        <v>103</v>
      </c>
      <c r="F20" s="27">
        <f t="shared" si="0"/>
        <v>8</v>
      </c>
      <c r="G20" s="27" t="str">
        <f t="shared" si="1"/>
        <v>INSERT INTO [dbo].[FIN_MAPPING_NEW]([guid],[kod],[PL группа 1] ,[Статьи затрат для PL] ,[Статьи затрат PL в 1 C]) VALUES  (CONVERT(BINARY(16),0x80DF000C29E67B2E11E670EEBD44C278,1),'УТ-000002','Доход/Расход от переоценки статей баланса','Пересорт','Пересорт')</v>
      </c>
    </row>
    <row r="21" spans="1:7" x14ac:dyDescent="0.3">
      <c r="A21" s="31" t="s">
        <v>750</v>
      </c>
      <c r="B21" s="27" t="s">
        <v>298</v>
      </c>
      <c r="C21" s="27" t="s">
        <v>191</v>
      </c>
      <c r="D21" s="27" t="s">
        <v>103</v>
      </c>
      <c r="E21" s="27" t="s">
        <v>103</v>
      </c>
      <c r="F21" s="27">
        <f t="shared" si="0"/>
        <v>8</v>
      </c>
      <c r="G21" s="27" t="str">
        <f t="shared" si="1"/>
        <v>INSERT INTO [dbo].[FIN_MAPPING_NEW]([guid],[kod],[PL группа 1] ,[Статьи затрат для PL] ,[Статьи затрат PL в 1 C]) VALUES  (CONVERT(BINARY(16),0x80DF000C29E67B2E11E679937D7FCA00,1),'УТ-000009','Доход/Расход от переоценки статей баланса','Пересорт','Пересорт')</v>
      </c>
    </row>
    <row r="22" spans="1:7" x14ac:dyDescent="0.3">
      <c r="A22" s="27" t="str">
        <f>VLOOKUP(E22,'Стати с кодами'!B:D,3,0)</f>
        <v>0x80DE000C29E67B2E11E628A464E5C163</v>
      </c>
      <c r="B22" s="27" t="s">
        <v>274</v>
      </c>
      <c r="C22" s="27" t="s">
        <v>191</v>
      </c>
      <c r="D22" s="27" t="s">
        <v>159</v>
      </c>
      <c r="E22" s="27" t="s">
        <v>293</v>
      </c>
      <c r="F22" s="27">
        <f t="shared" si="0"/>
        <v>40</v>
      </c>
      <c r="G22" s="27" t="str">
        <f t="shared" si="1"/>
        <v>INSERT INTO [dbo].[FIN_MAPPING_NEW]([guid],[kod],[PL группа 1] ,[Статьи затрат для PL] ,[Статьи затрат PL в 1 C]) VALUES  (CONVERT(BINARY(16),0x80DE000C29E67B2E11E628A464E5C163,1),'УТ-000006','Доход/Расход от переоценки статей баланса','Списание дебиторской задолженности','Закрытие резервов по сомнительным долгам')</v>
      </c>
    </row>
    <row r="23" spans="1:7" x14ac:dyDescent="0.3">
      <c r="A23" s="27" t="str">
        <f>VLOOKUP(E23,'Стати с кодами'!B:D,3,0)</f>
        <v>0x80DE000C29E67B2E11E628A464E5C171</v>
      </c>
      <c r="B23" s="27" t="s">
        <v>276</v>
      </c>
      <c r="C23" s="27" t="s">
        <v>191</v>
      </c>
      <c r="D23" s="27" t="s">
        <v>159</v>
      </c>
      <c r="E23" s="27" t="s">
        <v>303</v>
      </c>
      <c r="F23" s="27">
        <f t="shared" si="0"/>
        <v>44</v>
      </c>
      <c r="G23" s="27" t="str">
        <f t="shared" si="1"/>
        <v>INSERT INTO [dbo].[FIN_MAPPING_NEW]([guid],[kod],[PL группа 1] ,[Статьи затрат для PL] ,[Статьи затрат PL в 1 C]) VALUES  (CONVERT(BINARY(16),0x80DE000C29E67B2E11E628A464E5C171,1),'УТ-000008','Доход/Расход от переоценки статей баланса','Списание дебиторской задолженности','Формирование резервов по сомнительным долгам')</v>
      </c>
    </row>
    <row r="24" spans="1:7" x14ac:dyDescent="0.3">
      <c r="A24" s="27" t="str">
        <f>VLOOKUP(E24,'Стати с кодами'!B:D,3,0)</f>
        <v>0xA22B7085C2A4312A11EA847D44E8681B</v>
      </c>
      <c r="B24" s="27" t="s">
        <v>370</v>
      </c>
      <c r="C24" s="27" t="s">
        <v>191</v>
      </c>
      <c r="D24" s="27" t="s">
        <v>130</v>
      </c>
      <c r="E24" s="27" t="s">
        <v>130</v>
      </c>
      <c r="F24" s="27">
        <f t="shared" si="0"/>
        <v>49</v>
      </c>
      <c r="G24" s="27" t="str">
        <f t="shared" si="1"/>
        <v>INSERT INTO [dbo].[FIN_MAPPING_NEW]([guid],[kod],[PL группа 1] ,[Статьи затрат для PL] ,[Статьи затрат PL в 1 C]) VALUES  (CONVERT(BINARY(16),0xA22B7085C2A4312A11EA847D44E8681B,1),'00-000138','Доход/Расход от переоценки статей баланса','Списание товара на экспертизу, не идущие на вычет','Списание товара на экспертизу, не идущие на вычет')</v>
      </c>
    </row>
    <row r="25" spans="1:7" x14ac:dyDescent="0.3">
      <c r="A25" s="27" t="str">
        <f>VLOOKUP(E25,'Стати с кодами'!B:D,3,0)</f>
        <v>0xA2307085C2A4312A11EAEC6FE2F9377F</v>
      </c>
      <c r="B25" s="27" t="s">
        <v>382</v>
      </c>
      <c r="C25" s="27" t="s">
        <v>191</v>
      </c>
      <c r="D25" s="27" t="s">
        <v>381</v>
      </c>
      <c r="E25" s="27" t="s">
        <v>381</v>
      </c>
      <c r="F25" s="27">
        <f t="shared" si="0"/>
        <v>44</v>
      </c>
      <c r="G25" s="27" t="str">
        <f t="shared" si="1"/>
        <v>INSERT INTO [dbo].[FIN_MAPPING_NEW]([guid],[kod],[PL группа 1] ,[Статьи затрат для PL] ,[Статьи затрат PL в 1 C]) VALUES  (CONVERT(BINARY(16),0xA2307085C2A4312A11EAEC6FE2F9377F,1),'УТ-000021','Доход/Расход от переоценки статей баланса','Списание убытков прошлых лет за счет прибыли','Списание убытков прошлых лет за счет прибыли')</v>
      </c>
    </row>
    <row r="26" spans="1:7" x14ac:dyDescent="0.3">
      <c r="A26" s="27" t="str">
        <f>VLOOKUP(E26,'Стати с кодами'!B:D,3,0)</f>
        <v>0xA23F00155D01C80911E9F159080FF816</v>
      </c>
      <c r="B26" s="27" t="s">
        <v>411</v>
      </c>
      <c r="C26" s="27" t="s">
        <v>191</v>
      </c>
      <c r="D26" s="27" t="s">
        <v>131</v>
      </c>
      <c r="E26" s="27" t="s">
        <v>131</v>
      </c>
      <c r="F26" s="27">
        <f t="shared" si="0"/>
        <v>45</v>
      </c>
      <c r="G26" s="27" t="str">
        <f t="shared" si="1"/>
        <v>INSERT INTO [dbo].[FIN_MAPPING_NEW]([guid],[kod],[PL группа 1] ,[Статьи затрат для PL] ,[Статьи затрат PL в 1 C]) VALUES  (CONVERT(BINARY(16),0xA23F00155D01C80911E9F159080FF816,1),'00-000087','Доход/Расход от переоценки статей баланса','Списание товаров на складе (порча, недостачи)','Списание товаров на складе (порча, недостачи)')</v>
      </c>
    </row>
    <row r="27" spans="1:7" x14ac:dyDescent="0.3">
      <c r="A27" s="27" t="str">
        <f>VLOOKUP(E27,'Стати с кодами'!B:D,3,0)</f>
        <v>0xAF8AD4F5EF10792511EC5327DBC15622</v>
      </c>
      <c r="B27" s="27" t="s">
        <v>477</v>
      </c>
      <c r="C27" s="27" t="s">
        <v>191</v>
      </c>
      <c r="D27" s="27" t="s">
        <v>159</v>
      </c>
      <c r="E27" s="27" t="s">
        <v>476</v>
      </c>
      <c r="F27" s="27">
        <f t="shared" si="0"/>
        <v>53</v>
      </c>
      <c r="G27" s="27" t="str">
        <f t="shared" si="1"/>
        <v>INSERT INTO [dbo].[FIN_MAPPING_NEW]([guid],[kod],[PL группа 1] ,[Статьи затрат для PL] ,[Статьи затрат PL в 1 C]) VALUES  (CONVERT(BINARY(16),0xAF8AD4F5EF10792511EC5327DBC15622,1),'00-000159','Доход/Расход от переоценки статей баланса','Списание дебиторской задолженности','Списание задолженности покупателей по договору цессии')</v>
      </c>
    </row>
    <row r="28" spans="1:7" x14ac:dyDescent="0.3">
      <c r="A28" s="27" t="str">
        <f>VLOOKUP(E28,'Стати с кодами'!B:D,3,0)</f>
        <v>0xAF8ED4F5EF10792511ECAFE584DB6306</v>
      </c>
      <c r="B28" s="27" t="s">
        <v>483</v>
      </c>
      <c r="C28" s="27" t="s">
        <v>191</v>
      </c>
      <c r="D28" s="27" t="s">
        <v>159</v>
      </c>
      <c r="E28" s="27" t="s">
        <v>159</v>
      </c>
      <c r="F28" s="27">
        <f t="shared" si="0"/>
        <v>34</v>
      </c>
      <c r="G28" s="27" t="str">
        <f t="shared" si="1"/>
        <v>INSERT INTO [dbo].[FIN_MAPPING_NEW]([guid],[kod],[PL группа 1] ,[Статьи затрат для PL] ,[Статьи затрат PL в 1 C]) VALUES  (CONVERT(BINARY(16),0xAF8ED4F5EF10792511ECAFE584DB6306,1),'00-000164','Доход/Расход от переоценки статей баланса','Списание дебиторской задолженности','Списание дебиторской задолженности')</v>
      </c>
    </row>
    <row r="29" spans="1:7" x14ac:dyDescent="0.3">
      <c r="A29" s="27" t="str">
        <f>VLOOKUP(E29,'Стати с кодами'!B:D,3,0)</f>
        <v>0xBA3E00155D01C90111E7373021C8131A</v>
      </c>
      <c r="B29" s="27" t="s">
        <v>276</v>
      </c>
      <c r="C29" s="27" t="s">
        <v>191</v>
      </c>
      <c r="D29" s="27" t="s">
        <v>768</v>
      </c>
      <c r="E29" s="27" t="s">
        <v>517</v>
      </c>
      <c r="F29" s="27">
        <f t="shared" si="0"/>
        <v>75</v>
      </c>
      <c r="G29" s="27" t="str">
        <f t="shared" si="1"/>
        <v>INSERT INTO [dbo].[FIN_MAPPING_NEW]([guid],[kod],[PL группа 1] ,[Статьи затрат для PL] ,[Статьи затрат PL в 1 C]) VALUES  (CONVERT(BINARY(16),0xBA3E00155D01C90111E7373021C8131A,1),'УТ-000008','Доход/Расход от переоценки статей баланса','Переоценка','Доходы от превышения стоимости выбывших ФА, над стоимостным балансом группы')</v>
      </c>
    </row>
    <row r="30" spans="1:7" x14ac:dyDescent="0.3">
      <c r="A30" s="27" t="str">
        <f>VLOOKUP(E30,'Стати с кодами'!B:D,3,0)</f>
        <v>0xA2307085C2A4312A11EAEC6FE2F9377E</v>
      </c>
      <c r="B30" s="27" t="s">
        <v>380</v>
      </c>
      <c r="C30" s="27" t="s">
        <v>185</v>
      </c>
      <c r="D30" s="27" t="s">
        <v>177</v>
      </c>
      <c r="E30" s="27" t="s">
        <v>164</v>
      </c>
      <c r="F30" s="27">
        <f t="shared" si="0"/>
        <v>56</v>
      </c>
      <c r="G30" s="27" t="str">
        <f t="shared" si="1"/>
        <v>INSERT INTO [dbo].[FIN_MAPPING_NEW]([guid],[kod],[PL группа 1] ,[Статьи затрат для PL] ,[Статьи затрат PL в 1 C]) VALUES  (CONVERT(BINARY(16),0xA2307085C2A4312A11EAEC6FE2F9377E,1),'УТ-000022','Коммерческие расходы','Расходы по обесценению дебиторской задолженности','Списание убытков прошлых лет по истечению срока давности')</v>
      </c>
    </row>
    <row r="31" spans="1:7" x14ac:dyDescent="0.3">
      <c r="A31" s="27" t="str">
        <f>VLOOKUP(E31,'Стати с кодами'!B:D,3,0)</f>
        <v>0xAF96D4F5EF10792511ED8CBC78F665AF</v>
      </c>
      <c r="B31" s="27" t="s">
        <v>507</v>
      </c>
      <c r="C31" s="27" t="s">
        <v>5</v>
      </c>
      <c r="D31" s="27" t="s">
        <v>200</v>
      </c>
      <c r="E31" s="27" t="s">
        <v>5</v>
      </c>
      <c r="F31" s="27">
        <f t="shared" si="0"/>
        <v>3</v>
      </c>
      <c r="G31" s="27" t="str">
        <f t="shared" si="1"/>
        <v>INSERT INTO [dbo].[FIN_MAPPING_NEW]([guid],[kod],[PL группа 1] ,[Статьи затрат для PL] ,[Статьи затрат PL в 1 C]) VALUES  (CONVERT(BINARY(16),0xAF96D4F5EF10792511ED8CBC78F665AF,1),'00-000177','КПН','Корпоративный Подаходный Налог','КПН')</v>
      </c>
    </row>
    <row r="32" spans="1:7" x14ac:dyDescent="0.3">
      <c r="A32" s="27" t="str">
        <f>VLOOKUP(E32,'Стати с кодами'!B:D,3,0)</f>
        <v>0xA21B7085C2A4312A11E9BDBD30F5E8FF</v>
      </c>
      <c r="B32" s="27" t="s">
        <v>235</v>
      </c>
      <c r="C32" s="27" t="s">
        <v>31</v>
      </c>
      <c r="D32" s="27" t="s">
        <v>227</v>
      </c>
      <c r="E32" s="27" t="s">
        <v>227</v>
      </c>
      <c r="F32" s="27">
        <f t="shared" si="0"/>
        <v>35</v>
      </c>
      <c r="G32" s="27" t="str">
        <f t="shared" si="1"/>
        <v>INSERT INTO [dbo].[FIN_MAPPING_NEW]([guid],[kod],[PL группа 1] ,[Статьи затрат для PL] ,[Статьи затрат PL в 1 C]) VALUES  (CONVERT(BINARY(16),0xA21B7085C2A4312A11E9BDBD30F5E8FF,1),'00-000005','Кредит нота за товар','После сезонная скидка от поставщика','После сезонная скидка от поставщика')</v>
      </c>
    </row>
    <row r="33" spans="1:7" x14ac:dyDescent="0.3">
      <c r="A33" s="27" t="str">
        <f>VLOOKUP(E33,'Стати с кодами'!B:D,3,0)</f>
        <v>0xAF7ED4F5EF10792511EBC35A28FD9363</v>
      </c>
      <c r="B33" s="27" t="s">
        <v>242</v>
      </c>
      <c r="C33" s="27" t="s">
        <v>31</v>
      </c>
      <c r="D33" s="27" t="s">
        <v>221</v>
      </c>
      <c r="E33" s="27" t="s">
        <v>221</v>
      </c>
      <c r="F33" s="27">
        <f t="shared" si="0"/>
        <v>33</v>
      </c>
      <c r="G33" s="27" t="str">
        <f t="shared" si="1"/>
        <v>INSERT INTO [dbo].[FIN_MAPPING_NEW]([guid],[kod],[PL группа 1] ,[Статьи затрат для PL] ,[Статьи затрат PL в 1 C]) VALUES  (CONVERT(BINARY(16),0xAF7ED4F5EF10792511EBC35A28FD9363,1),'00-000010','Кредит нота за товар','Возмещение расходов от поставщика','Возмещение расходов от поставщика')</v>
      </c>
    </row>
    <row r="34" spans="1:7" x14ac:dyDescent="0.3">
      <c r="A34" s="27" t="str">
        <f>VLOOKUP(E34,'Стати с кодами'!B:D,3,0)</f>
        <v>0xAF8ED4F5EF10792511ECB3FA6C8BE40E</v>
      </c>
      <c r="B34" s="27" t="s">
        <v>250</v>
      </c>
      <c r="C34" s="27" t="s">
        <v>31</v>
      </c>
      <c r="D34" s="27" t="s">
        <v>228</v>
      </c>
      <c r="E34" s="27" t="s">
        <v>228</v>
      </c>
      <c r="F34" s="27">
        <f t="shared" si="0"/>
        <v>55</v>
      </c>
      <c r="G34" s="27" t="str">
        <f t="shared" si="1"/>
        <v>INSERT INTO [dbo].[FIN_MAPPING_NEW]([guid],[kod],[PL группа 1] ,[Статьи затрат для PL] ,[Статьи затрат PL в 1 C]) VALUES  (CONVERT(BINARY(16),0xAF8ED4F5EF10792511ECB3FA6C8BE40E,1),'00-000015','Кредит нота за товар','После сезонная скидка от поставщика (зарезервированная)','После сезонная скидка от поставщика (зарезервированная)')</v>
      </c>
    </row>
    <row r="35" spans="1:7" x14ac:dyDescent="0.3">
      <c r="A35" s="27" t="str">
        <f>VLOOKUP(E35,'Стати с кодами'!B:D,3,0)</f>
        <v>0x810F000C29EF79CA11E8FEF115B9833F</v>
      </c>
      <c r="B35" s="27" t="s">
        <v>275</v>
      </c>
      <c r="C35" s="27" t="s">
        <v>19</v>
      </c>
      <c r="D35" s="27" t="s">
        <v>19</v>
      </c>
      <c r="E35" s="27" t="s">
        <v>226</v>
      </c>
      <c r="F35" s="27">
        <f t="shared" si="0"/>
        <v>29</v>
      </c>
      <c r="G35" s="27" t="str">
        <f t="shared" si="1"/>
        <v>INSERT INTO [dbo].[FIN_MAPPING_NEW]([guid],[kod],[PL группа 1] ,[Статьи затрат для PL] ,[Статьи затрат PL в 1 C]) VALUES  (CONVERT(BINARY(16),0x810F000C29EF79CA11E8FEF115B9833F,1),'УТ-000007','Курсовая разница','Курсовая разница','Доходы при конвертации валюты')</v>
      </c>
    </row>
    <row r="36" spans="1:7" x14ac:dyDescent="0.3">
      <c r="A36" s="27" t="str">
        <f>VLOOKUP(E36,'Стати с кодами'!B:D,3,0)</f>
        <v>0x810F000C29EF79CA11E8FEF115B98344</v>
      </c>
      <c r="B36" s="27" t="s">
        <v>321</v>
      </c>
      <c r="C36" s="27" t="s">
        <v>19</v>
      </c>
      <c r="D36" s="27" t="s">
        <v>19</v>
      </c>
      <c r="E36" s="27" t="s">
        <v>168</v>
      </c>
      <c r="F36" s="27">
        <f t="shared" si="0"/>
        <v>30</v>
      </c>
      <c r="G36" s="27" t="str">
        <f t="shared" si="1"/>
        <v>INSERT INTO [dbo].[FIN_MAPPING_NEW]([guid],[kod],[PL группа 1] ,[Статьи затрат для PL] ,[Статьи затрат PL в 1 C]) VALUES  (CONVERT(BINARY(16),0x810F000C29EF79CA11E8FEF115B98344,1),'УТ-000020','Курсовая разница','Курсовая разница','Расходы при конвертации валюты')</v>
      </c>
    </row>
    <row r="37" spans="1:7" x14ac:dyDescent="0.3">
      <c r="A37" s="27" t="str">
        <f>VLOOKUP(E37,'Стати с кодами'!B:D,3,0)</f>
        <v>0x80DE000C29E67B2E11E628A464E5C164</v>
      </c>
      <c r="B37" s="27" t="s">
        <v>294</v>
      </c>
      <c r="C37" s="27" t="s">
        <v>20</v>
      </c>
      <c r="D37" s="27" t="s">
        <v>20</v>
      </c>
      <c r="E37" s="27" t="s">
        <v>20</v>
      </c>
      <c r="F37" s="27">
        <f t="shared" si="0"/>
        <v>16</v>
      </c>
      <c r="G37" s="27" t="str">
        <f t="shared" si="1"/>
        <v>INSERT INTO [dbo].[FIN_MAPPING_NEW]([guid],[kod],[PL группа 1] ,[Статьи затрат для PL] ,[Статьи затрат PL в 1 C]) VALUES  (CONVERT(BINARY(16),0x80DE000C29E67B2E11E628A464E5C164,1),'УТ-000002','Курсовые разницы','Курсовые разницы','Курсовые разницы')</v>
      </c>
    </row>
    <row r="38" spans="1:7" x14ac:dyDescent="0.3">
      <c r="A38" s="31" t="s">
        <v>731</v>
      </c>
      <c r="B38" s="27" t="s">
        <v>267</v>
      </c>
      <c r="C38" s="27" t="s">
        <v>20</v>
      </c>
      <c r="D38" s="27" t="s">
        <v>20</v>
      </c>
      <c r="E38" s="27" t="s">
        <v>20</v>
      </c>
      <c r="F38" s="27">
        <f t="shared" si="0"/>
        <v>16</v>
      </c>
      <c r="G38" s="27" t="str">
        <f t="shared" si="1"/>
        <v>INSERT INTO [dbo].[FIN_MAPPING_NEW]([guid],[kod],[PL группа 1] ,[Статьи затрат для PL] ,[Статьи затрат PL в 1 C]) VALUES  (CONVERT(BINARY(16),0x80DE000C29E67B2E11E628A464E5C168,1),'УТ-000003','Курсовые разницы','Курсовые разницы','Курсовые разницы')</v>
      </c>
    </row>
    <row r="39" spans="1:7" x14ac:dyDescent="0.3">
      <c r="A39" s="27" t="str">
        <f>VLOOKUP(E39,'Стати с кодами'!B:D,3,0)</f>
        <v>0xA23F00155D01C80911E9EE6FB7B9A32D</v>
      </c>
      <c r="B39" s="27" t="s">
        <v>394</v>
      </c>
      <c r="C39" s="27" t="s">
        <v>33</v>
      </c>
      <c r="D39" s="27" t="s">
        <v>195</v>
      </c>
      <c r="E39" s="27" t="s">
        <v>81</v>
      </c>
      <c r="F39" s="27">
        <f t="shared" si="0"/>
        <v>38</v>
      </c>
      <c r="G39" s="27" t="str">
        <f t="shared" si="1"/>
        <v>INSERT INTO [dbo].[FIN_MAPPING_NEW]([guid],[kod],[PL группа 1] ,[Статьи затрат для PL] ,[Статьи затрат PL в 1 C]) VALUES  (CONVERT(BINARY(16),0xA23F00155D01C80911E9EE6FB7B9A32D,1),'00-000070','Общие и административные расходы','Аудиторские услуги','Аудиторские и консультанционные услуги')</v>
      </c>
    </row>
    <row r="40" spans="1:7" x14ac:dyDescent="0.3">
      <c r="A40" s="27" t="str">
        <f>VLOOKUP(E40,'Стати с кодами'!B:D,3,0)</f>
        <v>0x801E00155D01C90111E6E1FB4610BD90</v>
      </c>
      <c r="B40" s="27" t="s">
        <v>233</v>
      </c>
      <c r="C40" s="27" t="s">
        <v>183</v>
      </c>
      <c r="D40" s="27" t="s">
        <v>198</v>
      </c>
      <c r="E40" s="27" t="s">
        <v>90</v>
      </c>
      <c r="F40" s="27">
        <f t="shared" si="0"/>
        <v>32</v>
      </c>
      <c r="G40" s="27" t="str">
        <f t="shared" si="1"/>
        <v>INSERT INTO [dbo].[FIN_MAPPING_NEW]([guid],[kod],[PL группа 1] ,[Статьи затрат для PL] ,[Статьи затрат PL в 1 C]) VALUES  (CONVERT(BINARY(16),0x801E00155D01C90111E6E1FB4610BD90,1),'00-000003','Прочие Административные расходы','Командировичные расходы','Командировочные расходы суточные')</v>
      </c>
    </row>
    <row r="41" spans="1:7" x14ac:dyDescent="0.3">
      <c r="A41" s="27" t="str">
        <f>VLOOKUP(E41,'Стати с кодами'!B:D,3,0)</f>
        <v>0x801E00155D01C90111E6E6F6F334F6E1</v>
      </c>
      <c r="B41" s="27" t="s">
        <v>242</v>
      </c>
      <c r="C41" s="27" t="s">
        <v>183</v>
      </c>
      <c r="D41" s="27" t="s">
        <v>198</v>
      </c>
      <c r="E41" s="27" t="s">
        <v>121</v>
      </c>
      <c r="F41" s="27">
        <f t="shared" si="0"/>
        <v>17</v>
      </c>
      <c r="G41" s="27" t="str">
        <f t="shared" si="1"/>
        <v>INSERT INTO [dbo].[FIN_MAPPING_NEW]([guid],[kod],[PL группа 1] ,[Статьи затрат для PL] ,[Статьи затрат PL в 1 C]) VALUES  (CONVERT(BINARY(16),0x801E00155D01C90111E6E6F6F334F6E1,1),'00-000010','Прочие Административные расходы','Командировичные расходы','Расходы на проезд')</v>
      </c>
    </row>
    <row r="42" spans="1:7" x14ac:dyDescent="0.3">
      <c r="A42" s="27" t="str">
        <f>VLOOKUP(E42,'Стати с кодами'!B:D,3,0)</f>
        <v>0x801E00155D01C90111E6E71232796B70</v>
      </c>
      <c r="B42" s="27" t="s">
        <v>244</v>
      </c>
      <c r="C42" s="27" t="s">
        <v>183</v>
      </c>
      <c r="D42" s="27" t="s">
        <v>243</v>
      </c>
      <c r="E42" s="27" t="s">
        <v>243</v>
      </c>
      <c r="F42" s="27">
        <f t="shared" si="0"/>
        <v>50</v>
      </c>
      <c r="G42" s="27" t="str">
        <f t="shared" si="1"/>
        <v>INSERT INTO [dbo].[FIN_MAPPING_NEW]([guid],[kod],[PL группа 1] ,[Статьи затрат для PL] ,[Статьи затрат PL в 1 C]) VALUES  (CONVERT(BINARY(16),0x801E00155D01C90111E6E71232796B70,1),'00-000011','Прочие Административные расходы','Полиграфические расходы, перевод, оформление док-в','Полиграфические расходы, перевод, оформление док-в')</v>
      </c>
    </row>
    <row r="43" spans="1:7" x14ac:dyDescent="0.3">
      <c r="A43" s="27" t="str">
        <f>VLOOKUP(E43,'Стати с кодами'!B:D,3,0)</f>
        <v>0x801E00155D01C90111E6ED207DDAE854</v>
      </c>
      <c r="B43" s="27" t="s">
        <v>250</v>
      </c>
      <c r="C43" s="27" t="s">
        <v>183</v>
      </c>
      <c r="D43" s="27" t="s">
        <v>197</v>
      </c>
      <c r="E43" s="27" t="s">
        <v>89</v>
      </c>
      <c r="F43" s="27">
        <f t="shared" si="0"/>
        <v>10</v>
      </c>
      <c r="G43" s="27" t="str">
        <f t="shared" si="1"/>
        <v>INSERT INTO [dbo].[FIN_MAPPING_NEW]([guid],[kod],[PL группа 1] ,[Статьи затрат для PL] ,[Статьи затрат PL в 1 C]) VALUES  (CONVERT(BINARY(16),0x801E00155D01C90111E6ED207DDAE854,1),'00-000015','Прочие Административные расходы','Канц.товары','Канцтовары')</v>
      </c>
    </row>
    <row r="44" spans="1:7" x14ac:dyDescent="0.3">
      <c r="A44" s="27" t="str">
        <f>VLOOKUP(E44,'Стати с кодами'!B:D,3,0)</f>
        <v>0x80C500155D01C90111E74F24B835D08D</v>
      </c>
      <c r="B44" s="27" t="s">
        <v>252</v>
      </c>
      <c r="C44" s="27" t="s">
        <v>183</v>
      </c>
      <c r="D44" s="27" t="s">
        <v>123</v>
      </c>
      <c r="E44" s="27" t="s">
        <v>251</v>
      </c>
      <c r="F44" s="27">
        <f t="shared" si="0"/>
        <v>14</v>
      </c>
      <c r="G44" s="27" t="str">
        <f t="shared" si="1"/>
        <v>INSERT INTO [dbo].[FIN_MAPPING_NEW]([guid],[kod],[PL группа 1] ,[Статьи затрат для PL] ,[Статьи затрат PL в 1 C]) VALUES  (CONVERT(BINARY(16),0x80C500155D01C90111E74F24B835D08D,1),'00-000030','Прочие Административные расходы','Расходы по комиссионному вознаграждению ','Вознаграждение')</v>
      </c>
    </row>
    <row r="45" spans="1:7" x14ac:dyDescent="0.3">
      <c r="A45" s="27" t="str">
        <f>VLOOKUP(E45,'Стати с кодами'!B:D,3,0)</f>
        <v>0x80C500155D01C90111E7660426CE73D5</v>
      </c>
      <c r="B45" s="27" t="s">
        <v>257</v>
      </c>
      <c r="C45" s="27" t="s">
        <v>183</v>
      </c>
      <c r="D45" s="27" t="s">
        <v>173</v>
      </c>
      <c r="E45" s="27" t="s">
        <v>78</v>
      </c>
      <c r="F45" s="27">
        <f t="shared" si="0"/>
        <v>24</v>
      </c>
      <c r="G45" s="27" t="str">
        <f t="shared" si="1"/>
        <v>INSERT INTO [dbo].[FIN_MAPPING_NEW]([guid],[kod],[PL группа 1] ,[Статьи затрат для PL] ,[Статьи затрат PL в 1 C]) VALUES  (CONVERT(BINARY(16),0x80C500155D01C90111E7660426CE73D5,1),'00-000033','Прочие Административные расходы','Аренда офиса','Аренда помещений (офисы)')</v>
      </c>
    </row>
    <row r="46" spans="1:7" x14ac:dyDescent="0.3">
      <c r="A46" s="27" t="str">
        <f>VLOOKUP(E46,'Стати с кодами'!B:D,3,0)</f>
        <v>0x80D0000C2910767B11E5A952DE4EB8D2</v>
      </c>
      <c r="B46" s="27" t="s">
        <v>267</v>
      </c>
      <c r="C46" s="27" t="s">
        <v>183</v>
      </c>
      <c r="D46" s="27" t="s">
        <v>156</v>
      </c>
      <c r="E46" s="27" t="s">
        <v>156</v>
      </c>
      <c r="F46" s="27">
        <f t="shared" si="0"/>
        <v>5</v>
      </c>
      <c r="G46" s="27" t="str">
        <f t="shared" si="1"/>
        <v>INSERT INTO [dbo].[FIN_MAPPING_NEW]([guid],[kod],[PL группа 1] ,[Статьи затрат для PL] ,[Статьи затрат PL в 1 C]) VALUES  (CONVERT(BINARY(16),0x80D0000C2910767B11E5A952DE4EB8D2,1),'УТ-000003','Прочие Административные расходы','Брак ','Брак ')</v>
      </c>
    </row>
    <row r="47" spans="1:7" x14ac:dyDescent="0.3">
      <c r="A47" s="27" t="str">
        <f>VLOOKUP(E47,'Стати с кодами'!B:D,3,0)</f>
        <v>0x80DD00155D01C90111E80BFD90C202D7</v>
      </c>
      <c r="B47" s="27" t="s">
        <v>282</v>
      </c>
      <c r="C47" s="27" t="s">
        <v>183</v>
      </c>
      <c r="D47" s="27" t="s">
        <v>204</v>
      </c>
      <c r="E47" s="27" t="s">
        <v>151</v>
      </c>
      <c r="F47" s="27">
        <f t="shared" si="0"/>
        <v>9</v>
      </c>
      <c r="G47" s="27" t="str">
        <f t="shared" si="1"/>
        <v>INSERT INTO [dbo].[FIN_MAPPING_NEW]([guid],[kod],[PL группа 1] ,[Статьи затрат для PL] ,[Статьи затрат PL в 1 C]) VALUES  (CONVERT(BINARY(16),0x80DD00155D01C90111E80BFD90C202D7,1),'00-000044','Прочие Административные расходы','Расходы ГО','Хозтовары')</v>
      </c>
    </row>
    <row r="48" spans="1:7" x14ac:dyDescent="0.3">
      <c r="A48" s="27" t="str">
        <f>VLOOKUP(E48,'Стати с кодами'!B:D,3,0)</f>
        <v>0x80DE000C29E67B2E11E628A464E5C16E</v>
      </c>
      <c r="B48" s="27" t="s">
        <v>299</v>
      </c>
      <c r="C48" s="27" t="s">
        <v>183</v>
      </c>
      <c r="D48" s="27" t="s">
        <v>123</v>
      </c>
      <c r="E48" s="27" t="s">
        <v>123</v>
      </c>
      <c r="F48" s="27">
        <f t="shared" si="0"/>
        <v>40</v>
      </c>
      <c r="G48" s="27" t="str">
        <f t="shared" si="1"/>
        <v>INSERT INTO [dbo].[FIN_MAPPING_NEW]([guid],[kod],[PL группа 1] ,[Статьи затрат для PL] ,[Статьи затрат PL в 1 C]) VALUES  (CONVERT(BINARY(16),0x80DE000C29E67B2E11E628A464E5C16E,1),'УТ-000010','Прочие Административные расходы','Расходы по комиссионному вознаграждению ','Расходы по комиссионному вознаграждению ')</v>
      </c>
    </row>
    <row r="49" spans="1:7" x14ac:dyDescent="0.3">
      <c r="A49" s="27" t="str">
        <f>VLOOKUP(E49,'Стати с кодами'!B:D,3,0)</f>
        <v>0x80F4000C29EF79CA11E85CB28001A626</v>
      </c>
      <c r="B49" s="27" t="s">
        <v>308</v>
      </c>
      <c r="C49" s="27" t="s">
        <v>183</v>
      </c>
      <c r="D49" s="27" t="s">
        <v>198</v>
      </c>
      <c r="E49" s="27" t="s">
        <v>111</v>
      </c>
      <c r="F49" s="27">
        <f t="shared" si="0"/>
        <v>10</v>
      </c>
      <c r="G49" s="27" t="str">
        <f t="shared" si="1"/>
        <v>INSERT INTO [dbo].[FIN_MAPPING_NEW]([guid],[kod],[PL группа 1] ,[Статьи затрат для PL] ,[Статьи затрат PL в 1 C]) VALUES  (CONVERT(BINARY(16),0x80F4000C29EF79CA11E85CB28001A626,1),'00-000052','Прочие Административные расходы','Командировичные расходы','Проживание')</v>
      </c>
    </row>
    <row r="50" spans="1:7" x14ac:dyDescent="0.3">
      <c r="A50" s="27" t="str">
        <f>VLOOKUP(E50,'Стати с кодами'!B:D,3,0)</f>
        <v>0x83C700155D01C90111E6F8E02EB9658C</v>
      </c>
      <c r="B50" s="27" t="s">
        <v>332</v>
      </c>
      <c r="C50" s="27" t="s">
        <v>183</v>
      </c>
      <c r="D50" s="27" t="s">
        <v>113</v>
      </c>
      <c r="E50" s="27" t="s">
        <v>113</v>
      </c>
      <c r="F50" s="27">
        <f t="shared" si="0"/>
        <v>31</v>
      </c>
      <c r="G50" s="27" t="str">
        <f t="shared" si="1"/>
        <v>INSERT INTO [dbo].[FIN_MAPPING_NEW]([guid],[kod],[PL группа 1] ,[Статьи затрат для PL] ,[Статьи затрат PL в 1 C]) VALUES  (CONVERT(BINARY(16),0x83C700155D01C90111E6F8E02EB9658C,1),'00-000022','Прочие Административные расходы','Прочие административные расходы','Прочие административные расходы')</v>
      </c>
    </row>
    <row r="51" spans="1:7" x14ac:dyDescent="0.3">
      <c r="A51" s="27" t="str">
        <f>VLOOKUP(E51,'Стати с кодами'!B:D,3,0)</f>
        <v>0x861700155D01C90111E6F39522C19B80</v>
      </c>
      <c r="B51" s="27" t="s">
        <v>338</v>
      </c>
      <c r="C51" s="27" t="s">
        <v>183</v>
      </c>
      <c r="D51" s="27" t="s">
        <v>13</v>
      </c>
      <c r="E51" s="27" t="s">
        <v>148</v>
      </c>
      <c r="F51" s="27">
        <f t="shared" si="0"/>
        <v>12</v>
      </c>
      <c r="G51" s="27" t="str">
        <f t="shared" si="1"/>
        <v>INSERT INTO [dbo].[FIN_MAPPING_NEW]([guid],[kod],[PL группа 1] ,[Статьи затрат для PL] ,[Статьи затрат PL в 1 C]) VALUES  (CONVERT(BINARY(16),0x861700155D01C90111E6F39522C19B80,1),'00-000018','Прочие Административные расходы','Сотовая связь','Услуги связи')</v>
      </c>
    </row>
    <row r="52" spans="1:7" x14ac:dyDescent="0.3">
      <c r="A52" s="27" t="str">
        <f>VLOOKUP(E52,'Стати с кодами'!B:D,3,0)</f>
        <v>0x861700155D01C90111E6F75FC5A310A7</v>
      </c>
      <c r="B52" s="27" t="s">
        <v>341</v>
      </c>
      <c r="C52" s="27" t="s">
        <v>183</v>
      </c>
      <c r="D52" s="27" t="s">
        <v>211</v>
      </c>
      <c r="E52" s="27" t="s">
        <v>127</v>
      </c>
      <c r="F52" s="27">
        <f t="shared" si="0"/>
        <v>47</v>
      </c>
      <c r="G52" s="27" t="str">
        <f t="shared" si="1"/>
        <v>INSERT INTO [dbo].[FIN_MAPPING_NEW]([guid],[kod],[PL группа 1] ,[Статьи затрат для PL] ,[Статьи затрат PL в 1 C]) VALUES  (CONVERT(BINARY(16),0x861700155D01C90111E6F75FC5A310A7,1),'00-000021','Прочие Административные расходы','Ремонт ОС 2-группы','Ремонт и обслуживание компьютеров и орг.техники')</v>
      </c>
    </row>
    <row r="53" spans="1:7" x14ac:dyDescent="0.3">
      <c r="A53" s="27" t="str">
        <f>VLOOKUP(E53,'Стати с кодами'!B:D,3,0)</f>
        <v>0x883700155D01C90111E6F1CE5ED9D2C9</v>
      </c>
      <c r="B53" s="27" t="s">
        <v>344</v>
      </c>
      <c r="C53" s="27" t="s">
        <v>183</v>
      </c>
      <c r="D53" s="27" t="s">
        <v>204</v>
      </c>
      <c r="E53" s="27" t="s">
        <v>343</v>
      </c>
      <c r="F53" s="27">
        <f t="shared" si="0"/>
        <v>27</v>
      </c>
      <c r="G53" s="27" t="str">
        <f t="shared" si="1"/>
        <v>INSERT INTO [dbo].[FIN_MAPPING_NEW]([guid],[kod],[PL группа 1] ,[Статьи затрат для PL] ,[Статьи затрат PL в 1 C]) VALUES  (CONVERT(BINARY(16),0x883700155D01C90111E6F1CE5ED9D2C9,1),'00-000016','Прочие Административные расходы','Расходы ГО','Расходы на содержание офиса')</v>
      </c>
    </row>
    <row r="54" spans="1:7" x14ac:dyDescent="0.3">
      <c r="A54" s="27" t="str">
        <f>VLOOKUP(E54,'Стати с кодами'!B:D,3,0)</f>
        <v>0x883700155D01C90111E6F1E222F2B308</v>
      </c>
      <c r="B54" s="27" t="s">
        <v>345</v>
      </c>
      <c r="C54" s="27" t="s">
        <v>183</v>
      </c>
      <c r="D54" s="27" t="s">
        <v>155</v>
      </c>
      <c r="E54" s="27" t="s">
        <v>155</v>
      </c>
      <c r="F54" s="27">
        <f t="shared" si="0"/>
        <v>18</v>
      </c>
      <c r="G54" s="27" t="str">
        <f t="shared" si="1"/>
        <v>INSERT INTO [dbo].[FIN_MAPPING_NEW]([guid],[kod],[PL группа 1] ,[Статьи затрат для PL] ,[Статьи затрат PL в 1 C]) VALUES  (CONVERT(BINARY(16),0x883700155D01C90111E6F1E222F2B308,1),'00-000017','Прочие Административные расходы','Юридические услуги','Юридические услуги')</v>
      </c>
    </row>
    <row r="55" spans="1:7" x14ac:dyDescent="0.3">
      <c r="A55" s="27" t="str">
        <f>VLOOKUP(E55,'Стати с кодами'!B:D,3,0)</f>
        <v>0x8AF000155D01C90111E7203968854D3C</v>
      </c>
      <c r="B55" s="27" t="s">
        <v>347</v>
      </c>
      <c r="C55" s="27" t="s">
        <v>183</v>
      </c>
      <c r="D55" s="27" t="s">
        <v>771</v>
      </c>
      <c r="E55" s="27" t="s">
        <v>346</v>
      </c>
      <c r="F55" s="27">
        <f t="shared" si="0"/>
        <v>83</v>
      </c>
      <c r="G55" s="27" t="str">
        <f t="shared" si="1"/>
        <v>INSERT INTO [dbo].[FIN_MAPPING_NEW]([guid],[kod],[PL группа 1] ,[Статьи затрат для PL] ,[Статьи затрат PL в 1 C]) VALUES  (CONVERT(BINARY(16),0x8AF000155D01C90111E7203968854D3C,1),'00-000029','Прочие Административные расходы','ИТ Услуги','Сервисное обслуж. (обновл СОНА, домен,перенос, подключение линий, ИТС, хостинг, 1С)')</v>
      </c>
    </row>
    <row r="56" spans="1:7" x14ac:dyDescent="0.3">
      <c r="A56" s="27" t="str">
        <f>VLOOKUP(E56,'Стати с кодами'!B:D,3,0)</f>
        <v>0xA2267085C2A4312A11EA111112BED52C</v>
      </c>
      <c r="B56" s="27" t="s">
        <v>360</v>
      </c>
      <c r="C56" s="27" t="s">
        <v>183</v>
      </c>
      <c r="D56" s="27" t="s">
        <v>198</v>
      </c>
      <c r="E56" s="27" t="s">
        <v>139</v>
      </c>
      <c r="F56" s="27">
        <f t="shared" si="0"/>
        <v>38</v>
      </c>
      <c r="G56" s="27" t="str">
        <f t="shared" si="1"/>
        <v>INSERT INTO [dbo].[FIN_MAPPING_NEW]([guid],[kod],[PL группа 1] ,[Статьи затрат для PL] ,[Статьи затрат PL в 1 C]) VALUES  (CONVERT(BINARY(16),0xA2267085C2A4312A11EA111112BED52C,1),'00-000130','Прочие Административные расходы','Командировичные расходы','Транспортные расходы (командировочные)')</v>
      </c>
    </row>
    <row r="57" spans="1:7" x14ac:dyDescent="0.3">
      <c r="A57" s="27" t="str">
        <f>VLOOKUP(E57,'Стати с кодами'!B:D,3,0)</f>
        <v>0xA2297085C2A4312A11EA3CD3A2B8808A</v>
      </c>
      <c r="B57" s="27" t="s">
        <v>362</v>
      </c>
      <c r="C57" s="27" t="s">
        <v>183</v>
      </c>
      <c r="D57" s="27" t="s">
        <v>9</v>
      </c>
      <c r="E57" s="27" t="s">
        <v>144</v>
      </c>
      <c r="F57" s="27">
        <f t="shared" si="0"/>
        <v>13</v>
      </c>
      <c r="G57" s="27" t="str">
        <f t="shared" si="1"/>
        <v>INSERT INTO [dbo].[FIN_MAPPING_NEW]([guid],[kod],[PL группа 1] ,[Статьи затрат для PL] ,[Статьи затрат PL в 1 C]) VALUES  (CONVERT(BINARY(16),0xA2297085C2A4312A11EA3CD3A2B8808A,1),'00-000132','Прочие Административные расходы','Охрана','Услуги охраны')</v>
      </c>
    </row>
    <row r="58" spans="1:7" x14ac:dyDescent="0.3">
      <c r="A58" s="27" t="str">
        <f>VLOOKUP(E58,'Стати с кодами'!B:D,3,0)</f>
        <v>0xA22B7085C2A4312A11EA848749FEE404</v>
      </c>
      <c r="B58" s="27" t="s">
        <v>371</v>
      </c>
      <c r="C58" s="27" t="s">
        <v>183</v>
      </c>
      <c r="D58" s="27" t="s">
        <v>208</v>
      </c>
      <c r="E58" s="27" t="s">
        <v>119</v>
      </c>
      <c r="F58" s="27">
        <f t="shared" si="0"/>
        <v>84</v>
      </c>
      <c r="G58" s="27" t="str">
        <f t="shared" si="1"/>
        <v>INSERT INTO [dbo].[FIN_MAPPING_NEW]([guid],[kod],[PL группа 1] ,[Статьи затрат для PL] ,[Статьи затрат PL в 1 C]) VALUES  (CONVERT(BINARY(16),0xA22B7085C2A4312A11EA848749FEE404,1),'00-000139','Прочие Административные расходы','Банковская комиссия','Расходы на оформление займов (оценка имущества, регистрация договоров залога и т.д.)')</v>
      </c>
    </row>
    <row r="59" spans="1:7" x14ac:dyDescent="0.3">
      <c r="A59" s="27" t="str">
        <f>VLOOKUP(E59,'Стати с кодами'!B:D,3,0)</f>
        <v>0xA23F00155D01C80911E9EE6D0A3FA86D</v>
      </c>
      <c r="B59" s="27" t="s">
        <v>388</v>
      </c>
      <c r="C59" s="27" t="s">
        <v>183</v>
      </c>
      <c r="D59" s="27" t="s">
        <v>204</v>
      </c>
      <c r="E59" s="27" t="s">
        <v>107</v>
      </c>
      <c r="F59" s="27">
        <f t="shared" si="0"/>
        <v>42</v>
      </c>
      <c r="G59" s="27" t="str">
        <f t="shared" si="1"/>
        <v>INSERT INTO [dbo].[FIN_MAPPING_NEW]([guid],[kod],[PL группа 1] ,[Статьи затрат для PL] ,[Статьи затрат PL в 1 C]) VALUES  (CONVERT(BINARY(16),0xA23F00155D01C80911E9EE6D0A3FA86D,1),'00-000064','Прочие Административные расходы','Расходы ГО','Покупка мелкого IT оборудования, периферии')</v>
      </c>
    </row>
    <row r="60" spans="1:7" x14ac:dyDescent="0.3">
      <c r="A60" s="27" t="str">
        <f>VLOOKUP(E60,'Стати с кодами'!B:D,3,0)</f>
        <v>0xA23F00155D01C80911E9EE6D42A673C8</v>
      </c>
      <c r="B60" s="27" t="s">
        <v>389</v>
      </c>
      <c r="C60" s="27" t="s">
        <v>183</v>
      </c>
      <c r="D60" s="27" t="s">
        <v>205</v>
      </c>
      <c r="E60" s="27" t="s">
        <v>108</v>
      </c>
      <c r="F60" s="27">
        <f t="shared" si="0"/>
        <v>41</v>
      </c>
      <c r="G60" s="27" t="str">
        <f t="shared" si="1"/>
        <v>INSERT INTO [dbo].[FIN_MAPPING_NEW]([guid],[kod],[PL группа 1] ,[Статьи затрат для PL] ,[Статьи затрат PL в 1 C]) VALUES  (CONVERT(BINARY(16),0xA23F00155D01C80911E9EE6D42A673C8,1),'00-000065','Прочие Административные расходы','Ремонт картиджей','Покупка, ремонт и обслуживание картриджей')</v>
      </c>
    </row>
    <row r="61" spans="1:7" x14ac:dyDescent="0.3">
      <c r="A61" s="27" t="str">
        <f>VLOOKUP(E61,'Стати с кодами'!B:D,3,0)</f>
        <v>0xA23F00155D01C80911E9EE6D59D87C6D</v>
      </c>
      <c r="B61" s="27" t="s">
        <v>390</v>
      </c>
      <c r="C61" s="27" t="s">
        <v>183</v>
      </c>
      <c r="D61" s="27" t="s">
        <v>204</v>
      </c>
      <c r="E61" s="27" t="s">
        <v>112</v>
      </c>
      <c r="F61" s="27">
        <f t="shared" si="0"/>
        <v>17</v>
      </c>
      <c r="G61" s="27" t="str">
        <f t="shared" si="1"/>
        <v>INSERT INTO [dbo].[FIN_MAPPING_NEW]([guid],[kod],[PL группа 1] ,[Статьи затрат для PL] ,[Статьи затрат PL в 1 C]) VALUES  (CONVERT(BINARY(16),0xA23F00155D01C80911E9EE6D59D87C6D,1),'00-000066','Прочие Административные расходы','Расходы ГО','Прочие IT расходы')</v>
      </c>
    </row>
    <row r="62" spans="1:7" x14ac:dyDescent="0.3">
      <c r="A62" s="27" t="str">
        <f>VLOOKUP(E62,'Стати с кодами'!B:D,3,0)</f>
        <v>0xA23F00155D01C80911E9EE6DD19D3501</v>
      </c>
      <c r="B62" s="27" t="s">
        <v>391</v>
      </c>
      <c r="C62" s="27" t="s">
        <v>183</v>
      </c>
      <c r="D62" s="27" t="s">
        <v>212</v>
      </c>
      <c r="E62" s="27" t="s">
        <v>152</v>
      </c>
      <c r="F62" s="27">
        <f t="shared" si="0"/>
        <v>17</v>
      </c>
      <c r="G62" s="27" t="str">
        <f t="shared" si="1"/>
        <v>INSERT INTO [dbo].[FIN_MAPPING_NEW]([guid],[kod],[PL группа 1] ,[Статьи затрат для PL] ,[Статьи затрат PL в 1 C]) VALUES  (CONVERT(BINARY(16),0xA23F00155D01C80911E9EE6DD19D3501,1),'00-000067','Прочие Административные расходы','Абон.плата','Хостинг, подписка')</v>
      </c>
    </row>
    <row r="63" spans="1:7" x14ac:dyDescent="0.3">
      <c r="A63" s="27" t="str">
        <f>VLOOKUP(E63,'Стати с кодами'!B:D,3,0)</f>
        <v>0xA23F00155D01C80911E9EE704D7485E1</v>
      </c>
      <c r="B63" s="27" t="s">
        <v>395</v>
      </c>
      <c r="C63" s="27" t="s">
        <v>183</v>
      </c>
      <c r="D63" s="27" t="s">
        <v>202</v>
      </c>
      <c r="E63" s="27" t="s">
        <v>82</v>
      </c>
      <c r="F63" s="27">
        <f t="shared" si="0"/>
        <v>57</v>
      </c>
      <c r="G63" s="27" t="str">
        <f t="shared" si="1"/>
        <v>INSERT INTO [dbo].[FIN_MAPPING_NEW]([guid],[kod],[PL группа 1] ,[Статьи затрат для PL] ,[Статьи затрат PL в 1 C]) VALUES  (CONVERT(BINARY(16),0xA23F00155D01C80911E9EE704D7485E1,1),'00-000071','Прочие Административные расходы','Невычитаемые расходы','Безвозмездная финансовая помощь, благотворительная помощь')</v>
      </c>
    </row>
    <row r="64" spans="1:7" x14ac:dyDescent="0.3">
      <c r="A64" s="27" t="str">
        <f>VLOOKUP(E64,'Стати с кодами'!B:D,3,0)</f>
        <v>0xA23F00155D01C80911E9F0CA0E59D592</v>
      </c>
      <c r="B64" s="27" t="s">
        <v>397</v>
      </c>
      <c r="C64" s="27" t="s">
        <v>183</v>
      </c>
      <c r="D64" s="27" t="s">
        <v>199</v>
      </c>
      <c r="E64" s="27" t="s">
        <v>93</v>
      </c>
      <c r="F64" s="27">
        <f t="shared" si="0"/>
        <v>36</v>
      </c>
      <c r="G64" s="27" t="str">
        <f t="shared" si="1"/>
        <v>INSERT INTO [dbo].[FIN_MAPPING_NEW]([guid],[kod],[PL группа 1] ,[Статьи затрат для PL] ,[Статьи затрат PL в 1 C]) VALUES  (CONVERT(BINARY(16),0xA23F00155D01C80911E9F0CA0E59D592,1),'00-000073','Прочие Административные расходы','Информационно-консультационные расходы ','Консультационные услуги (менеджмент)')</v>
      </c>
    </row>
    <row r="65" spans="1:7" x14ac:dyDescent="0.3">
      <c r="A65" s="27" t="str">
        <f>VLOOKUP(E65,'Стати с кодами'!B:D,3,0)</f>
        <v>0xA23F00155D01C80911E9F0CC4121CC8A</v>
      </c>
      <c r="B65" s="27" t="s">
        <v>398</v>
      </c>
      <c r="C65" s="27" t="s">
        <v>183</v>
      </c>
      <c r="D65" s="27" t="s">
        <v>215</v>
      </c>
      <c r="E65" s="27" t="s">
        <v>138</v>
      </c>
      <c r="F65" s="27">
        <f t="shared" si="0"/>
        <v>30</v>
      </c>
      <c r="G65" s="27" t="str">
        <f t="shared" si="1"/>
        <v>INSERT INTO [dbo].[FIN_MAPPING_NEW]([guid],[kod],[PL группа 1] ,[Статьи затрат для PL] ,[Статьи затрат PL в 1 C]) VALUES  (CONVERT(BINARY(16),0xA23F00155D01C80911E9F0CC4121CC8A,1),'00-000074','Прочие Административные расходы','Тех компания','Транспортные расходы (Outline)')</v>
      </c>
    </row>
    <row r="66" spans="1:7" x14ac:dyDescent="0.3">
      <c r="A66" s="27" t="str">
        <f>VLOOKUP(E66,'Стати с кодами'!B:D,3,0)</f>
        <v>0xA23F00155D01C80911E9F0CE0A730115</v>
      </c>
      <c r="B66" s="27" t="s">
        <v>399</v>
      </c>
      <c r="C66" s="27" t="s">
        <v>183</v>
      </c>
      <c r="D66" s="27" t="s">
        <v>208</v>
      </c>
      <c r="E66" s="27" t="s">
        <v>142</v>
      </c>
      <c r="F66" s="27">
        <f t="shared" si="0"/>
        <v>12</v>
      </c>
      <c r="G66" s="27" t="str">
        <f t="shared" si="1"/>
        <v>INSERT INTO [dbo].[FIN_MAPPING_NEW]([guid],[kod],[PL группа 1] ,[Статьи затрат для PL] ,[Статьи затрат PL в 1 C]) VALUES  (CONVERT(BINARY(16),0xA23F00155D01C80911E9F0CE0A730115,1),'00-000075','Прочие Административные расходы','Банковская комиссия','Услуги банка')</v>
      </c>
    </row>
    <row r="67" spans="1:7" x14ac:dyDescent="0.3">
      <c r="A67" s="27" t="str">
        <f>VLOOKUP(E67,'Стати с кодами'!B:D,3,0)</f>
        <v>0xA23F00155D01C80911E9F0D4654F3C3B</v>
      </c>
      <c r="B67" s="27" t="s">
        <v>400</v>
      </c>
      <c r="C67" s="27" t="s">
        <v>183</v>
      </c>
      <c r="D67" s="27" t="s">
        <v>199</v>
      </c>
      <c r="E67" s="27" t="s">
        <v>145</v>
      </c>
      <c r="F67" s="27">
        <f t="shared" si="0"/>
        <v>18</v>
      </c>
      <c r="G67" s="27" t="str">
        <f t="shared" si="1"/>
        <v>INSERT INTO [dbo].[FIN_MAPPING_NEW]([guid],[kod],[PL группа 1] ,[Статьи затрат для PL] ,[Статьи затрат PL в 1 C]) VALUES  (CONVERT(BINARY(16),0xA23F00155D01C80911E9F0D4654F3C3B,1),'00-000076','Прочие Административные расходы','Информационно-консультационные расходы ','Услуги по переводу')</v>
      </c>
    </row>
    <row r="68" spans="1:7" x14ac:dyDescent="0.3">
      <c r="A68" s="27" t="str">
        <f>VLOOKUP(E68,'Стати с кодами'!B:D,3,0)</f>
        <v>0xA23F00155D01C80911E9F0D4E920AE8C</v>
      </c>
      <c r="B68" s="27" t="s">
        <v>402</v>
      </c>
      <c r="C68" s="27" t="s">
        <v>183</v>
      </c>
      <c r="D68" s="27" t="s">
        <v>155</v>
      </c>
      <c r="E68" s="27" t="s">
        <v>14</v>
      </c>
      <c r="F68" s="27">
        <f t="shared" ref="F68:F131" si="2">LEN(E68)</f>
        <v>15</v>
      </c>
      <c r="G68" s="27" t="str">
        <f t="shared" ref="G68:G131" si="3">"INSERT INTO [dbo].[FIN_MAPPING_NEW]([guid],[kod],[PL группа 1] ,[Статьи затрат для PL] ,[Статьи затрат PL в 1 C]) VALUES  (CONVERT(BINARY(16),"&amp;A68&amp;",1),'"&amp;B68&amp;"','"&amp;C68&amp;"','"&amp;D68&amp;"','"&amp;E68&amp;"')"</f>
        <v>INSERT INTO [dbo].[FIN_MAPPING_NEW]([guid],[kod],[PL группа 1] ,[Статьи затрат для PL] ,[Статьи затрат PL в 1 C]) VALUES  (CONVERT(BINARY(16),0xA23F00155D01C80911E9F0D4E920AE8C,1),'00-000078','Прочие Административные расходы','Юридические услуги','Членские взносы')</v>
      </c>
    </row>
    <row r="69" spans="1:7" x14ac:dyDescent="0.3">
      <c r="A69" s="27" t="str">
        <f>VLOOKUP(E69,'Стати с кодами'!B:D,3,0)</f>
        <v>0xA23F00155D01C80911E9F162E00EBC25</v>
      </c>
      <c r="B69" s="27" t="s">
        <v>426</v>
      </c>
      <c r="C69" s="27" t="s">
        <v>183</v>
      </c>
      <c r="D69" s="27" t="s">
        <v>204</v>
      </c>
      <c r="E69" s="27" t="s">
        <v>104</v>
      </c>
      <c r="F69" s="27">
        <f t="shared" si="2"/>
        <v>30</v>
      </c>
      <c r="G69" s="27" t="str">
        <f t="shared" si="3"/>
        <v>INSERT INTO [dbo].[FIN_MAPPING_NEW]([guid],[kod],[PL группа 1] ,[Статьи затрат для PL] ,[Статьи затрат PL в 1 C]) VALUES  (CONVERT(BINARY(16),0xA23F00155D01C80911E9F162E00EBC25,1),'00-000100','Прочие Административные расходы','Расходы ГО','Поддержка ГО, представительств')</v>
      </c>
    </row>
    <row r="70" spans="1:7" x14ac:dyDescent="0.3">
      <c r="A70" s="27" t="str">
        <f>VLOOKUP(E70,'Стати с кодами'!B:D,3,0)</f>
        <v>0xA23F00155D01C80911E9F1646869775E</v>
      </c>
      <c r="B70" s="27" t="s">
        <v>433</v>
      </c>
      <c r="C70" s="27" t="s">
        <v>183</v>
      </c>
      <c r="D70" s="27" t="s">
        <v>11</v>
      </c>
      <c r="E70" s="27" t="s">
        <v>94</v>
      </c>
      <c r="F70" s="27">
        <f t="shared" si="2"/>
        <v>25</v>
      </c>
      <c r="G70" s="27" t="str">
        <f t="shared" si="3"/>
        <v>INSERT INTO [dbo].[FIN_MAPPING_NEW]([guid],[kod],[PL группа 1] ,[Статьи затрат для PL] ,[Статьи затрат PL в 1 C]) VALUES  (CONVERT(BINARY(16),0xA23F00155D01C80911E9F1646869775E,1),'00-000106','Прочие Административные расходы','Невычитаемые корпоративные мероприятия','Корпоративные мероприятия')</v>
      </c>
    </row>
    <row r="71" spans="1:7" x14ac:dyDescent="0.3">
      <c r="A71" s="27" t="str">
        <f>VLOOKUP(E71,'Стати с кодами'!B:D,3,0)</f>
        <v>0xA23F00155D01C80911E9F164C5BEB423</v>
      </c>
      <c r="B71" s="27" t="s">
        <v>434</v>
      </c>
      <c r="C71" s="27" t="s">
        <v>183</v>
      </c>
      <c r="D71" s="27" t="s">
        <v>11</v>
      </c>
      <c r="E71" s="27" t="s">
        <v>95</v>
      </c>
      <c r="F71" s="27">
        <f t="shared" si="2"/>
        <v>35</v>
      </c>
      <c r="G71" s="27" t="str">
        <f t="shared" si="3"/>
        <v>INSERT INTO [dbo].[FIN_MAPPING_NEW]([guid],[kod],[PL группа 1] ,[Статьи затрат для PL] ,[Статьи затрат PL в 1 C]) VALUES  (CONVERT(BINARY(16),0xA23F00155D01C80911E9F164C5BEB423,1),'00-000107','Прочие Административные расходы','Невычитаемые корпоративные мероприятия','Лечебно-оздоровительные мероприятия')</v>
      </c>
    </row>
    <row r="72" spans="1:7" x14ac:dyDescent="0.3">
      <c r="A72" s="27" t="str">
        <f>VLOOKUP(E72,'Стати с кодами'!B:D,3,0)</f>
        <v>0xA23F00155D01C80911E9F164F8966D70</v>
      </c>
      <c r="B72" s="27" t="s">
        <v>435</v>
      </c>
      <c r="C72" s="27" t="s">
        <v>183</v>
      </c>
      <c r="D72" s="27" t="s">
        <v>13</v>
      </c>
      <c r="E72" s="27" t="s">
        <v>99</v>
      </c>
      <c r="F72" s="27">
        <f t="shared" si="2"/>
        <v>15</v>
      </c>
      <c r="G72" s="27" t="str">
        <f t="shared" si="3"/>
        <v>INSERT INTO [dbo].[FIN_MAPPING_NEW]([guid],[kod],[PL группа 1] ,[Статьи затрат для PL] ,[Статьи затрат PL в 1 C]) VALUES  (CONVERT(BINARY(16),0xA23F00155D01C80911E9F164F8966D70,1),'00-000108','Прочие Административные расходы','Сотовая связь','Мобильная связь')</v>
      </c>
    </row>
    <row r="73" spans="1:7" x14ac:dyDescent="0.3">
      <c r="A73" s="27" t="str">
        <f>VLOOKUP(E73,'Стати с кодами'!B:D,3,0)</f>
        <v>0xA23F00155D01C80911E9F16532A56A73</v>
      </c>
      <c r="B73" s="27" t="s">
        <v>436</v>
      </c>
      <c r="C73" s="27" t="s">
        <v>183</v>
      </c>
      <c r="D73" s="27" t="s">
        <v>102</v>
      </c>
      <c r="E73" s="27" t="s">
        <v>102</v>
      </c>
      <c r="F73" s="27">
        <f t="shared" si="2"/>
        <v>20</v>
      </c>
      <c r="G73" s="27" t="str">
        <f t="shared" si="3"/>
        <v>INSERT INTO [dbo].[FIN_MAPPING_NEW]([guid],[kod],[PL группа 1] ,[Статьи затрат для PL] ,[Статьи затрат PL в 1 C]) VALUES  (CONVERT(BINARY(16),0xA23F00155D01C80911E9F16532A56A73,1),'00-000109','Прочие Административные расходы','Обучение сотрудников','Обучение сотрудников')</v>
      </c>
    </row>
    <row r="74" spans="1:7" x14ac:dyDescent="0.3">
      <c r="A74" s="27" t="str">
        <f>VLOOKUP(E74,'Стати с кодами'!B:D,3,0)</f>
        <v>0xA23F00155D01C80911E9F165F87B3820</v>
      </c>
      <c r="B74" s="27" t="s">
        <v>439</v>
      </c>
      <c r="C74" s="27" t="s">
        <v>183</v>
      </c>
      <c r="D74" s="27" t="s">
        <v>133</v>
      </c>
      <c r="E74" s="27" t="s">
        <v>133</v>
      </c>
      <c r="F74" s="27">
        <f t="shared" si="2"/>
        <v>27</v>
      </c>
      <c r="G74" s="27" t="str">
        <f t="shared" si="3"/>
        <v>INSERT INTO [dbo].[FIN_MAPPING_NEW]([guid],[kod],[PL группа 1] ,[Статьи затрат для PL] ,[Статьи затрат PL в 1 C]) VALUES  (CONVERT(BINARY(16),0xA23F00155D01C80911E9F165F87B3820,1),'00-000112','Прочие Административные расходы','Страхование ГПО сотрудников','Страхование ГПО сотрудников')</v>
      </c>
    </row>
    <row r="75" spans="1:7" x14ac:dyDescent="0.3">
      <c r="A75" s="27" t="str">
        <f>VLOOKUP(E75,'Стати с кодами'!B:D,3,0)</f>
        <v>0xA23F00155D01C80911E9F166347200A7</v>
      </c>
      <c r="B75" s="27" t="s">
        <v>440</v>
      </c>
      <c r="C75" s="27" t="s">
        <v>183</v>
      </c>
      <c r="D75" s="27" t="s">
        <v>155</v>
      </c>
      <c r="E75" s="27" t="s">
        <v>118</v>
      </c>
      <c r="F75" s="27">
        <f t="shared" si="2"/>
        <v>26</v>
      </c>
      <c r="G75" s="27" t="str">
        <f t="shared" si="3"/>
        <v>INSERT INTO [dbo].[FIN_MAPPING_NEW]([guid],[kod],[PL группа 1] ,[Статьи затрат для PL] ,[Статьи затрат PL в 1 C]) VALUES  (CONVERT(BINARY(16),0xA23F00155D01C80911E9F166347200A7,1),'00-000113','Прочие Административные расходы','Юридические услуги','Прочие юридические расходы')</v>
      </c>
    </row>
    <row r="76" spans="1:7" x14ac:dyDescent="0.3">
      <c r="A76" s="27" t="str">
        <f>VLOOKUP(E76,'Стати с кодами'!B:D,3,0)</f>
        <v>0xA23F00155D01C80911E9F1664FBCD205</v>
      </c>
      <c r="B76" s="27" t="s">
        <v>441</v>
      </c>
      <c r="C76" s="27" t="s">
        <v>183</v>
      </c>
      <c r="D76" s="27" t="s">
        <v>155</v>
      </c>
      <c r="E76" s="27" t="s">
        <v>136</v>
      </c>
      <c r="F76" s="27">
        <f t="shared" si="2"/>
        <v>16</v>
      </c>
      <c r="G76" s="27" t="str">
        <f t="shared" si="3"/>
        <v>INSERT INTO [dbo].[FIN_MAPPING_NEW]([guid],[kod],[PL группа 1] ,[Статьи затрат для PL] ,[Статьи затрат PL в 1 C]) VALUES  (CONVERT(BINARY(16),0xA23F00155D01C80911E9F1664FBCD205,1),'00-000114','Прочие Административные расходы','Юридические услуги','Судебные пошлины')</v>
      </c>
    </row>
    <row r="77" spans="1:7" x14ac:dyDescent="0.3">
      <c r="A77" s="27" t="str">
        <f>VLOOKUP(E77,'Стати с кодами'!B:D,3,0)</f>
        <v>0xA23F00155D01C80911E9F16668EBE2B8</v>
      </c>
      <c r="B77" s="27" t="s">
        <v>442</v>
      </c>
      <c r="C77" s="27" t="s">
        <v>183</v>
      </c>
      <c r="D77" s="27" t="s">
        <v>143</v>
      </c>
      <c r="E77" s="27" t="s">
        <v>143</v>
      </c>
      <c r="F77" s="27">
        <f t="shared" si="2"/>
        <v>16</v>
      </c>
      <c r="G77" s="27" t="str">
        <f t="shared" si="3"/>
        <v>INSERT INTO [dbo].[FIN_MAPPING_NEW]([guid],[kod],[PL группа 1] ,[Статьи затрат для PL] ,[Статьи затрат PL в 1 C]) VALUES  (CONVERT(BINARY(16),0xA23F00155D01C80911E9F16668EBE2B8,1),'00-000115','Прочие Административные расходы','Услуги нотариуса','Услуги нотариуса')</v>
      </c>
    </row>
    <row r="78" spans="1:7" x14ac:dyDescent="0.3">
      <c r="A78" s="27" t="str">
        <f>VLOOKUP(E78,'Стати с кодами'!B:D,3,0)</f>
        <v>0xA23F00155D01C80911E9F1667B211CB1</v>
      </c>
      <c r="B78" s="27" t="s">
        <v>444</v>
      </c>
      <c r="C78" s="27" t="s">
        <v>183</v>
      </c>
      <c r="D78" s="27" t="s">
        <v>155</v>
      </c>
      <c r="E78" s="27" t="s">
        <v>443</v>
      </c>
      <c r="F78" s="27">
        <f t="shared" si="2"/>
        <v>10</v>
      </c>
      <c r="G78" s="27" t="str">
        <f t="shared" si="3"/>
        <v>INSERT INTO [dbo].[FIN_MAPPING_NEW]([guid],[kod],[PL группа 1] ,[Статьи затрат для PL] ,[Статьи затрат PL в 1 C]) VALUES  (CONVERT(BINARY(16),0xA23F00155D01C80911E9F1667B211CB1,1),'00-000116','Прочие Административные расходы','Юридические услуги','Услуги ЧСИ')</v>
      </c>
    </row>
    <row r="79" spans="1:7" x14ac:dyDescent="0.3">
      <c r="A79" s="27" t="str">
        <f>VLOOKUP(E79,'Стати с кодами'!B:D,3,0)</f>
        <v>0xA23F00155D01C80911E9F3FEFCA8D19C</v>
      </c>
      <c r="B79" s="27" t="s">
        <v>445</v>
      </c>
      <c r="C79" s="27" t="s">
        <v>183</v>
      </c>
      <c r="D79" s="27" t="s">
        <v>197</v>
      </c>
      <c r="E79" s="27" t="s">
        <v>88</v>
      </c>
      <c r="F79" s="27">
        <f t="shared" si="2"/>
        <v>50</v>
      </c>
      <c r="G79" s="27" t="str">
        <f t="shared" si="3"/>
        <v>INSERT INTO [dbo].[FIN_MAPPING_NEW]([guid],[kod],[PL группа 1] ,[Статьи затрат для PL] ,[Статьи затрат PL в 1 C]) VALUES  (CONVERT(BINARY(16),0xA23F00155D01C80911E9F3FEFCA8D19C,1),'00-000117','Прочие Административные расходы','Канц.товары','Канцелярские и хозяйственные товары, расходы офиса')</v>
      </c>
    </row>
    <row r="80" spans="1:7" x14ac:dyDescent="0.3">
      <c r="A80" s="27" t="str">
        <f>VLOOKUP(E80,'Стати с кодами'!B:D,3,0)</f>
        <v>0xA23F00155D01C80911E9F3FF1BBB543A</v>
      </c>
      <c r="B80" s="27" t="s">
        <v>446</v>
      </c>
      <c r="C80" s="27" t="s">
        <v>183</v>
      </c>
      <c r="D80" s="27" t="s">
        <v>204</v>
      </c>
      <c r="E80" s="27" t="s">
        <v>122</v>
      </c>
      <c r="F80" s="27">
        <f t="shared" si="2"/>
        <v>13</v>
      </c>
      <c r="G80" s="27" t="str">
        <f t="shared" si="3"/>
        <v>INSERT INTO [dbo].[FIN_MAPPING_NEW]([guid],[kod],[PL группа 1] ,[Статьи затрат для PL] ,[Статьи затрат PL в 1 C]) VALUES  (CONVERT(BINARY(16),0xA23F00155D01C80911E9F3FF1BBB543A,1),'00-000118','Прочие Административные расходы','Расходы ГО','Расходы офиса')</v>
      </c>
    </row>
    <row r="81" spans="1:7" x14ac:dyDescent="0.3">
      <c r="A81" s="27" t="str">
        <f>VLOOKUP(E81,'Стати с кодами'!B:D,3,0)</f>
        <v>0xA23F00155D01C80911E9F61747503531</v>
      </c>
      <c r="B81" s="27" t="s">
        <v>452</v>
      </c>
      <c r="C81" s="27" t="s">
        <v>183</v>
      </c>
      <c r="D81" s="27" t="s">
        <v>211</v>
      </c>
      <c r="E81" s="27" t="s">
        <v>128</v>
      </c>
      <c r="F81" s="27">
        <f t="shared" si="2"/>
        <v>43</v>
      </c>
      <c r="G81" s="27" t="str">
        <f t="shared" si="3"/>
        <v>INSERT INTO [dbo].[FIN_MAPPING_NEW]([guid],[kod],[PL группа 1] ,[Статьи затрат для PL] ,[Статьи затрат PL в 1 C]) VALUES  (CONVERT(BINARY(16),0xA23F00155D01C80911E9F61747503531,1),'00-000122','Прочие Административные расходы','Ремонт ОС 2-группы','Ремонт и обслуживание офисного оборудования')</v>
      </c>
    </row>
    <row r="82" spans="1:7" x14ac:dyDescent="0.3">
      <c r="A82" s="27" t="str">
        <f>VLOOKUP(E82,'Стати с кодами'!B:D,3,0)</f>
        <v>0xA23F00155D01C80911E9F6178A728616</v>
      </c>
      <c r="B82" s="27" t="s">
        <v>453</v>
      </c>
      <c r="C82" s="27" t="s">
        <v>183</v>
      </c>
      <c r="D82" s="27" t="s">
        <v>210</v>
      </c>
      <c r="E82" s="27" t="s">
        <v>129</v>
      </c>
      <c r="F82" s="27">
        <f t="shared" si="2"/>
        <v>38</v>
      </c>
      <c r="G82" s="27" t="str">
        <f t="shared" si="3"/>
        <v>INSERT INTO [dbo].[FIN_MAPPING_NEW]([guid],[kod],[PL группа 1] ,[Статьи затрат для PL] ,[Статьи затрат PL в 1 C]) VALUES  (CONVERT(BINARY(16),0xA23F00155D01C80911E9F6178A728616,1),'00-000123','Прочие Административные расходы','Ремонт офиса','Ремонт и обслуживание помещений (офис)')</v>
      </c>
    </row>
    <row r="83" spans="1:7" x14ac:dyDescent="0.3">
      <c r="A83" s="27" t="str">
        <f>VLOOKUP(E83,'Стати с кодами'!B:D,3,0)</f>
        <v>0xAF8ED4F5EF10792511ECACBE4D9167EA</v>
      </c>
      <c r="B83" s="27" t="s">
        <v>482</v>
      </c>
      <c r="C83" s="27" t="s">
        <v>183</v>
      </c>
      <c r="D83" s="27" t="s">
        <v>155</v>
      </c>
      <c r="E83" s="27" t="s">
        <v>54</v>
      </c>
      <c r="F83" s="27">
        <f t="shared" si="2"/>
        <v>27</v>
      </c>
      <c r="G83" s="27" t="str">
        <f t="shared" si="3"/>
        <v>INSERT INTO [dbo].[FIN_MAPPING_NEW]([guid],[kod],[PL группа 1] ,[Статьи затрат для PL] ,[Статьи затрат PL в 1 C]) VALUES  (CONVERT(BINARY(16),0xAF8ED4F5EF10792511ECACBE4D9167EA,1),'00-000163','Прочие Административные расходы','Юридические услуги','Выполнение условий договора')</v>
      </c>
    </row>
    <row r="84" spans="1:7" x14ac:dyDescent="0.3">
      <c r="A84" s="27" t="str">
        <f>VLOOKUP(E84,'Стати с кодами'!B:D,3,0)</f>
        <v>0xAF90D4F5EF10792511ECF083DEA93E12</v>
      </c>
      <c r="B84" s="27" t="s">
        <v>492</v>
      </c>
      <c r="C84" s="27" t="s">
        <v>183</v>
      </c>
      <c r="D84" s="27" t="s">
        <v>96</v>
      </c>
      <c r="E84" s="27" t="s">
        <v>96</v>
      </c>
      <c r="F84" s="27">
        <f t="shared" si="2"/>
        <v>8</v>
      </c>
      <c r="G84" s="27" t="str">
        <f t="shared" si="3"/>
        <v>INSERT INTO [dbo].[FIN_MAPPING_NEW]([guid],[kod],[PL группа 1] ,[Статьи затрат для PL] ,[Статьи затрат PL в 1 C]) VALUES  (CONVERT(BINARY(16),0xAF90D4F5EF10792511ECF083DEA93E12,1),'00-000170','Прочие Административные расходы','Лицензия','Лицензия')</v>
      </c>
    </row>
    <row r="85" spans="1:7" x14ac:dyDescent="0.3">
      <c r="A85" s="27" t="str">
        <f>VLOOKUP(E85,'Стати с кодами'!B:D,3,0)</f>
        <v>0xAF95D4F5EF10792511ED777C40DC7E20</v>
      </c>
      <c r="B85" s="27" t="s">
        <v>506</v>
      </c>
      <c r="C85" s="27" t="s">
        <v>183</v>
      </c>
      <c r="D85" s="27" t="s">
        <v>211</v>
      </c>
      <c r="E85" s="27" t="s">
        <v>505</v>
      </c>
      <c r="F85" s="27">
        <f t="shared" si="2"/>
        <v>15</v>
      </c>
      <c r="G85" s="27" t="str">
        <f t="shared" si="3"/>
        <v>INSERT INTO [dbo].[FIN_MAPPING_NEW]([guid],[kod],[PL группа 1] ,[Статьи затрат для PL] ,[Статьи затрат PL в 1 C]) VALUES  (CONVERT(BINARY(16),0xAF95D4F5EF10792511ED777C40DC7E20,1),'00-000176','Прочие Административные расходы','Ремонт ОС 2-группы','Модернизация ОС')</v>
      </c>
    </row>
    <row r="86" spans="1:7" x14ac:dyDescent="0.3">
      <c r="A86" s="27" t="str">
        <f>VLOOKUP(E86,'Стати с кодами'!B:D,3,0)</f>
        <v>0xAF99D4F5EF10792511EDCEB6DA7215C4</v>
      </c>
      <c r="B86" s="27" t="s">
        <v>516</v>
      </c>
      <c r="C86" s="27" t="s">
        <v>183</v>
      </c>
      <c r="D86" s="27" t="s">
        <v>199</v>
      </c>
      <c r="E86" s="27" t="s">
        <v>515</v>
      </c>
      <c r="F86" s="27">
        <f t="shared" si="2"/>
        <v>20</v>
      </c>
      <c r="G86" s="27" t="str">
        <f t="shared" si="3"/>
        <v>INSERT INTO [dbo].[FIN_MAPPING_NEW]([guid],[kod],[PL группа 1] ,[Статьи затрат для PL] ,[Статьи затрат PL в 1 C]) VALUES  (CONVERT(BINARY(16),0xAF99D4F5EF10792511EDCEB6DA7215C4,1),'00-000183','Прочие Административные расходы','Информационно-консультационные расходы ','Услуги колл - центра')</v>
      </c>
    </row>
    <row r="87" spans="1:7" x14ac:dyDescent="0.3">
      <c r="A87" s="27" t="str">
        <f>VLOOKUP(E87,'Стати с кодами'!B:D,3,0)</f>
        <v>0x80DE000C29E67B2E11E628A464E5C167</v>
      </c>
      <c r="B87" s="27" t="s">
        <v>269</v>
      </c>
      <c r="C87" s="27" t="s">
        <v>46</v>
      </c>
      <c r="D87" s="27" t="s">
        <v>46</v>
      </c>
      <c r="E87" s="27" t="s">
        <v>296</v>
      </c>
      <c r="F87" s="27">
        <f t="shared" si="2"/>
        <v>29</v>
      </c>
      <c r="G87" s="27" t="str">
        <f t="shared" si="3"/>
        <v>INSERT INTO [dbo].[FIN_MAPPING_NEW]([guid],[kod],[PL группа 1] ,[Статьи затрат для PL] ,[Статьи затрат PL в 1 C]) VALUES  (CONVERT(BINARY(16),0x80DE000C29E67B2E11E628A464E5C167,1),'УТ-000004','Прочие доходы','Прочие доходы','Доходы от реализации ОС и НМА')</v>
      </c>
    </row>
    <row r="88" spans="1:7" x14ac:dyDescent="0.3">
      <c r="A88" s="27" t="str">
        <f>VLOOKUP(E88,'Стати с кодами'!B:D,3,0)</f>
        <v>0x80F4000C29EF79CA11E85E49061AC718</v>
      </c>
      <c r="B88" s="27" t="s">
        <v>309</v>
      </c>
      <c r="C88" s="27" t="s">
        <v>46</v>
      </c>
      <c r="D88" s="27" t="s">
        <v>46</v>
      </c>
      <c r="E88" s="27" t="s">
        <v>229</v>
      </c>
      <c r="F88" s="27">
        <f t="shared" si="2"/>
        <v>48</v>
      </c>
      <c r="G88" s="27" t="str">
        <f t="shared" si="3"/>
        <v>INSERT INTO [dbo].[FIN_MAPPING_NEW]([guid],[kod],[PL группа 1] ,[Статьи затрат для PL] ,[Статьи затрат PL в 1 C]) VALUES  (CONVERT(BINARY(16),0x80F4000C29EF79CA11E85E49061AC718,1),'00-000002','Прочие доходы','Прочие доходы','Прочие доходы (доход от неосновной деятельности)')</v>
      </c>
    </row>
    <row r="89" spans="1:7" x14ac:dyDescent="0.3">
      <c r="A89" s="27" t="str">
        <f>VLOOKUP(E89,'Стати с кодами'!B:D,3,0)</f>
        <v>0xA22B7085C2A4312A11EA83C7D31D6022</v>
      </c>
      <c r="B89" s="27" t="s">
        <v>239</v>
      </c>
      <c r="C89" s="27" t="s">
        <v>46</v>
      </c>
      <c r="D89" s="27" t="s">
        <v>369</v>
      </c>
      <c r="E89" s="27" t="s">
        <v>369</v>
      </c>
      <c r="F89" s="27">
        <f t="shared" si="2"/>
        <v>17</v>
      </c>
      <c r="G89" s="27" t="str">
        <f t="shared" si="3"/>
        <v>INSERT INTO [dbo].[FIN_MAPPING_NEW]([guid],[kod],[PL группа 1] ,[Статьи затрат для PL] ,[Статьи затрат PL в 1 C]) VALUES  (CONVERT(BINARY(16),0xA22B7085C2A4312A11EA83C7D31D6022,1),'00-000007','Прочие доходы','Страховая выплата','Страховая выплата')</v>
      </c>
    </row>
    <row r="90" spans="1:7" x14ac:dyDescent="0.3">
      <c r="A90" s="27" t="str">
        <f>VLOOKUP(E90,'Стати с кодами'!B:D,3,0)</f>
        <v>0xAF7ED4F5EF10792511EBC359ABA160F3</v>
      </c>
      <c r="B90" s="27" t="s">
        <v>240</v>
      </c>
      <c r="C90" s="27" t="s">
        <v>46</v>
      </c>
      <c r="D90" s="27" t="s">
        <v>467</v>
      </c>
      <c r="E90" s="27" t="s">
        <v>467</v>
      </c>
      <c r="F90" s="27">
        <f t="shared" si="2"/>
        <v>16</v>
      </c>
      <c r="G90" s="27" t="str">
        <f t="shared" si="3"/>
        <v>INSERT INTO [dbo].[FIN_MAPPING_NEW]([guid],[kod],[PL группа 1] ,[Статьи затрат для PL] ,[Статьи затрат PL в 1 C]) VALUES  (CONVERT(BINARY(16),0xAF7ED4F5EF10792511EBC359ABA160F3,1),'00-000008','Прочие доходы','Страховые премии','Страховые премии')</v>
      </c>
    </row>
    <row r="91" spans="1:7" x14ac:dyDescent="0.3">
      <c r="A91" s="27" t="str">
        <f>VLOOKUP(E91,'Стати с кодами'!B:D,3,0)</f>
        <v>0xAF7ED4F5EF10792511EBC359BC156E6D</v>
      </c>
      <c r="B91" s="27" t="s">
        <v>241</v>
      </c>
      <c r="C91" s="27" t="s">
        <v>46</v>
      </c>
      <c r="D91" s="27" t="s">
        <v>46</v>
      </c>
      <c r="E91" s="27" t="s">
        <v>224</v>
      </c>
      <c r="F91" s="27">
        <f t="shared" si="2"/>
        <v>43</v>
      </c>
      <c r="G91" s="27" t="str">
        <f t="shared" si="3"/>
        <v>INSERT INTO [dbo].[FIN_MAPPING_NEW]([guid],[kod],[PL группа 1] ,[Статьи затрат для PL] ,[Статьи затрат PL в 1 C]) VALUES  (CONVERT(BINARY(16),0xAF7ED4F5EF10792511EBC359BC156E6D,1),'00-000009','Прочие доходы','Прочие доходы','Доходы от оприходования излишков на складах')</v>
      </c>
    </row>
    <row r="92" spans="1:7" x14ac:dyDescent="0.3">
      <c r="A92" s="27" t="str">
        <f>VLOOKUP(E92,'Стати с кодами'!B:D,3,0)</f>
        <v>0xAF7ED4F5EF10792511EBC35A4A31F617</v>
      </c>
      <c r="B92" s="27" t="s">
        <v>244</v>
      </c>
      <c r="C92" s="27" t="s">
        <v>46</v>
      </c>
      <c r="D92" s="27" t="s">
        <v>230</v>
      </c>
      <c r="E92" s="27" t="s">
        <v>222</v>
      </c>
      <c r="F92" s="27">
        <f t="shared" si="2"/>
        <v>33</v>
      </c>
      <c r="G92" s="27" t="str">
        <f t="shared" si="3"/>
        <v>INSERT INTO [dbo].[FIN_MAPPING_NEW]([guid],[kod],[PL группа 1] ,[Статьи затрат для PL] ,[Статьи затрат PL в 1 C]) VALUES  (CONVERT(BINARY(16),0xAF7ED4F5EF10792511EBC35A4A31F617,1),'00-000011','Прочие доходы','Доход от аренды','Доход от сдачи в аренду имущества')</v>
      </c>
    </row>
    <row r="93" spans="1:7" x14ac:dyDescent="0.3">
      <c r="A93" s="27" t="str">
        <f>VLOOKUP(E93,'Стати с кодами'!B:D,3,0)</f>
        <v>0xAF7ED4F5EF10792511EBC35A5AAF8C62</v>
      </c>
      <c r="B93" s="27" t="s">
        <v>246</v>
      </c>
      <c r="C93" s="27" t="s">
        <v>46</v>
      </c>
      <c r="D93" s="27" t="s">
        <v>46</v>
      </c>
      <c r="E93" s="27" t="s">
        <v>223</v>
      </c>
      <c r="F93" s="27">
        <f t="shared" si="2"/>
        <v>35</v>
      </c>
      <c r="G93" s="27" t="str">
        <f t="shared" si="3"/>
        <v>INSERT INTO [dbo].[FIN_MAPPING_NEW]([guid],[kod],[PL группа 1] ,[Статьи затрат для PL] ,[Статьи затрат PL в 1 C]) VALUES  (CONVERT(BINARY(16),0xAF7ED4F5EF10792511EBC35A5AAF8C62,1),'00-000012','Прочие доходы','Прочие доходы','Доход по штрафам, пеням, неустойкам')</v>
      </c>
    </row>
    <row r="94" spans="1:7" x14ac:dyDescent="0.3">
      <c r="A94" s="27" t="str">
        <f>VLOOKUP(E94,'Стати с кодами'!B:D,3,0)</f>
        <v>0xAF83D4F5EF10792511EBDEEFF1357104</v>
      </c>
      <c r="B94" s="27" t="s">
        <v>248</v>
      </c>
      <c r="C94" s="27" t="s">
        <v>46</v>
      </c>
      <c r="D94" s="27" t="s">
        <v>46</v>
      </c>
      <c r="E94" s="27" t="s">
        <v>225</v>
      </c>
      <c r="F94" s="27">
        <f t="shared" si="2"/>
        <v>31</v>
      </c>
      <c r="G94" s="27" t="str">
        <f t="shared" si="3"/>
        <v>INSERT INTO [dbo].[FIN_MAPPING_NEW]([guid],[kod],[PL группа 1] ,[Статьи затрат для PL] ,[Статьи затрат PL в 1 C]) VALUES  (CONVERT(BINARY(16),0xAF83D4F5EF10792511EBDEEFF1357104,1),'00-000013','Прочие доходы','Прочие доходы','Доходы от списания обязательств')</v>
      </c>
    </row>
    <row r="95" spans="1:7" x14ac:dyDescent="0.3">
      <c r="A95" s="27" t="str">
        <f>VLOOKUP(E95,'Стати с кодами'!B:D,3,0)</f>
        <v>0xAF93D4F5EF10792511ED49485959CC4D</v>
      </c>
      <c r="B95" s="27" t="s">
        <v>344</v>
      </c>
      <c r="C95" s="27" t="s">
        <v>46</v>
      </c>
      <c r="D95" s="27" t="s">
        <v>46</v>
      </c>
      <c r="E95" s="27" t="s">
        <v>500</v>
      </c>
      <c r="F95" s="27">
        <f t="shared" si="2"/>
        <v>33</v>
      </c>
      <c r="G95" s="27" t="str">
        <f t="shared" si="3"/>
        <v>INSERT INTO [dbo].[FIN_MAPPING_NEW]([guid],[kod],[PL группа 1] ,[Статьи затрат для PL] ,[Статьи затрат PL в 1 C]) VALUES  (CONVERT(BINARY(16),0xAF93D4F5EF10792511ED49485959CC4D,1),'00-000016','Прочие доходы','Прочие доходы','Доход от государственных субсидий')</v>
      </c>
    </row>
    <row r="96" spans="1:7" x14ac:dyDescent="0.3">
      <c r="A96" s="27" t="str">
        <f>VLOOKUP(E96,'Стати с кодами'!B:D,3,0)</f>
        <v>0xAF93D4F5EF10792511ED4A0FDBF267E6</v>
      </c>
      <c r="B96" s="27" t="s">
        <v>345</v>
      </c>
      <c r="C96" s="27" t="s">
        <v>46</v>
      </c>
      <c r="D96" s="27" t="s">
        <v>21</v>
      </c>
      <c r="E96" s="27" t="s">
        <v>220</v>
      </c>
      <c r="F96" s="27">
        <f t="shared" si="2"/>
        <v>48</v>
      </c>
      <c r="G96" s="27" t="str">
        <f t="shared" si="3"/>
        <v>INSERT INTO [dbo].[FIN_MAPPING_NEW]([guid],[kod],[PL группа 1] ,[Статьи затрат для PL] ,[Статьи затрат PL в 1 C]) VALUES  (CONVERT(BINARY(16),0xAF93D4F5EF10792511ED4A0FDBF267E6,1),'00-000017','Прочие доходы','Расходы на проценты','Доход по вознаграждениям от размещения депозитов')</v>
      </c>
    </row>
    <row r="97" spans="1:7" x14ac:dyDescent="0.3">
      <c r="A97" s="27" t="str">
        <f>VLOOKUP(E97,'Стати с кодами'!B:D,3,0)</f>
        <v>0xAF98D4F5EF10792511ED9E36DDB33DE6</v>
      </c>
      <c r="B97" s="27" t="s">
        <v>512</v>
      </c>
      <c r="C97" s="27" t="s">
        <v>46</v>
      </c>
      <c r="D97" s="27" t="s">
        <v>511</v>
      </c>
      <c r="E97" s="27" t="s">
        <v>511</v>
      </c>
      <c r="F97" s="27">
        <f t="shared" si="2"/>
        <v>35</v>
      </c>
      <c r="G97" s="27" t="str">
        <f t="shared" si="3"/>
        <v>INSERT INTO [dbo].[FIN_MAPPING_NEW]([guid],[kod],[PL группа 1] ,[Статьи затрат для PL] ,[Статьи затрат PL в 1 C]) VALUES  (CONVERT(BINARY(16),0xAF98D4F5EF10792511ED9E36DDB33DE6,1),'00-000180','Прочие доходы','Списание кредиторской задолженности','Списание кредиторской задолженности')</v>
      </c>
    </row>
    <row r="98" spans="1:7" x14ac:dyDescent="0.3">
      <c r="A98" s="27" t="str">
        <f>VLOOKUP(E98,'Стати с кодами'!B:D,3,0)</f>
        <v>0x801E00155D01C90111E6E20373CC1C0D</v>
      </c>
      <c r="B98" s="30" t="s">
        <v>235</v>
      </c>
      <c r="C98" s="27" t="s">
        <v>179</v>
      </c>
      <c r="D98" s="27" t="s">
        <v>209</v>
      </c>
      <c r="E98" s="27" t="s">
        <v>126</v>
      </c>
      <c r="F98" s="27">
        <f t="shared" si="2"/>
        <v>36</v>
      </c>
      <c r="G98" s="27" t="str">
        <f t="shared" si="3"/>
        <v>INSERT INTO [dbo].[FIN_MAPPING_NEW]([guid],[kod],[PL группа 1] ,[Статьи затрат для PL] ,[Статьи затрат PL в 1 C]) VALUES  (CONVERT(BINARY(16),0x801E00155D01C90111E6E20373CC1C0D,1),'00-000005','Прочие Операционные расходы','Ремонт ОС 4-группы','Ремонт и обслуживание автотранспорта')</v>
      </c>
    </row>
    <row r="99" spans="1:7" x14ac:dyDescent="0.3">
      <c r="A99" s="27" t="str">
        <f>VLOOKUP(E99,'Стати с кодами'!B:D,3,0)</f>
        <v>0x801E00155D01C90111E6E6C99B4F2619</v>
      </c>
      <c r="B99" s="27" t="s">
        <v>241</v>
      </c>
      <c r="C99" s="27" t="s">
        <v>179</v>
      </c>
      <c r="D99" s="27" t="s">
        <v>47</v>
      </c>
      <c r="E99" s="27" t="s">
        <v>47</v>
      </c>
      <c r="F99" s="27">
        <f t="shared" si="2"/>
        <v>14</v>
      </c>
      <c r="G99" s="27" t="str">
        <f t="shared" si="3"/>
        <v>INSERT INTO [dbo].[FIN_MAPPING_NEW]([guid],[kod],[PL группа 1] ,[Статьи затрат для PL] ,[Статьи затрат PL в 1 C]) VALUES  (CONVERT(BINARY(16),0x801E00155D01C90111E6E6C99B4F2619,1),'00-000009','Прочие Операционные расходы','Прочие расходы','Прочие расходы')</v>
      </c>
    </row>
    <row r="100" spans="1:7" x14ac:dyDescent="0.3">
      <c r="A100" s="27" t="str">
        <f>VLOOKUP(E100,'Стати с кодами'!B:D,3,0)</f>
        <v>0x801E00155D01C90111E6EBE16A2EFC6B</v>
      </c>
      <c r="B100" s="27" t="s">
        <v>249</v>
      </c>
      <c r="C100" s="27" t="s">
        <v>179</v>
      </c>
      <c r="D100" s="27" t="s">
        <v>91</v>
      </c>
      <c r="E100" s="27" t="s">
        <v>91</v>
      </c>
      <c r="F100" s="27">
        <f t="shared" si="2"/>
        <v>14</v>
      </c>
      <c r="G100" s="27" t="str">
        <f t="shared" si="3"/>
        <v>INSERT INTO [dbo].[FIN_MAPPING_NEW]([guid],[kod],[PL группа 1] ,[Статьи затрат для PL] ,[Статьи затрат PL в 1 C]) VALUES  (CONVERT(BINARY(16),0x801E00155D01C90111E6EBE16A2EFC6B,1),'00-000014','Прочие Операционные расходы','Комиссия банка','Комиссия банка')</v>
      </c>
    </row>
    <row r="101" spans="1:7" x14ac:dyDescent="0.3">
      <c r="A101" s="27" t="str">
        <f>VLOOKUP(E101,'Стати с кодами'!B:D,3,0)</f>
        <v>0x80C500155D01C90111E7630436C49A95</v>
      </c>
      <c r="B101" s="27" t="s">
        <v>256</v>
      </c>
      <c r="C101" s="27" t="s">
        <v>179</v>
      </c>
      <c r="D101" s="27" t="s">
        <v>102</v>
      </c>
      <c r="E101" s="27" t="s">
        <v>255</v>
      </c>
      <c r="F101" s="27">
        <f t="shared" si="2"/>
        <v>89</v>
      </c>
      <c r="G101" s="27" t="str">
        <f t="shared" si="3"/>
        <v>INSERT INTO [dbo].[FIN_MAPPING_NEW]([guid],[kod],[PL группа 1] ,[Статьи затрат для PL] ,[Статьи затрат PL в 1 C]) VALUES  (CONVERT(BINARY(16),0x80C500155D01C90111E7630436C49A95,1),'00-000032','Прочие Операционные расходы','Обучение сотрудников','Расходы на обучение, тренинги, консалтинговые услуги,повышение квалификации, консультация')</v>
      </c>
    </row>
    <row r="102" spans="1:7" x14ac:dyDescent="0.3">
      <c r="A102" s="27" t="str">
        <f>VLOOKUP(E102,'Стати с кодами'!B:D,3,0)</f>
        <v>0x80C500155D01C90111E771E13643B0DB</v>
      </c>
      <c r="B102" s="27" t="s">
        <v>258</v>
      </c>
      <c r="C102" s="27" t="s">
        <v>179</v>
      </c>
      <c r="D102" s="27" t="s">
        <v>101</v>
      </c>
      <c r="E102" s="27" t="s">
        <v>101</v>
      </c>
      <c r="F102" s="27">
        <f t="shared" si="2"/>
        <v>27</v>
      </c>
      <c r="G102" s="27" t="str">
        <f t="shared" si="3"/>
        <v>INSERT INTO [dbo].[FIN_MAPPING_NEW]([guid],[kod],[PL группа 1] ,[Статьи затрат для PL] ,[Статьи затрат PL в 1 C]) VALUES  (CONVERT(BINARY(16),0x80C500155D01C90111E771E13643B0DB,1),'00-000034','Прочие Операционные расходы','НДС не разрешенный к зачету','НДС не разрешенный к зачету')</v>
      </c>
    </row>
    <row r="103" spans="1:7" x14ac:dyDescent="0.3">
      <c r="A103" s="27" t="str">
        <f>VLOOKUP(E103,'Стати с кодами'!B:D,3,0)</f>
        <v>0x80C500155D01C90111E771EF3709C2EE</v>
      </c>
      <c r="B103" s="27" t="s">
        <v>259</v>
      </c>
      <c r="C103" s="27" t="s">
        <v>179</v>
      </c>
      <c r="D103" s="27" t="s">
        <v>174</v>
      </c>
      <c r="E103" s="27" t="s">
        <v>79</v>
      </c>
      <c r="F103" s="27">
        <f t="shared" si="2"/>
        <v>17</v>
      </c>
      <c r="G103" s="27" t="str">
        <f t="shared" si="3"/>
        <v>INSERT INTO [dbo].[FIN_MAPPING_NEW]([guid],[kod],[PL группа 1] ,[Статьи затрат для PL] ,[Статьи затрат PL в 1 C]) VALUES  (CONVERT(BINARY(16),0x80C500155D01C90111E771EF3709C2EE,1),'00-000035','Прочие Операционные расходы','Аренда Авто','Аренда транспорта')</v>
      </c>
    </row>
    <row r="104" spans="1:7" x14ac:dyDescent="0.3">
      <c r="A104" s="27" t="str">
        <f>VLOOKUP(E104,'Стати с кодами'!B:D,3,0)</f>
        <v>0x80C500155D01C90111E771F509A2B351</v>
      </c>
      <c r="B104" s="27" t="s">
        <v>261</v>
      </c>
      <c r="C104" s="27" t="s">
        <v>179</v>
      </c>
      <c r="D104" s="27" t="s">
        <v>260</v>
      </c>
      <c r="E104" s="27" t="s">
        <v>260</v>
      </c>
      <c r="F104" s="27">
        <f t="shared" si="2"/>
        <v>19</v>
      </c>
      <c r="G104" s="27" t="str">
        <f t="shared" si="3"/>
        <v>INSERT INTO [dbo].[FIN_MAPPING_NEW]([guid],[kod],[PL группа 1] ,[Статьи затрат для PL] ,[Статьи затрат PL в 1 C]) VALUES  (CONVERT(BINARY(16),0x80C500155D01C90111E771F509A2B351,1),'00-000036','Прочие Операционные расходы','Коммунальные услуги','Коммунальные услуги')</v>
      </c>
    </row>
    <row r="105" spans="1:7" x14ac:dyDescent="0.3">
      <c r="A105" s="27" t="str">
        <f>VLOOKUP(E105,'Стати с кодами'!B:D,3,0)</f>
        <v>0x80DD00155D01C90111E80FE6079BD502</v>
      </c>
      <c r="B105" s="27" t="s">
        <v>283</v>
      </c>
      <c r="C105" s="27" t="s">
        <v>179</v>
      </c>
      <c r="D105" s="27" t="s">
        <v>87</v>
      </c>
      <c r="E105" s="27" t="s">
        <v>87</v>
      </c>
      <c r="F105" s="27">
        <f t="shared" si="2"/>
        <v>9</v>
      </c>
      <c r="G105" s="27" t="str">
        <f t="shared" si="3"/>
        <v>INSERT INTO [dbo].[FIN_MAPPING_NEW]([guid],[kod],[PL группа 1] ,[Статьи затрат для PL] ,[Статьи затрат PL в 1 C]) VALUES  (CONVERT(BINARY(16),0x80DD00155D01C90111E80FE6079BD502,1),'00-000046','Прочие Операционные расходы','Интернет ','Интернет ')</v>
      </c>
    </row>
    <row r="106" spans="1:7" x14ac:dyDescent="0.3">
      <c r="A106" s="27" t="str">
        <f>VLOOKUP(E106,'Стати с кодами'!B:D,3,0)</f>
        <v>0x80DD00155D01C90111E81316ED3A2CF8</v>
      </c>
      <c r="B106" s="27" t="s">
        <v>289</v>
      </c>
      <c r="C106" s="27" t="s">
        <v>179</v>
      </c>
      <c r="D106" s="27" t="s">
        <v>47</v>
      </c>
      <c r="E106" s="27" t="s">
        <v>288</v>
      </c>
      <c r="F106" s="27">
        <f t="shared" si="2"/>
        <v>22</v>
      </c>
      <c r="G106" s="27" t="str">
        <f t="shared" si="3"/>
        <v>INSERT INTO [dbo].[FIN_MAPPING_NEW]([guid],[kod],[PL группа 1] ,[Статьи затрат для PL] ,[Статьи затрат PL в 1 C]) VALUES  (CONVERT(BINARY(16),0x80DD00155D01C90111E81316ED3A2CF8,1),'00-000050','Прочие Операционные расходы','Прочие расходы','Прочие работы и услуги')</v>
      </c>
    </row>
    <row r="107" spans="1:7" x14ac:dyDescent="0.3">
      <c r="A107" s="27" t="str">
        <f>VLOOKUP(E107,'Стати с кодами'!B:D,3,0)</f>
        <v>0x80DE000C29E67B2E11E628A464E5C16A</v>
      </c>
      <c r="B107" s="27" t="s">
        <v>298</v>
      </c>
      <c r="C107" s="27" t="s">
        <v>179</v>
      </c>
      <c r="D107" s="27" t="s">
        <v>157</v>
      </c>
      <c r="E107" s="27" t="s">
        <v>157</v>
      </c>
      <c r="F107" s="27">
        <f t="shared" si="2"/>
        <v>21</v>
      </c>
      <c r="G107" s="27" t="str">
        <f t="shared" si="3"/>
        <v>INSERT INTO [dbo].[FIN_MAPPING_NEW]([guid],[kod],[PL группа 1] ,[Статьи затрат для PL] ,[Статьи затрат PL в 1 C]) VALUES  (CONVERT(BINARY(16),0x80DE000C29E67B2E11E628A464E5C16A,1),'УТ-000009','Прочие Операционные расходы','НДС Налогового агента','НДС Налогового агента')</v>
      </c>
    </row>
    <row r="108" spans="1:7" x14ac:dyDescent="0.3">
      <c r="A108" s="27" t="str">
        <f>VLOOKUP(E108,'Стати с кодами'!B:D,3,0)</f>
        <v>0x80DE000C29E67B2E11E628A464E5C16B</v>
      </c>
      <c r="B108" s="27" t="s">
        <v>294</v>
      </c>
      <c r="C108" s="27" t="s">
        <v>179</v>
      </c>
      <c r="D108" s="27" t="s">
        <v>47</v>
      </c>
      <c r="E108" s="27" t="s">
        <v>165</v>
      </c>
      <c r="F108" s="27">
        <f t="shared" si="2"/>
        <v>33</v>
      </c>
      <c r="G108" s="27" t="str">
        <f t="shared" si="3"/>
        <v>INSERT INTO [dbo].[FIN_MAPPING_NEW]([guid],[kod],[PL группа 1] ,[Статьи затрат для PL] ,[Статьи затрат PL в 1 C]) VALUES  (CONVERT(BINARY(16),0x80DE000C29E67B2E11E628A464E5C16B,1),'УТ-000002','Прочие Операционные расходы','Прочие расходы','Погрешность расчета себестоимости')</v>
      </c>
    </row>
    <row r="109" spans="1:7" x14ac:dyDescent="0.3">
      <c r="A109" s="27" t="str">
        <f>VLOOKUP(E109,'Стати с кодами'!B:D,3,0)</f>
        <v>0x8107000C29EF79CA11E8D74694E755AD</v>
      </c>
      <c r="B109" s="27" t="s">
        <v>313</v>
      </c>
      <c r="C109" s="27" t="s">
        <v>179</v>
      </c>
      <c r="D109" s="27" t="s">
        <v>213</v>
      </c>
      <c r="E109" s="27" t="s">
        <v>154</v>
      </c>
      <c r="F109" s="27">
        <f t="shared" si="2"/>
        <v>27</v>
      </c>
      <c r="G109" s="27" t="str">
        <f t="shared" si="3"/>
        <v>INSERT INTO [dbo].[FIN_MAPPING_NEW]([guid],[kod],[PL группа 1] ,[Статьи затрат для PL] ,[Статьи затрат PL в 1 C]) VALUES  (CONVERT(BINARY(16),0x8107000C29EF79CA11E8D74694E755AD,1),'00-000054','Прочие Операционные расходы','Штрафы и платежи в бюджет ','Штрафы, пени (по договорам)')</v>
      </c>
    </row>
    <row r="110" spans="1:7" x14ac:dyDescent="0.3">
      <c r="A110" s="27" t="str">
        <f>VLOOKUP(E110,'Стати с кодами'!B:D,3,0)</f>
        <v>0x83C700155D01C90111E7025247C554A9</v>
      </c>
      <c r="B110" s="27" t="s">
        <v>335</v>
      </c>
      <c r="C110" s="27" t="s">
        <v>179</v>
      </c>
      <c r="D110" s="27" t="s">
        <v>334</v>
      </c>
      <c r="E110" s="27" t="s">
        <v>334</v>
      </c>
      <c r="F110" s="27">
        <f t="shared" si="2"/>
        <v>14</v>
      </c>
      <c r="G110" s="27" t="str">
        <f t="shared" si="3"/>
        <v>INSERT INTO [dbo].[FIN_MAPPING_NEW]([guid],[kod],[PL группа 1] ,[Статьи затрат для PL] ,[Статьи затрат PL в 1 C]) VALUES  (CONVERT(BINARY(16),0x83C700155D01C90111E7025247C554A9,1),'00-000024','Прочие Операционные расходы','Сервисный сбор','Сервисный сбор')</v>
      </c>
    </row>
    <row r="111" spans="1:7" x14ac:dyDescent="0.3">
      <c r="A111" s="27" t="str">
        <f>VLOOKUP(E111,'Стати с кодами'!B:D,3,0)</f>
        <v>0x83C700155D01C90111E70593F9B5D646</v>
      </c>
      <c r="B111" s="27" t="s">
        <v>336</v>
      </c>
      <c r="C111" s="27" t="s">
        <v>179</v>
      </c>
      <c r="D111" s="27" t="s">
        <v>47</v>
      </c>
      <c r="E111" s="27" t="s">
        <v>166</v>
      </c>
      <c r="F111" s="27">
        <f t="shared" si="2"/>
        <v>12</v>
      </c>
      <c r="G111" s="27" t="str">
        <f t="shared" si="3"/>
        <v>INSERT INTO [dbo].[FIN_MAPPING_NEW]([guid],[kod],[PL группа 1] ,[Статьи затрат для PL] ,[Статьи затрат PL в 1 C]) VALUES  (CONVERT(BINARY(16),0x83C700155D01C90111E70593F9B5D646,1),'00-000025','Прочие Операционные расходы','Прочие расходы','Порча товара')</v>
      </c>
    </row>
    <row r="112" spans="1:7" x14ac:dyDescent="0.3">
      <c r="A112" s="27" t="str">
        <f>VLOOKUP(E112,'Стати с кодами'!B:D,3,0)</f>
        <v>0x83C700155D01C90111E70963597D7416</v>
      </c>
      <c r="B112" s="27" t="s">
        <v>337</v>
      </c>
      <c r="C112" s="27" t="s">
        <v>179</v>
      </c>
      <c r="D112" s="27" t="s">
        <v>169</v>
      </c>
      <c r="E112" s="27" t="s">
        <v>2</v>
      </c>
      <c r="F112" s="27">
        <f t="shared" si="2"/>
        <v>13</v>
      </c>
      <c r="G112" s="27" t="str">
        <f t="shared" si="3"/>
        <v>INSERT INTO [dbo].[FIN_MAPPING_NEW]([guid],[kod],[PL группа 1] ,[Статьи затрат для PL] ,[Статьи затрат PL в 1 C]) VALUES  (CONVERT(BINARY(16),0x83C700155D01C90111E70963597D7416,1),'00-000026','Прочие Операционные расходы','Аренда склада ','Аренда склада')</v>
      </c>
    </row>
    <row r="113" spans="1:7" x14ac:dyDescent="0.3">
      <c r="A113" s="27" t="str">
        <f>VLOOKUP(E113,'Стати с кодами'!B:D,3,0)</f>
        <v>0x861700155D01C90111E6F39986AB8504</v>
      </c>
      <c r="B113" s="27" t="s">
        <v>339</v>
      </c>
      <c r="C113" s="27" t="s">
        <v>179</v>
      </c>
      <c r="D113" s="27" t="s">
        <v>109</v>
      </c>
      <c r="E113" s="27" t="s">
        <v>109</v>
      </c>
      <c r="F113" s="27">
        <f t="shared" si="2"/>
        <v>41</v>
      </c>
      <c r="G113" s="27" t="str">
        <f t="shared" si="3"/>
        <v>INSERT INTO [dbo].[FIN_MAPPING_NEW]([guid],[kod],[PL группа 1] ,[Статьи затрат для PL] ,[Статьи затрат PL в 1 C]) VALUES  (CONVERT(BINARY(16),0x861700155D01C90111E6F39986AB8504,1),'00-000019','Прочие Операционные расходы','Почтовые, курьерские, транспортные услуги','Почтовые, курьерские, транспортные услуги')</v>
      </c>
    </row>
    <row r="114" spans="1:7" x14ac:dyDescent="0.3">
      <c r="A114" s="27" t="str">
        <f>VLOOKUP(E114,'Стати с кодами'!B:D,3,0)</f>
        <v>0x861700155D01C90111E6F75F4091CB31</v>
      </c>
      <c r="B114" s="27" t="s">
        <v>340</v>
      </c>
      <c r="C114" s="27" t="s">
        <v>179</v>
      </c>
      <c r="D114" s="27" t="s">
        <v>10</v>
      </c>
      <c r="E114" s="27" t="s">
        <v>10</v>
      </c>
      <c r="F114" s="27">
        <f t="shared" si="2"/>
        <v>3</v>
      </c>
      <c r="G114" s="27" t="str">
        <f t="shared" si="3"/>
        <v>INSERT INTO [dbo].[FIN_MAPPING_NEW]([guid],[kod],[PL группа 1] ,[Статьи затрат для PL] ,[Статьи затрат PL в 1 C]) VALUES  (CONVERT(BINARY(16),0x861700155D01C90111E6F75F4091CB31,1),'00-000020','Прочие Операционные расходы','ГСМ','ГСМ')</v>
      </c>
    </row>
    <row r="115" spans="1:7" x14ac:dyDescent="0.3">
      <c r="A115" s="27" t="str">
        <f>VLOOKUP(E115,'Стати с кодами'!B:D,3,0)</f>
        <v>0xA2207085C2A4312A11EA075BB2AF6092</v>
      </c>
      <c r="B115" s="27" t="s">
        <v>359</v>
      </c>
      <c r="C115" s="27" t="s">
        <v>179</v>
      </c>
      <c r="D115" s="27" t="s">
        <v>213</v>
      </c>
      <c r="E115" s="27" t="s">
        <v>153</v>
      </c>
      <c r="F115" s="27">
        <f t="shared" si="2"/>
        <v>23</v>
      </c>
      <c r="G115" s="27" t="str">
        <f t="shared" si="3"/>
        <v>INSERT INTO [dbo].[FIN_MAPPING_NEW]([guid],[kod],[PL группа 1] ,[Статьи затрат для PL] ,[Статьи затрат PL в 1 C]) VALUES  (CONVERT(BINARY(16),0xA2207085C2A4312A11EA075BB2AF6092,1),'00-000129','Прочие Операционные расходы','Штрафы и платежи в бюджет ','Штрафы, пени (в бюджет)')</v>
      </c>
    </row>
    <row r="116" spans="1:7" x14ac:dyDescent="0.3">
      <c r="A116" s="27" t="str">
        <f>VLOOKUP(E116,'Стати с кодами'!B:D,3,0)</f>
        <v>0xA22B7085C2A4312A11EA57B1639A3DC3</v>
      </c>
      <c r="B116" s="27" t="s">
        <v>364</v>
      </c>
      <c r="C116" s="27" t="s">
        <v>179</v>
      </c>
      <c r="D116" s="27" t="s">
        <v>213</v>
      </c>
      <c r="E116" s="27" t="s">
        <v>363</v>
      </c>
      <c r="F116" s="27">
        <f t="shared" si="2"/>
        <v>42</v>
      </c>
      <c r="G116" s="27" t="str">
        <f t="shared" si="3"/>
        <v>INSERT INTO [dbo].[FIN_MAPPING_NEW]([guid],[kod],[PL группа 1] ,[Статьи затрат для PL] ,[Статьи затрат PL в 1 C]) VALUES  (CONVERT(BINARY(16),0xA22B7085C2A4312A11EA57B1639A3DC3,1),'00-000133','Прочие Операционные расходы','Штрафы и платежи в бюджет ','Расходы по штрафам пеням неустойкам прочие')</v>
      </c>
    </row>
    <row r="117" spans="1:7" x14ac:dyDescent="0.3">
      <c r="A117" s="27" t="str">
        <f>VLOOKUP(E117,'Стати с кодами'!B:D,3,0)</f>
        <v>0xA2307085C2A4312A11EAD89B9F03461B</v>
      </c>
      <c r="B117" s="27" t="s">
        <v>377</v>
      </c>
      <c r="C117" s="27" t="s">
        <v>179</v>
      </c>
      <c r="D117" s="27" t="s">
        <v>376</v>
      </c>
      <c r="E117" s="27" t="s">
        <v>376</v>
      </c>
      <c r="F117" s="27">
        <f t="shared" si="2"/>
        <v>21</v>
      </c>
      <c r="G117" s="27" t="str">
        <f t="shared" si="3"/>
        <v>INSERT INTO [dbo].[FIN_MAPPING_NEW]([guid],[kod],[PL группа 1] ,[Статьи затрат для PL] ,[Статьи затрат PL в 1 C]) VALUES  (CONVERT(BINARY(16),0xA2307085C2A4312A11EAD89B9F03461B,1),'00-000143','Прочие Операционные расходы','Страхование имущества','Страхование имущества')</v>
      </c>
    </row>
    <row r="118" spans="1:7" x14ac:dyDescent="0.3">
      <c r="A118" s="27" t="str">
        <f>VLOOKUP(E118,'Стати с кодами'!B:D,3,0)</f>
        <v>0xA2307085C2A4312A11EADB8940929075</v>
      </c>
      <c r="B118" s="27" t="s">
        <v>379</v>
      </c>
      <c r="C118" s="27" t="s">
        <v>179</v>
      </c>
      <c r="D118" s="27" t="s">
        <v>169</v>
      </c>
      <c r="E118" s="27" t="s">
        <v>378</v>
      </c>
      <c r="F118" s="27">
        <f t="shared" si="2"/>
        <v>27</v>
      </c>
      <c r="G118" s="27" t="str">
        <f t="shared" si="3"/>
        <v>INSERT INTO [dbo].[FIN_MAPPING_NEW]([guid],[kod],[PL группа 1] ,[Статьи затрат для PL] ,[Статьи затрат PL в 1 C]) VALUES  (CONVERT(BINARY(16),0xA2307085C2A4312A11EADB8940929075,1),'00-000144','Прочие Операционные расходы','Аренда склада ','Услуги СВХ на себестоимость')</v>
      </c>
    </row>
    <row r="119" spans="1:7" x14ac:dyDescent="0.3">
      <c r="A119" s="27" t="str">
        <f>VLOOKUP(E119,'Стати с кодами'!B:D,3,0)</f>
        <v>0xA2337085C2A4312A11EB1208BE55F248</v>
      </c>
      <c r="B119" s="27" t="s">
        <v>383</v>
      </c>
      <c r="C119" s="27" t="s">
        <v>179</v>
      </c>
      <c r="D119" s="27" t="s">
        <v>176</v>
      </c>
      <c r="E119" s="27" t="s">
        <v>161</v>
      </c>
      <c r="F119" s="27">
        <f t="shared" si="2"/>
        <v>36</v>
      </c>
      <c r="G119" s="27" t="str">
        <f t="shared" si="3"/>
        <v>INSERT INTO [dbo].[FIN_MAPPING_NEW]([guid],[kod],[PL группа 1] ,[Статьи затрат для PL] ,[Статьи затрат PL в 1 C]) VALUES  (CONVERT(BINARY(16),0xA2337085C2A4312A11EB1208BE55F248,1),'00-000145','Прочие Операционные расходы','Расходы по выбытию активов','Себестоимость реализованных ОС и НМА')</v>
      </c>
    </row>
    <row r="120" spans="1:7" x14ac:dyDescent="0.3">
      <c r="A120" s="27" t="str">
        <f>VLOOKUP(E120,'Стати с кодами'!B:D,3,0)</f>
        <v>0xA2337085C2A4312A11EB3090732B05BA</v>
      </c>
      <c r="B120" s="27" t="s">
        <v>385</v>
      </c>
      <c r="C120" s="27" t="s">
        <v>179</v>
      </c>
      <c r="D120" s="27" t="s">
        <v>176</v>
      </c>
      <c r="E120" s="27" t="s">
        <v>162</v>
      </c>
      <c r="F120" s="27">
        <f t="shared" si="2"/>
        <v>32</v>
      </c>
      <c r="G120" s="27" t="str">
        <f t="shared" si="3"/>
        <v>INSERT INTO [dbo].[FIN_MAPPING_NEW]([guid],[kod],[PL группа 1] ,[Статьи затрат для PL] ,[Статьи затрат PL в 1 C]) VALUES  (CONVERT(BINARY(16),0xA2337085C2A4312A11EB3090732B05BA,1),'00-000147','Прочие Операционные расходы','Расходы по выбытию активов','Себестоимость списанных ОС и НМА')</v>
      </c>
    </row>
    <row r="121" spans="1:7" x14ac:dyDescent="0.3">
      <c r="A121" s="27" t="str">
        <f>VLOOKUP(E121,'Стати с кодами'!B:D,3,0)</f>
        <v>0xA23F00155D01C80911E9F0D596440269</v>
      </c>
      <c r="B121" s="27" t="s">
        <v>403</v>
      </c>
      <c r="C121" s="27" t="s">
        <v>179</v>
      </c>
      <c r="D121" s="27" t="s">
        <v>201</v>
      </c>
      <c r="E121" s="27" t="s">
        <v>52</v>
      </c>
      <c r="F121" s="27">
        <f t="shared" si="2"/>
        <v>25</v>
      </c>
      <c r="G121" s="27" t="str">
        <f t="shared" si="3"/>
        <v>INSERT INTO [dbo].[FIN_MAPPING_NEW]([guid],[kod],[PL группа 1] ,[Статьи затрат для PL] ,[Статьи затрат PL в 1 C]) VALUES  (CONVERT(BINARY(16),0xA23F00155D01C80911E9F0D596440269,1),'00-000079','Прочие Операционные расходы','ПЦР','Лабораторные исследования')</v>
      </c>
    </row>
    <row r="122" spans="1:7" x14ac:dyDescent="0.3">
      <c r="A122" s="27" t="str">
        <f>VLOOKUP(E122,'Стати с кодами'!B:D,3,0)</f>
        <v>0xA23F00155D01C80911E9F0D8A30311AE</v>
      </c>
      <c r="B122" s="27" t="s">
        <v>405</v>
      </c>
      <c r="C122" s="27" t="s">
        <v>179</v>
      </c>
      <c r="D122" s="27" t="s">
        <v>169</v>
      </c>
      <c r="E122" s="27" t="s">
        <v>53</v>
      </c>
      <c r="F122" s="27">
        <f t="shared" si="2"/>
        <v>25</v>
      </c>
      <c r="G122" s="27" t="str">
        <f t="shared" si="3"/>
        <v>INSERT INTO [dbo].[FIN_MAPPING_NEW]([guid],[kod],[PL группа 1] ,[Статьи затрат для PL] ,[Статьи затрат PL в 1 C]) VALUES  (CONVERT(BINARY(16),0xA23F00155D01C80911E9F0D8A30311AE,1),'00-000081','Прочие Операционные расходы','Аренда склада ','Аренда помещений (склады)')</v>
      </c>
    </row>
    <row r="123" spans="1:7" x14ac:dyDescent="0.3">
      <c r="A123" s="27" t="str">
        <f>VLOOKUP(E123,'Стати с кодами'!B:D,3,0)</f>
        <v>0xA23F00155D01C80911E9F0DA4B5DF89F</v>
      </c>
      <c r="B123" s="27" t="s">
        <v>406</v>
      </c>
      <c r="C123" s="27" t="s">
        <v>179</v>
      </c>
      <c r="D123" s="27" t="s">
        <v>170</v>
      </c>
      <c r="E123" s="27" t="s">
        <v>59</v>
      </c>
      <c r="F123" s="27">
        <f t="shared" si="2"/>
        <v>29</v>
      </c>
      <c r="G123" s="27" t="str">
        <f t="shared" si="3"/>
        <v>INSERT INTO [dbo].[FIN_MAPPING_NEW]([guid],[kod],[PL группа 1] ,[Статьи затрат для PL] ,[Статьи затрат PL в 1 C]) VALUES  (CONVERT(BINARY(16),0xA23F00155D01C80911E9F0DA4B5DF89F,1),'00-000082','Прочие Операционные расходы','Коммунальные услуги склада','Коммунальные платежи (склады)')</v>
      </c>
    </row>
    <row r="124" spans="1:7" x14ac:dyDescent="0.3">
      <c r="A124" s="27" t="str">
        <f>VLOOKUP(E124,'Стати с кодами'!B:D,3,0)</f>
        <v>0xA23F00155D01C80911E9F15A50BDC23B</v>
      </c>
      <c r="B124" s="27" t="s">
        <v>415</v>
      </c>
      <c r="C124" s="27" t="s">
        <v>179</v>
      </c>
      <c r="D124" s="27" t="s">
        <v>193</v>
      </c>
      <c r="E124" s="27" t="s">
        <v>70</v>
      </c>
      <c r="F124" s="27">
        <f t="shared" si="2"/>
        <v>27</v>
      </c>
      <c r="G124" s="27" t="str">
        <f t="shared" si="3"/>
        <v>INSERT INTO [dbo].[FIN_MAPPING_NEW]([guid],[kod],[PL группа 1] ,[Статьи затрат для PL] ,[Статьи затрат PL в 1 C]) VALUES  (CONVERT(BINARY(16),0xA23F00155D01C80911E9F15A50BDC23B,1),'00-000091','Прочие Операционные расходы','Услуги Элеватора','Услуги элеватора (трейдинг)')</v>
      </c>
    </row>
    <row r="125" spans="1:7" x14ac:dyDescent="0.3">
      <c r="A125" s="27" t="str">
        <f>VLOOKUP(E125,'Стати с кодами'!B:D,3,0)</f>
        <v>0xA23F00155D01C80911E9F165CA5047AF</v>
      </c>
      <c r="B125" s="27" t="s">
        <v>438</v>
      </c>
      <c r="C125" s="27" t="s">
        <v>179</v>
      </c>
      <c r="D125" s="27" t="s">
        <v>116</v>
      </c>
      <c r="E125" s="27" t="s">
        <v>116</v>
      </c>
      <c r="F125" s="27">
        <f t="shared" si="2"/>
        <v>26</v>
      </c>
      <c r="G125" s="27" t="str">
        <f t="shared" si="3"/>
        <v>INSERT INTO [dbo].[FIN_MAPPING_NEW]([guid],[kod],[PL группа 1] ,[Статьи затрат для PL] ,[Статьи затрат PL в 1 C]) VALUES  (CONVERT(BINARY(16),0xA23F00155D01C80911E9F165CA5047AF,1),'00-000111','Прочие Операционные расходы','Прочие расходы на персонал','Прочие расходы на персонал')</v>
      </c>
    </row>
    <row r="126" spans="1:7" x14ac:dyDescent="0.3">
      <c r="A126" s="31" t="s">
        <v>693</v>
      </c>
      <c r="B126" s="27" t="s">
        <v>461</v>
      </c>
      <c r="C126" s="27" t="s">
        <v>179</v>
      </c>
      <c r="D126" s="27" t="s">
        <v>102</v>
      </c>
      <c r="E126" s="27" t="s">
        <v>133</v>
      </c>
      <c r="F126" s="27">
        <f t="shared" si="2"/>
        <v>27</v>
      </c>
      <c r="G126" s="27" t="str">
        <f t="shared" si="3"/>
        <v>INSERT INTO [dbo].[FIN_MAPPING_NEW]([guid],[kod],[PL группа 1] ,[Статьи затрат для PL] ,[Статьи затрат PL в 1 C]) VALUES  (CONVERT(BINARY(16),0xAF78D4F5EF10792511EB9444D9B55A70,1),'00-000151','Прочие Операционные расходы','Обучение сотрудников','Страхование ГПО сотрудников')</v>
      </c>
    </row>
    <row r="127" spans="1:7" x14ac:dyDescent="0.3">
      <c r="A127" s="27" t="str">
        <f>VLOOKUP(E127,'Стати с кодами'!B:D,3,0)</f>
        <v>0xA23F00155D01C80911E9F61624DE7D24</v>
      </c>
      <c r="B127" s="27" t="s">
        <v>449</v>
      </c>
      <c r="C127" s="27" t="s">
        <v>179</v>
      </c>
      <c r="D127" s="27" t="s">
        <v>87</v>
      </c>
      <c r="E127" s="27" t="s">
        <v>105</v>
      </c>
      <c r="F127" s="27">
        <f t="shared" si="2"/>
        <v>40</v>
      </c>
      <c r="G127" s="27" t="str">
        <f t="shared" si="3"/>
        <v>INSERT INTO [dbo].[FIN_MAPPING_NEW]([guid],[kod],[PL группа 1] ,[Статьи затрат для PL] ,[Статьи затрат PL в 1 C]) VALUES  (CONVERT(BINARY(16),0xA23F00155D01C80911E9F61624DE7D24,1),'00-000120','Прочие Операционные расходы','Интернет ','Подписка на периодику и интернет ресурсы')</v>
      </c>
    </row>
    <row r="128" spans="1:7" x14ac:dyDescent="0.3">
      <c r="A128" s="27" t="str">
        <f>VLOOKUP(E128,'Стати с кодами'!B:D,3,0)</f>
        <v>0xAF78D4F5EF10792511EB8CC5B434C60E</v>
      </c>
      <c r="B128" s="27" t="s">
        <v>458</v>
      </c>
      <c r="C128" s="27" t="s">
        <v>179</v>
      </c>
      <c r="D128" s="27" t="s">
        <v>100</v>
      </c>
      <c r="E128" s="27" t="s">
        <v>100</v>
      </c>
      <c r="F128" s="27">
        <f t="shared" si="2"/>
        <v>35</v>
      </c>
      <c r="G128" s="27" t="str">
        <f t="shared" si="3"/>
        <v>INSERT INTO [dbo].[FIN_MAPPING_NEW]([guid],[kod],[PL группа 1] ,[Статьи затрат для PL] ,[Статьи затрат PL в 1 C]) VALUES  (CONVERT(BINARY(16),0xAF78D4F5EF10792511EB8CC5B434C60E,1),'00-000148','Прочие Операционные расходы','Налог за эмиссии в окружающую среду','Налог за эмиссии в окружающую среду')</v>
      </c>
    </row>
    <row r="129" spans="1:7" x14ac:dyDescent="0.3">
      <c r="A129" s="27" t="str">
        <f>VLOOKUP(E129,'Стати с кодами'!B:D,3,0)</f>
        <v>0xAF78D4F5EF10792511EB8CC5D4359D62</v>
      </c>
      <c r="B129" s="27" t="s">
        <v>459</v>
      </c>
      <c r="C129" s="27" t="s">
        <v>179</v>
      </c>
      <c r="D129" s="27" t="s">
        <v>7</v>
      </c>
      <c r="E129" s="27" t="s">
        <v>7</v>
      </c>
      <c r="F129" s="27">
        <f t="shared" si="2"/>
        <v>18</v>
      </c>
      <c r="G129" s="27" t="str">
        <f t="shared" si="3"/>
        <v>INSERT INTO [dbo].[FIN_MAPPING_NEW]([guid],[kod],[PL группа 1] ,[Статьи затрат для PL] ,[Статьи затрат PL в 1 C]) VALUES  (CONVERT(BINARY(16),0xAF78D4F5EF10792511EB8CC5D4359D62,1),'00-000149','Прочие Операционные расходы','Налог на имущество','Налог на имущество')</v>
      </c>
    </row>
    <row r="130" spans="1:7" x14ac:dyDescent="0.3">
      <c r="A130" s="27" t="str">
        <f>VLOOKUP(E130,'Стати с кодами'!B:D,3,0)</f>
        <v>0xAF78D4F5EF10792511EB9441FFA15A11</v>
      </c>
      <c r="B130" s="27" t="s">
        <v>460</v>
      </c>
      <c r="C130" s="27" t="s">
        <v>179</v>
      </c>
      <c r="D130" s="27" t="s">
        <v>8</v>
      </c>
      <c r="E130" s="27" t="s">
        <v>8</v>
      </c>
      <c r="F130" s="27">
        <f t="shared" si="2"/>
        <v>18</v>
      </c>
      <c r="G130" s="27" t="str">
        <f t="shared" si="3"/>
        <v>INSERT INTO [dbo].[FIN_MAPPING_NEW]([guid],[kod],[PL группа 1] ,[Статьи затрат для PL] ,[Статьи затрат PL в 1 C]) VALUES  (CONVERT(BINARY(16),0xAF78D4F5EF10792511EB9441FFA15A11,1),'00-000150','Прочие Операционные расходы','Налог на транспорт','Налог на транспорт')</v>
      </c>
    </row>
    <row r="131" spans="1:7" x14ac:dyDescent="0.3">
      <c r="A131" s="27" t="str">
        <f>VLOOKUP(E131,'Стати с кодами'!B:D,3,0)</f>
        <v>0xAF90D4F5EF10792511ECDFD0F919DD1E</v>
      </c>
      <c r="B131" s="27" t="s">
        <v>489</v>
      </c>
      <c r="C131" s="27" t="s">
        <v>179</v>
      </c>
      <c r="D131" s="27" t="s">
        <v>6</v>
      </c>
      <c r="E131" s="27" t="s">
        <v>6</v>
      </c>
      <c r="F131" s="27">
        <f t="shared" si="2"/>
        <v>14</v>
      </c>
      <c r="G131" s="27" t="str">
        <f t="shared" si="3"/>
        <v>INSERT INTO [dbo].[FIN_MAPPING_NEW]([guid],[kod],[PL группа 1] ,[Статьи затрат для PL] ,[Статьи затрат PL в 1 C]) VALUES  (CONVERT(BINARY(16),0xAF90D4F5EF10792511ECDFD0F919DD1E,1),'00-000168','Прочие Операционные расходы','Налог на землю','Налог на землю')</v>
      </c>
    </row>
    <row r="132" spans="1:7" x14ac:dyDescent="0.3">
      <c r="A132" s="27" t="str">
        <f>VLOOKUP(E132,'Стати с кодами'!B:D,3,0)</f>
        <v>0xAF90D4F5EF10792511ECF07E7F446C43</v>
      </c>
      <c r="B132" s="27" t="s">
        <v>491</v>
      </c>
      <c r="C132" s="27" t="s">
        <v>179</v>
      </c>
      <c r="D132" s="27" t="s">
        <v>770</v>
      </c>
      <c r="E132" s="27" t="s">
        <v>490</v>
      </c>
      <c r="F132" s="27">
        <f t="shared" ref="F132:F187" si="4">LEN(E132)</f>
        <v>14</v>
      </c>
      <c r="G132" s="27" t="str">
        <f t="shared" ref="G132:G187" si="5">"INSERT INTO [dbo].[FIN_MAPPING_NEW]([guid],[kod],[PL группа 1] ,[Статьи затрат для PL] ,[Статьи затрат PL в 1 C]) VALUES  (CONVERT(BINARY(16),"&amp;A132&amp;",1),'"&amp;B132&amp;"','"&amp;C132&amp;"','"&amp;D132&amp;"','"&amp;E132&amp;"')"</f>
        <v>INSERT INTO [dbo].[FIN_MAPPING_NEW]([guid],[kod],[PL группа 1] ,[Статьи затрат для PL] ,[Статьи затрат PL в 1 C]) VALUES  (CONVERT(BINARY(16),0xAF90D4F5EF10792511ECF07E7F446C43,1),'00-000169','Прочие Операционные расходы','РБП','Лицензия (РБП)')</v>
      </c>
    </row>
    <row r="133" spans="1:7" x14ac:dyDescent="0.3">
      <c r="A133" s="27" t="str">
        <f>VLOOKUP(E133,'Стати с кодами'!B:D,3,0)</f>
        <v>0xAF98D4F5EF10792511EDB9879035564F</v>
      </c>
      <c r="B133" s="27" t="s">
        <v>514</v>
      </c>
      <c r="C133" s="27" t="s">
        <v>179</v>
      </c>
      <c r="D133" s="27" t="s">
        <v>193</v>
      </c>
      <c r="E133" s="27" t="s">
        <v>71</v>
      </c>
      <c r="F133" s="27">
        <f t="shared" si="4"/>
        <v>43</v>
      </c>
      <c r="G133" s="27" t="str">
        <f t="shared" si="5"/>
        <v>INSERT INTO [dbo].[FIN_MAPPING_NEW]([guid],[kod],[PL группа 1] ,[Статьи затрат для PL] ,[Статьи затрат PL в 1 C]) VALUES  (CONVERT(BINARY(16),0xAF98D4F5EF10792511EDB9879035564F,1),'00-000182','Прочие Операционные расходы','Услуги Элеватора','Услуги элеватора (трейдинг) расходы периода')</v>
      </c>
    </row>
    <row r="134" spans="1:7" x14ac:dyDescent="0.3">
      <c r="A134" s="27" t="str">
        <f>VLOOKUP(E134,'Стати с кодами'!B:D,3,0)</f>
        <v>0xBA3E00155D01C90111E7373021C8131E</v>
      </c>
      <c r="B134" s="27" t="s">
        <v>524</v>
      </c>
      <c r="C134" s="27" t="s">
        <v>179</v>
      </c>
      <c r="D134" s="27" t="s">
        <v>176</v>
      </c>
      <c r="E134" s="27" t="s">
        <v>163</v>
      </c>
      <c r="F134" s="27">
        <f t="shared" si="4"/>
        <v>57</v>
      </c>
      <c r="G134" s="27" t="str">
        <f t="shared" si="5"/>
        <v>INSERT INTO [dbo].[FIN_MAPPING_NEW]([guid],[kod],[PL группа 1] ,[Статьи затрат для PL] ,[Статьи затрат PL в 1 C]) VALUES  (CONVERT(BINARY(16),0xBA3E00155D01C90111E7373021C8131E,1),'УТ-000012','Прочие Операционные расходы','Расходы по выбытию активов','Списание при выбытии всех фиксированных активов группы НУ')</v>
      </c>
    </row>
    <row r="135" spans="1:7" x14ac:dyDescent="0.3">
      <c r="A135" s="27" t="str">
        <f>VLOOKUP(E135,'Стати с кодами'!B:D,3,0)</f>
        <v>0x83C700155D01C90111E7000CB2ED6331</v>
      </c>
      <c r="B135" s="27" t="s">
        <v>333</v>
      </c>
      <c r="C135" s="27" t="s">
        <v>181</v>
      </c>
      <c r="D135" s="27" t="s">
        <v>34</v>
      </c>
      <c r="E135" s="27" t="s">
        <v>34</v>
      </c>
      <c r="F135" s="27">
        <f t="shared" si="4"/>
        <v>21</v>
      </c>
      <c r="G135" s="27" t="str">
        <f t="shared" si="5"/>
        <v>INSERT INTO [dbo].[FIN_MAPPING_NEW]([guid],[kod],[PL группа 1] ,[Статьи затрат для PL] ,[Статьи затрат PL в 1 C]) VALUES  (CONVERT(BINARY(16),0x83C700155D01C90111E7000CB2ED6331,1),'00-000023','Прямие маркетинговые расходы','Маркетинговые расходы','Маркетинговые расходы')</v>
      </c>
    </row>
    <row r="136" spans="1:7" x14ac:dyDescent="0.3">
      <c r="A136" s="27" t="str">
        <f>VLOOKUP(E136,'Стати с кодами'!B:D,3,0)</f>
        <v>0xA23F00155D01C80911E9F15FA566A863</v>
      </c>
      <c r="B136" s="27" t="s">
        <v>418</v>
      </c>
      <c r="C136" s="27" t="s">
        <v>181</v>
      </c>
      <c r="D136" s="27" t="s">
        <v>57</v>
      </c>
      <c r="E136" s="27" t="s">
        <v>57</v>
      </c>
      <c r="F136" s="27">
        <f t="shared" si="4"/>
        <v>21</v>
      </c>
      <c r="G136" s="27" t="str">
        <f t="shared" si="5"/>
        <v>INSERT INTO [dbo].[FIN_MAPPING_NEW]([guid],[kod],[PL группа 1] ,[Статьи затрат для PL] ,[Статьи затрат PL в 1 C]) VALUES  (CONVERT(BINARY(16),0xA23F00155D01C80911E9F15FA566A863,1),'00-000094','Прямие маркетинговые расходы','Интернет-маркетинг АА','Интернет-маркетинг АА')</v>
      </c>
    </row>
    <row r="137" spans="1:7" x14ac:dyDescent="0.3">
      <c r="A137" s="27" t="str">
        <f>VLOOKUP(E137,'Стати с кодами'!B:D,3,0)</f>
        <v>0xA23F00155D01C80911E9F16217AC54F3</v>
      </c>
      <c r="B137" s="27" t="s">
        <v>422</v>
      </c>
      <c r="C137" s="27" t="s">
        <v>181</v>
      </c>
      <c r="D137" s="27" t="s">
        <v>97</v>
      </c>
      <c r="E137" s="27" t="s">
        <v>97</v>
      </c>
      <c r="F137" s="27">
        <f t="shared" si="4"/>
        <v>13</v>
      </c>
      <c r="G137" s="27" t="str">
        <f t="shared" si="5"/>
        <v>INSERT INTO [dbo].[FIN_MAPPING_NEW]([guid],[kod],[PL группа 1] ,[Статьи затрат для PL] ,[Статьи затрат PL в 1 C]) VALUES  (CONVERT(BINARY(16),0xA23F00155D01C80911E9F16217AC54F3,1),'00-000097','Прямие маркетинговые расходы','Маркетинг КЫР','Маркетинг КЫР')</v>
      </c>
    </row>
    <row r="138" spans="1:7" x14ac:dyDescent="0.3">
      <c r="A138" s="27" t="str">
        <f>VLOOKUP(E138,'Стати с кодами'!B:D,3,0)</f>
        <v>0xA23F00155D01C80911E9F1628884C7B1</v>
      </c>
      <c r="B138" s="27" t="s">
        <v>424</v>
      </c>
      <c r="C138" s="27" t="s">
        <v>181</v>
      </c>
      <c r="D138" s="27" t="s">
        <v>423</v>
      </c>
      <c r="E138" s="27" t="s">
        <v>423</v>
      </c>
      <c r="F138" s="27">
        <f t="shared" si="4"/>
        <v>13</v>
      </c>
      <c r="G138" s="27" t="str">
        <f t="shared" si="5"/>
        <v>INSERT INTO [dbo].[FIN_MAPPING_NEW]([guid],[kod],[PL группа 1] ,[Статьи затрат для PL] ,[Статьи затрат PL в 1 C]) VALUES  (CONVERT(BINARY(16),0xA23F00155D01C80911E9F1628884C7B1,1),'00-000098','Прямие маркетинговые расходы','Маркетинг УЗБ','Маркетинг УЗБ')</v>
      </c>
    </row>
    <row r="139" spans="1:7" x14ac:dyDescent="0.3">
      <c r="A139" s="27" t="str">
        <f>VLOOKUP(E139,'Стати с кодами'!B:D,3,0)</f>
        <v>0xA23F00155D01C80911E9F162BC9972D4</v>
      </c>
      <c r="B139" s="27" t="s">
        <v>425</v>
      </c>
      <c r="C139" s="27" t="s">
        <v>181</v>
      </c>
      <c r="D139" s="27" t="s">
        <v>98</v>
      </c>
      <c r="E139" s="27" t="s">
        <v>98</v>
      </c>
      <c r="F139" s="27">
        <f t="shared" si="4"/>
        <v>46</v>
      </c>
      <c r="G139" s="27" t="str">
        <f t="shared" si="5"/>
        <v>INSERT INTO [dbo].[FIN_MAPPING_NEW]([guid],[kod],[PL группа 1] ,[Статьи затрат для PL] ,[Статьи затрат PL в 1 C]) VALUES  (CONVERT(BINARY(16),0xA23F00155D01C80911E9F162BC9972D4,1),'00-000099','Прямие маркетинговые расходы','Маркетинговые расходы к возмещению поставщиком','Маркетинговые расходы к возмещению поставщиком')</v>
      </c>
    </row>
    <row r="140" spans="1:7" x14ac:dyDescent="0.3">
      <c r="A140" s="27" t="str">
        <f>VLOOKUP(E140,'Стати с кодами'!B:D,3,0)</f>
        <v>0xA23F00155D01C80911E9F16301DD8A9F</v>
      </c>
      <c r="B140" s="27" t="s">
        <v>427</v>
      </c>
      <c r="C140" s="27" t="s">
        <v>181</v>
      </c>
      <c r="D140" s="27" t="s">
        <v>115</v>
      </c>
      <c r="E140" s="27" t="s">
        <v>115</v>
      </c>
      <c r="F140" s="27">
        <f t="shared" si="4"/>
        <v>27</v>
      </c>
      <c r="G140" s="27" t="str">
        <f t="shared" si="5"/>
        <v>INSERT INTO [dbo].[FIN_MAPPING_NEW]([guid],[kod],[PL группа 1] ,[Статьи затрат для PL] ,[Статьи затрат PL в 1 C]) VALUES  (CONVERT(BINARY(16),0xA23F00155D01C80911E9F16301DD8A9F,1),'00-000101','Прямие маркетинговые расходы','Прочие расходы на маркетинг','Прочие расходы на маркетинг')</v>
      </c>
    </row>
    <row r="141" spans="1:7" x14ac:dyDescent="0.3">
      <c r="A141" s="27" t="str">
        <f>VLOOKUP(E141,'Стати с кодами'!B:D,3,0)</f>
        <v>0xA23F00155D01C80911E9F16574767003</v>
      </c>
      <c r="B141" s="27" t="s">
        <v>437</v>
      </c>
      <c r="C141" s="27" t="s">
        <v>181</v>
      </c>
      <c r="D141" s="27" t="s">
        <v>106</v>
      </c>
      <c r="E141" s="27" t="s">
        <v>106</v>
      </c>
      <c r="F141" s="27">
        <f t="shared" si="4"/>
        <v>24</v>
      </c>
      <c r="G141" s="27" t="str">
        <f t="shared" si="5"/>
        <v>INSERT INTO [dbo].[FIN_MAPPING_NEW]([guid],[kod],[PL группа 1] ,[Статьи затрат для PL] ,[Статьи затрат PL в 1 C]) VALUES  (CONVERT(BINARY(16),0xA23F00155D01C80911E9F16574767003,1),'00-000110','Прямие маркетинговые расходы','Поиск и найм сотрудников','Поиск и найм сотрудников')</v>
      </c>
    </row>
    <row r="142" spans="1:7" x14ac:dyDescent="0.3">
      <c r="A142" s="27" t="str">
        <f>VLOOKUP(E142,'Стати с кодами'!B:D,3,0)</f>
        <v>0xA23F00155D01C80911E9F16120A72C5D</v>
      </c>
      <c r="B142" s="27" t="s">
        <v>421</v>
      </c>
      <c r="C142" s="27" t="s">
        <v>17</v>
      </c>
      <c r="D142" s="27" t="s">
        <v>769</v>
      </c>
      <c r="E142" s="27" t="s">
        <v>420</v>
      </c>
      <c r="F142" s="27">
        <f t="shared" si="4"/>
        <v>44</v>
      </c>
      <c r="G142" s="27" t="str">
        <f t="shared" si="5"/>
        <v>INSERT INTO [dbo].[FIN_MAPPING_NEW]([guid],[kod],[PL группа 1] ,[Статьи затрат для PL] ,[Статьи затрат PL в 1 C]) VALUES  (CONVERT(BINARY(16),0xA23F00155D01C80911E9F16120A72C5D,1),'00-000096','Прямые маркетинговые расходы','Наружная реклама','Классическая реклама (баннеры, СМИ, ТВ и тд)')</v>
      </c>
    </row>
    <row r="143" spans="1:7" x14ac:dyDescent="0.3">
      <c r="A143" s="27" t="str">
        <f>VLOOKUP(E143,'Стати с кодами'!B:D,3,0)</f>
        <v>0xAF98D4F5EF10792511EDB2989875E18F</v>
      </c>
      <c r="B143" s="27" t="s">
        <v>513</v>
      </c>
      <c r="C143" s="27" t="s">
        <v>17</v>
      </c>
      <c r="D143" s="27" t="s">
        <v>196</v>
      </c>
      <c r="E143" s="27" t="s">
        <v>84</v>
      </c>
      <c r="F143" s="27">
        <f t="shared" si="4"/>
        <v>26</v>
      </c>
      <c r="G143" s="27" t="str">
        <f t="shared" si="5"/>
        <v>INSERT INTO [dbo].[FIN_MAPPING_NEW]([guid],[kod],[PL группа 1] ,[Статьи затрат для PL] ,[Статьи затрат PL в 1 C]) VALUES  (CONVERT(BINARY(16),0xAF98D4F5EF10792511EDB2989875E18F,1),'00-000181','Прямые маркетинговые расходы','Проведенией Акций','Выполнение услуги по акции')</v>
      </c>
    </row>
    <row r="144" spans="1:7" x14ac:dyDescent="0.3">
      <c r="A144" s="27" t="str">
        <f>VLOOKUP(E144,'Стати с кодами'!B:D,3,0)</f>
        <v>0x801E00155D01C90111E6E1FC75542B6C</v>
      </c>
      <c r="B144" s="27" t="s">
        <v>234</v>
      </c>
      <c r="C144" s="27" t="s">
        <v>190</v>
      </c>
      <c r="D144" s="27" t="s">
        <v>12</v>
      </c>
      <c r="E144" s="27" t="s">
        <v>12</v>
      </c>
      <c r="F144" s="27">
        <f t="shared" si="4"/>
        <v>25</v>
      </c>
      <c r="G144" s="27" t="str">
        <f t="shared" si="5"/>
        <v>INSERT INTO [dbo].[FIN_MAPPING_NEW]([guid],[kod],[PL группа 1] ,[Статьи затрат для PL] ,[Статьи затрат PL в 1 C]) VALUES  (CONVERT(BINARY(16),0x801E00155D01C90111E6E1FC75542B6C,1),'00-000004','Расходы группы развитие продуктов','Представительские расходы','Представительские расходы')</v>
      </c>
    </row>
    <row r="145" spans="1:7" x14ac:dyDescent="0.3">
      <c r="A145" s="27" t="str">
        <f>VLOOKUP(E145,'Стати с кодами'!B:D,3,0)</f>
        <v>0xA22E7085C2A4312A11EAABC9C8D0A26D</v>
      </c>
      <c r="B145" s="27" t="s">
        <v>374</v>
      </c>
      <c r="C145" s="27" t="s">
        <v>190</v>
      </c>
      <c r="D145" s="27" t="s">
        <v>206</v>
      </c>
      <c r="E145" s="27" t="s">
        <v>110</v>
      </c>
      <c r="F145" s="27">
        <f t="shared" si="4"/>
        <v>37</v>
      </c>
      <c r="G145" s="27" t="str">
        <f t="shared" si="5"/>
        <v>INSERT INTO [dbo].[FIN_MAPPING_NEW]([guid],[kod],[PL группа 1] ,[Статьи затрат для PL] ,[Статьи затрат PL в 1 C]) VALUES  (CONVERT(BINARY(16),0xA22E7085C2A4312A11EAABC9C8D0A26D,1),'00-000141','Расходы группы развитие продуктов','Представительсике расходы','Представительские расходы на вытчеты ')</v>
      </c>
    </row>
    <row r="146" spans="1:7" x14ac:dyDescent="0.3">
      <c r="A146" s="27" t="str">
        <f>VLOOKUP(E146,'Стати с кодами'!B:D,3,0)</f>
        <v>0xA22F7085C2A4312A11EAD17F078B4A03</v>
      </c>
      <c r="B146" s="27" t="s">
        <v>375</v>
      </c>
      <c r="C146" s="27" t="s">
        <v>190</v>
      </c>
      <c r="D146" s="27" t="s">
        <v>158</v>
      </c>
      <c r="E146" s="27" t="s">
        <v>158</v>
      </c>
      <c r="F146" s="27">
        <f t="shared" si="4"/>
        <v>27</v>
      </c>
      <c r="G146" s="27" t="str">
        <f t="shared" si="5"/>
        <v>INSERT INTO [dbo].[FIN_MAPPING_NEW]([guid],[kod],[PL группа 1] ,[Статьи затрат для PL] ,[Статьи затрат PL в 1 C]) VALUES  (CONVERT(BINARY(16),0xA22F7085C2A4312A11EAD17F078B4A03,1),'00-000142','Расходы группы развитие продуктов','Расходы не идущие на вычеты','Расходы не идущие на вычеты')</v>
      </c>
    </row>
    <row r="147" spans="1:7" x14ac:dyDescent="0.3">
      <c r="A147" s="27" t="str">
        <f>VLOOKUP(E147,'Стати с кодами'!B:D,3,0)</f>
        <v>0xA23F00155D01C80911E9EE6DFDA8D558</v>
      </c>
      <c r="B147" s="27" t="s">
        <v>392</v>
      </c>
      <c r="C147" s="27" t="s">
        <v>190</v>
      </c>
      <c r="D147" s="27" t="s">
        <v>146</v>
      </c>
      <c r="E147" s="27" t="s">
        <v>146</v>
      </c>
      <c r="F147" s="27">
        <f t="shared" si="4"/>
        <v>37</v>
      </c>
      <c r="G147" s="27" t="str">
        <f t="shared" si="5"/>
        <v>INSERT INTO [dbo].[FIN_MAPPING_NEW]([guid],[kod],[PL группа 1] ,[Статьи затрат для PL] ,[Статьи затрат PL в 1 C]) VALUES  (CONVERT(BINARY(16),0xA23F00155D01C80911E9EE6DFDA8D558,1),'00-000068','Расходы группы развитие продуктов','Услуги программистов, техподдержка ПО','Услуги программистов, техподдержка ПО')</v>
      </c>
    </row>
    <row r="148" spans="1:7" x14ac:dyDescent="0.3">
      <c r="A148" s="27" t="str">
        <f>VLOOKUP(E148,'Стати с кодами'!B:D,3,0)</f>
        <v>0xA23F00155D01C80911E9F16347A6C7E8</v>
      </c>
      <c r="B148" s="27" t="s">
        <v>429</v>
      </c>
      <c r="C148" s="27" t="s">
        <v>190</v>
      </c>
      <c r="D148" s="27" t="s">
        <v>428</v>
      </c>
      <c r="E148" s="27" t="s">
        <v>428</v>
      </c>
      <c r="F148" s="27">
        <f t="shared" si="4"/>
        <v>38</v>
      </c>
      <c r="G148" s="27" t="str">
        <f t="shared" si="5"/>
        <v>INSERT INTO [dbo].[FIN_MAPPING_NEW]([guid],[kod],[PL группа 1] ,[Статьи затрат для PL] ,[Статьи затрат PL в 1 C]) VALUES  (CONVERT(BINARY(16),0xA23F00155D01C80911E9F16347A6C7E8,1),'00-000102','Расходы группы развитие продуктов','Расходы, связанные с торговыми акциями','Расходы, связанные с торговыми акциями')</v>
      </c>
    </row>
    <row r="149" spans="1:7" x14ac:dyDescent="0.3">
      <c r="A149" s="27" t="str">
        <f>VLOOKUP(E149,'Стати с кодами'!B:D,3,0)</f>
        <v>0xA23F00155D01C80911E9F1636EBBE519</v>
      </c>
      <c r="B149" s="27" t="s">
        <v>430</v>
      </c>
      <c r="C149" s="27" t="s">
        <v>190</v>
      </c>
      <c r="D149" s="27" t="s">
        <v>125</v>
      </c>
      <c r="E149" s="27" t="s">
        <v>125</v>
      </c>
      <c r="F149" s="27">
        <f t="shared" si="4"/>
        <v>33</v>
      </c>
      <c r="G149" s="27" t="str">
        <f t="shared" si="5"/>
        <v>INSERT INTO [dbo].[FIN_MAPPING_NEW]([guid],[kod],[PL группа 1] ,[Статьи затрат для PL] ,[Статьи затрат PL в 1 C]) VALUES  (CONVERT(BINARY(16),0xA23F00155D01C80911E9F1636EBBE519,1),'00-000103','Расходы группы развитие продуктов','Рекламные и обучающие мероприятия','Рекламные и обучающие мероприятия')</v>
      </c>
    </row>
    <row r="150" spans="1:7" x14ac:dyDescent="0.3">
      <c r="A150" s="27" t="str">
        <f>VLOOKUP(E150,'Стати с кодами'!B:D,3,0)</f>
        <v>0xA23F00155D01C80911E9F163B7174381</v>
      </c>
      <c r="B150" s="27" t="s">
        <v>431</v>
      </c>
      <c r="C150" s="27" t="s">
        <v>190</v>
      </c>
      <c r="D150" s="27" t="s">
        <v>135</v>
      </c>
      <c r="E150" s="27" t="s">
        <v>135</v>
      </c>
      <c r="F150" s="27">
        <f t="shared" si="4"/>
        <v>37</v>
      </c>
      <c r="G150" s="27" t="str">
        <f t="shared" si="5"/>
        <v>INSERT INTO [dbo].[FIN_MAPPING_NEW]([guid],[kod],[PL группа 1] ,[Статьи затрат для PL] ,[Статьи затрат PL в 1 C]) VALUES  (CONVERT(BINARY(16),0xA23F00155D01C80911E9F163B7174381,1),'00-000104','Расходы группы развитие продуктов','Сувенирная раздатка: ключевые клиенты','Сувенирная раздатка: ключевые клиенты')</v>
      </c>
    </row>
    <row r="151" spans="1:7" x14ac:dyDescent="0.3">
      <c r="A151" s="27" t="str">
        <f>VLOOKUP(E151,'Стати с кодами'!B:D,3,0)</f>
        <v>0xA23F00155D01C80911E9F163CDD7D1E0</v>
      </c>
      <c r="B151" s="27" t="s">
        <v>432</v>
      </c>
      <c r="C151" s="27" t="s">
        <v>190</v>
      </c>
      <c r="D151" s="27" t="s">
        <v>63</v>
      </c>
      <c r="E151" s="27" t="s">
        <v>63</v>
      </c>
      <c r="F151" s="27">
        <f t="shared" si="4"/>
        <v>29</v>
      </c>
      <c r="G151" s="27" t="str">
        <f t="shared" si="5"/>
        <v>INSERT INTO [dbo].[FIN_MAPPING_NEW]([guid],[kod],[PL группа 1] ,[Статьи затрат для PL] ,[Статьи затрат PL в 1 C]) VALUES  (CONVERT(BINARY(16),0xA23F00155D01C80911E9F163CDD7D1E0,1),'00-000105','Расходы группы развитие продуктов','Сувенирная раздатка: массовка','Сувенирная раздатка: массовка')</v>
      </c>
    </row>
    <row r="152" spans="1:7" x14ac:dyDescent="0.3">
      <c r="A152" s="27" t="str">
        <f>VLOOKUP(E152,'Стати с кодами'!B:D,3,0)</f>
        <v>0x80D900155D01C90111E7F9AB65D3CEEC</v>
      </c>
      <c r="B152" s="27" t="s">
        <v>281</v>
      </c>
      <c r="C152" s="27" t="s">
        <v>21</v>
      </c>
      <c r="D152" s="27" t="s">
        <v>160</v>
      </c>
      <c r="E152" s="27" t="s">
        <v>160</v>
      </c>
      <c r="F152" s="27">
        <f t="shared" si="4"/>
        <v>20</v>
      </c>
      <c r="G152" s="27" t="str">
        <f t="shared" si="5"/>
        <v>INSERT INTO [dbo].[FIN_MAPPING_NEW]([guid],[kod],[PL группа 1] ,[Статьи затрат для PL] ,[Статьи затрат PL в 1 C]) VALUES  (CONVERT(BINARY(16),0x80D900155D01C90111E7F9AB65D3CEEC,1),'00-000043','Расходы на проценты','Расходы по процентам','Расходы по процентам')</v>
      </c>
    </row>
    <row r="153" spans="1:7" x14ac:dyDescent="0.3">
      <c r="A153" s="27" t="str">
        <f>VLOOKUP(E153,'Стати с кодами'!B:D,3,0)</f>
        <v>0x812A000C29EF79CA11E97C772D604B24</v>
      </c>
      <c r="B153" s="27" t="s">
        <v>327</v>
      </c>
      <c r="C153" s="27" t="s">
        <v>21</v>
      </c>
      <c r="D153" s="27" t="s">
        <v>160</v>
      </c>
      <c r="E153" s="27" t="s">
        <v>326</v>
      </c>
      <c r="F153" s="27">
        <f t="shared" si="4"/>
        <v>19</v>
      </c>
      <c r="G153" s="27" t="str">
        <f t="shared" si="5"/>
        <v>INSERT INTO [dbo].[FIN_MAPPING_NEW]([guid],[kod],[PL группа 1] ,[Статьи затрат для PL] ,[Статьи затрат PL в 1 C]) VALUES  (CONVERT(BINARY(16),0x812A000C29EF79CA11E97C772D604B24,1),'00-000057','Расходы на проценты','Расходы по процентам','Погашение процентов')</v>
      </c>
    </row>
    <row r="154" spans="1:7" x14ac:dyDescent="0.3">
      <c r="A154" s="27" t="str">
        <f>VLOOKUP(E154,'Стати с кодами'!B:D,3,0)</f>
        <v>0xA23F00155D01C80911E9F15B1F626D83</v>
      </c>
      <c r="B154" s="27" t="s">
        <v>416</v>
      </c>
      <c r="C154" s="27" t="s">
        <v>180</v>
      </c>
      <c r="D154" s="27" t="s">
        <v>55</v>
      </c>
      <c r="E154" s="27" t="s">
        <v>55</v>
      </c>
      <c r="F154" s="27">
        <f t="shared" si="4"/>
        <v>30</v>
      </c>
      <c r="G154" s="27" t="str">
        <f t="shared" si="5"/>
        <v>INSERT INTO [dbo].[FIN_MAPPING_NEW]([guid],[kod],[PL группа 1] ,[Статьи затрат для PL] ,[Статьи затрат PL в 1 C]) VALUES  (CONVERT(BINARY(16),0xA23F00155D01C80911E9F15B1F626D83,1),'00-000092','Расходы по бизнес разработки','Дизайн корпоративной айдентики','Дизайн корпоративной айдентики')</v>
      </c>
    </row>
    <row r="155" spans="1:7" x14ac:dyDescent="0.3">
      <c r="A155" s="27" t="str">
        <f>VLOOKUP(E155,'Стати с кодами'!B:D,3,0)</f>
        <v>0xA23F00155D01C80911E9F160F232DF61</v>
      </c>
      <c r="B155" s="27" t="s">
        <v>419</v>
      </c>
      <c r="C155" s="27" t="s">
        <v>180</v>
      </c>
      <c r="D155" s="27" t="s">
        <v>58</v>
      </c>
      <c r="E155" s="27" t="s">
        <v>58</v>
      </c>
      <c r="F155" s="27">
        <f t="shared" si="4"/>
        <v>36</v>
      </c>
      <c r="G155" s="27" t="str">
        <f t="shared" si="5"/>
        <v>INSERT INTO [dbo].[FIN_MAPPING_NEW]([guid],[kod],[PL группа 1] ,[Статьи затрат для PL] ,[Статьи затрат PL в 1 C]) VALUES  (CONVERT(BINARY(16),0xA23F00155D01C80911E9F160F232DF61,1),'00-000095','Расходы по бизнес разработки','Информационная раздатка для клиентов','Информационная раздатка для клиентов')</v>
      </c>
    </row>
    <row r="156" spans="1:7" x14ac:dyDescent="0.3">
      <c r="A156" s="27" t="str">
        <f>VLOOKUP(E156,'Стати с кодами'!B:D,3,0)</f>
        <v>0x80C500155D01C90111E7738D6BB4123A</v>
      </c>
      <c r="B156" s="27" t="s">
        <v>262</v>
      </c>
      <c r="C156" s="27" t="s">
        <v>182</v>
      </c>
      <c r="D156" s="27" t="s">
        <v>194</v>
      </c>
      <c r="E156" s="27" t="s">
        <v>77</v>
      </c>
      <c r="F156" s="27">
        <f t="shared" si="4"/>
        <v>52</v>
      </c>
      <c r="G156" s="27" t="str">
        <f t="shared" si="5"/>
        <v>INSERT INTO [dbo].[FIN_MAPPING_NEW]([guid],[kod],[PL группа 1] ,[Статьи затрат для PL] ,[Статьи затрат PL в 1 C]) VALUES  (CONVERT(BINARY(16),0x80C500155D01C90111E7738D6BB4123A,1),'00-000037','Расходы по Логистике ','Лабороторные исследование','Анализ, определение действующего вещества, испытания')</v>
      </c>
    </row>
    <row r="157" spans="1:7" x14ac:dyDescent="0.3">
      <c r="A157" s="27" t="str">
        <f>VLOOKUP(E157,'Стати с кодами'!B:D,3,0)</f>
        <v>0x80D3000C2910767B11E5D61BBCC1882E</v>
      </c>
      <c r="B157" s="27" t="s">
        <v>274</v>
      </c>
      <c r="C157" s="27" t="s">
        <v>182</v>
      </c>
      <c r="D157" s="27" t="s">
        <v>140</v>
      </c>
      <c r="E157" s="27" t="s">
        <v>140</v>
      </c>
      <c r="F157" s="27">
        <f t="shared" si="4"/>
        <v>43</v>
      </c>
      <c r="G157" s="27" t="str">
        <f t="shared" si="5"/>
        <v>INSERT INTO [dbo].[FIN_MAPPING_NEW]([guid],[kod],[PL группа 1] ,[Статьи затрат для PL] ,[Статьи затрат PL в 1 C]) VALUES  (CONVERT(BINARY(16),0x80D3000C2910767B11E5D61BBCC1882E,1),'УТ-000006','Расходы по Логистике ','Транспортные услуги для поступлений товаров','Транспортные услуги для поступлений товаров')</v>
      </c>
    </row>
    <row r="158" spans="1:7" x14ac:dyDescent="0.3">
      <c r="A158" s="27" t="str">
        <f>VLOOKUP(E158,'Стати с кодами'!B:D,3,0)</f>
        <v>0x80D3000C2910767B11E5D6215F9EB51D</v>
      </c>
      <c r="B158" s="27" t="s">
        <v>275</v>
      </c>
      <c r="C158" s="27" t="s">
        <v>182</v>
      </c>
      <c r="D158" s="27" t="s">
        <v>43</v>
      </c>
      <c r="E158" s="27" t="s">
        <v>68</v>
      </c>
      <c r="F158" s="27">
        <f t="shared" si="4"/>
        <v>41</v>
      </c>
      <c r="G158" s="27" t="str">
        <f t="shared" si="5"/>
        <v>INSERT INTO [dbo].[FIN_MAPPING_NEW]([guid],[kod],[PL группа 1] ,[Статьи затрат для PL] ,[Статьи затрат PL в 1 C]) VALUES  (CONVERT(BINARY(16),0x80D3000C2910767B11E5D6215F9EB51D,1),'УТ-000007','Расходы по Логистике ','Транспортные расходы ','Транспортные расходы (перемещения товара)')</v>
      </c>
    </row>
    <row r="159" spans="1:7" x14ac:dyDescent="0.3">
      <c r="A159" s="27" t="str">
        <f>VLOOKUP(E159,'Стати с кодами'!B:D,3,0)</f>
        <v>0x970000155D01C90111E7169886E06833</v>
      </c>
      <c r="B159" s="27" t="s">
        <v>350</v>
      </c>
      <c r="C159" s="27" t="s">
        <v>182</v>
      </c>
      <c r="D159" s="27" t="s">
        <v>349</v>
      </c>
      <c r="E159" s="27" t="s">
        <v>349</v>
      </c>
      <c r="F159" s="27">
        <f t="shared" si="4"/>
        <v>37</v>
      </c>
      <c r="G159" s="27" t="str">
        <f t="shared" si="5"/>
        <v>INSERT INTO [dbo].[FIN_MAPPING_NEW]([guid],[kod],[PL группа 1] ,[Статьи затрат для PL] ,[Статьи затрат PL в 1 C]) VALUES  (CONVERT(BINARY(16),0x970000155D01C90111E7169886E06833,1),'00-000028','Расходы по Логистике ','СВХ услуги, радиационное обследование','СВХ услуги, радиационное обследование')</v>
      </c>
    </row>
    <row r="160" spans="1:7" x14ac:dyDescent="0.3">
      <c r="A160" s="27" t="str">
        <f>VLOOKUP(E160,'Стати с кодами'!B:D,3,0)</f>
        <v>0xA21B7085C2A4312A11E9BA6FAE16B1EB</v>
      </c>
      <c r="B160" s="27" t="s">
        <v>354</v>
      </c>
      <c r="C160" s="27" t="s">
        <v>182</v>
      </c>
      <c r="D160" s="27" t="s">
        <v>141</v>
      </c>
      <c r="E160" s="27" t="s">
        <v>141</v>
      </c>
      <c r="F160" s="27">
        <f t="shared" si="4"/>
        <v>51</v>
      </c>
      <c r="G160" s="27" t="str">
        <f t="shared" si="5"/>
        <v>INSERT INTO [dbo].[FIN_MAPPING_NEW]([guid],[kod],[PL группа 1] ,[Статьи затрат для PL] ,[Статьи затрат PL в 1 C]) VALUES  (CONVERT(BINARY(16),0xA21B7085C2A4312A11E9BA6FAE16B1EB,1),'00-000061','Расходы по Логистике ','Транспортные услуги для поступлений товаров(Импорт)','Транспортные услуги для поступлений товаров(Импорт)')</v>
      </c>
    </row>
    <row r="161" spans="1:7" x14ac:dyDescent="0.3">
      <c r="A161" s="27" t="str">
        <f>VLOOKUP(E161,'Стати с кодами'!B:D,3,0)</f>
        <v>0xA21F7085C2A4312A11E9FC84426BB338</v>
      </c>
      <c r="B161" s="27" t="s">
        <v>358</v>
      </c>
      <c r="C161" s="27" t="s">
        <v>182</v>
      </c>
      <c r="D161" s="27" t="s">
        <v>16</v>
      </c>
      <c r="E161" s="27" t="s">
        <v>16</v>
      </c>
      <c r="F161" s="27">
        <f t="shared" si="4"/>
        <v>12</v>
      </c>
      <c r="G161" s="27" t="str">
        <f t="shared" si="5"/>
        <v>INSERT INTO [dbo].[FIN_MAPPING_NEW]([guid],[kod],[PL группа 1] ,[Статьи затрат для PL] ,[Статьи затрат PL в 1 C]) VALUES  (CONVERT(BINARY(16),0xA21F7085C2A4312A11E9FC84426BB338,1),'00-000128','Расходы по Логистике ','Сертификация','Сертификация')</v>
      </c>
    </row>
    <row r="162" spans="1:7" x14ac:dyDescent="0.3">
      <c r="A162" s="27" t="str">
        <f>VLOOKUP(E162,'Стати с кодами'!B:D,3,0)</f>
        <v>0xA23F00155D01C80911E9EC017975D331</v>
      </c>
      <c r="B162" s="27" t="s">
        <v>387</v>
      </c>
      <c r="C162" s="27" t="s">
        <v>182</v>
      </c>
      <c r="D162" s="27" t="s">
        <v>43</v>
      </c>
      <c r="E162" s="27" t="s">
        <v>66</v>
      </c>
      <c r="F162" s="27">
        <f t="shared" si="4"/>
        <v>42</v>
      </c>
      <c r="G162" s="27" t="str">
        <f t="shared" si="5"/>
        <v>INSERT INTO [dbo].[FIN_MAPPING_NEW]([guid],[kod],[PL группа 1] ,[Статьи затрат для PL] ,[Статьи затрат PL в 1 C]) VALUES  (CONVERT(BINARY(16),0xA23F00155D01C80911E9EC017975D331,1),'00-000063','Расходы по Логистике ','Транспортные расходы ','Транспортные расходы (доставка покупателю)')</v>
      </c>
    </row>
    <row r="163" spans="1:7" x14ac:dyDescent="0.3">
      <c r="A163" s="27" t="str">
        <f>VLOOKUP(E163,'Стати с кодами'!B:D,3,0)</f>
        <v>0xA23F00155D01C80911E9F0DAA463C25A</v>
      </c>
      <c r="B163" s="27" t="s">
        <v>407</v>
      </c>
      <c r="C163" s="27" t="s">
        <v>182</v>
      </c>
      <c r="D163" s="27" t="s">
        <v>60</v>
      </c>
      <c r="E163" s="27" t="s">
        <v>60</v>
      </c>
      <c r="F163" s="27">
        <f t="shared" si="4"/>
        <v>27</v>
      </c>
      <c r="G163" s="27" t="str">
        <f t="shared" si="5"/>
        <v>INSERT INTO [dbo].[FIN_MAPPING_NEW]([guid],[kod],[PL группа 1] ,[Статьи затрат для PL] ,[Статьи затрат PL в 1 C]) VALUES  (CONVERT(BINARY(16),0xA23F00155D01C80911E9F0DAA463C25A,1),'00-000083','Расходы по Логистике ','Прочие расходы по логистике','Прочие расходы по логистике')</v>
      </c>
    </row>
    <row r="164" spans="1:7" x14ac:dyDescent="0.3">
      <c r="A164" s="27" t="str">
        <f>VLOOKUP(E164,'Стати с кодами'!B:D,3,0)</f>
        <v>0xA23F00155D01C80911E9F0DACB9D25C8</v>
      </c>
      <c r="B164" s="27" t="s">
        <v>408</v>
      </c>
      <c r="C164" s="27" t="s">
        <v>182</v>
      </c>
      <c r="D164" s="27" t="s">
        <v>207</v>
      </c>
      <c r="E164" s="27" t="s">
        <v>117</v>
      </c>
      <c r="F164" s="27">
        <f t="shared" si="4"/>
        <v>58</v>
      </c>
      <c r="G164" s="27" t="str">
        <f t="shared" si="5"/>
        <v>INSERT INTO [dbo].[FIN_MAPPING_NEW]([guid],[kod],[PL группа 1] ,[Статьи затрат для PL] ,[Статьи затрат PL в 1 C]) VALUES  (CONVERT(BINARY(16),0xA23F00155D01C80911E9F0DACB9D25C8,1),'00-000084','Расходы по Логистике ','Расходы склада, спецодежда','Прочие складские расходы (спецодежда, расходные материалы)')</v>
      </c>
    </row>
    <row r="165" spans="1:7" x14ac:dyDescent="0.3">
      <c r="A165" s="27" t="str">
        <f>VLOOKUP(E165,'Стати с кодами'!B:D,3,0)</f>
        <v>0xA23F00155D01C80911E9F158D0E8E922</v>
      </c>
      <c r="B165" s="27" t="s">
        <v>409</v>
      </c>
      <c r="C165" s="27" t="s">
        <v>182</v>
      </c>
      <c r="D165" s="27" t="s">
        <v>172</v>
      </c>
      <c r="E165" s="27" t="s">
        <v>61</v>
      </c>
      <c r="F165" s="27">
        <f t="shared" si="4"/>
        <v>50</v>
      </c>
      <c r="G165" s="27" t="str">
        <f t="shared" si="5"/>
        <v>INSERT INTO [dbo].[FIN_MAPPING_NEW]([guid],[kod],[PL группа 1] ,[Статьи затрат для PL] ,[Статьи затрат PL в 1 C]) VALUES  (CONVERT(BINARY(16),0xA23F00155D01C80911E9F158D0E8E922,1),'00-000085','Расходы по Логистике ','Брокерские расходы','Расходы по оформлению документов (экспорт, импорт)')</v>
      </c>
    </row>
    <row r="166" spans="1:7" x14ac:dyDescent="0.3">
      <c r="A166" s="27" t="str">
        <f>VLOOKUP(E166,'Стати с кодами'!B:D,3,0)</f>
        <v>0xA23F00155D01C80911E9F158EC2439A7</v>
      </c>
      <c r="B166" s="27" t="s">
        <v>410</v>
      </c>
      <c r="C166" s="27" t="s">
        <v>182</v>
      </c>
      <c r="D166" s="27" t="s">
        <v>192</v>
      </c>
      <c r="E166" s="27" t="s">
        <v>62</v>
      </c>
      <c r="F166" s="27">
        <f t="shared" si="4"/>
        <v>40</v>
      </c>
      <c r="G166" s="27" t="str">
        <f t="shared" si="5"/>
        <v>INSERT INTO [dbo].[FIN_MAPPING_NEW]([guid],[kod],[PL группа 1] ,[Статьи затрат для PL] ,[Статьи затрат PL в 1 C]) VALUES  (CONVERT(BINARY(16),0xA23F00155D01C80911E9F158EC2439A7,1),'00-000086','Расходы по Логистике ','Ремонт складов','Ремонт и обслуживание помещений (склады)')</v>
      </c>
    </row>
    <row r="167" spans="1:7" x14ac:dyDescent="0.3">
      <c r="A167" s="27" t="str">
        <f>VLOOKUP(E167,'Стати с кодами'!B:D,3,0)</f>
        <v>0xA23F00155D01C80911E9F159B283211F</v>
      </c>
      <c r="B167" s="27" t="s">
        <v>412</v>
      </c>
      <c r="C167" s="27" t="s">
        <v>182</v>
      </c>
      <c r="D167" s="27" t="s">
        <v>43</v>
      </c>
      <c r="E167" s="27" t="s">
        <v>65</v>
      </c>
      <c r="F167" s="27">
        <f t="shared" si="4"/>
        <v>45</v>
      </c>
      <c r="G167" s="27" t="str">
        <f t="shared" si="5"/>
        <v>INSERT INTO [dbo].[FIN_MAPPING_NEW]([guid],[kod],[PL группа 1] ,[Статьи затрат для PL] ,[Статьи затрат PL в 1 C]) VALUES  (CONVERT(BINARY(16),0xA23F00155D01C80911E9F159B283211F,1),'00-000088','Расходы по Логистике ','Транспортные расходы ','Транспортные расходы (доставка от поставщика)')</v>
      </c>
    </row>
    <row r="168" spans="1:7" x14ac:dyDescent="0.3">
      <c r="A168" s="27" t="str">
        <f>VLOOKUP(E168,'Стати с кодами'!B:D,3,0)</f>
        <v>0xA23F00155D01C80911E9F159FFCDEC86</v>
      </c>
      <c r="B168" s="27" t="s">
        <v>413</v>
      </c>
      <c r="C168" s="27" t="s">
        <v>182</v>
      </c>
      <c r="D168" s="27" t="s">
        <v>69</v>
      </c>
      <c r="E168" s="27" t="s">
        <v>69</v>
      </c>
      <c r="F168" s="27">
        <f t="shared" si="4"/>
        <v>16</v>
      </c>
      <c r="G168" s="27" t="str">
        <f t="shared" si="5"/>
        <v>INSERT INTO [dbo].[FIN_MAPPING_NEW]([guid],[kod],[PL группа 1] ,[Статьи затрат для PL] ,[Статьи затрат PL в 1 C]) VALUES  (CONVERT(BINARY(16),0xA23F00155D01C80911E9F159FFCDEC86,1),'00-000089','Расходы по Логистике ','Услуги грузчиков','Услуги грузчиков')</v>
      </c>
    </row>
    <row r="169" spans="1:7" x14ac:dyDescent="0.3">
      <c r="A169" s="27" t="str">
        <f>VLOOKUP(E169,'Стати с кодами'!B:D,3,0)</f>
        <v>0xA23F00155D01C80911E9F15A2312D094</v>
      </c>
      <c r="B169" s="27" t="s">
        <v>414</v>
      </c>
      <c r="C169" s="27" t="s">
        <v>182</v>
      </c>
      <c r="D169" s="27" t="s">
        <v>169</v>
      </c>
      <c r="E169" s="27" t="s">
        <v>147</v>
      </c>
      <c r="F169" s="27">
        <f t="shared" si="4"/>
        <v>10</v>
      </c>
      <c r="G169" s="27" t="str">
        <f t="shared" si="5"/>
        <v>INSERT INTO [dbo].[FIN_MAPPING_NEW]([guid],[kod],[PL группа 1] ,[Статьи затрат для PL] ,[Статьи затрат PL в 1 C]) VALUES  (CONVERT(BINARY(16),0xA23F00155D01C80911E9F15A2312D094,1),'00-000090','Расходы по Логистике ','Аренда склада ','Услуги СВХ')</v>
      </c>
    </row>
    <row r="170" spans="1:7" x14ac:dyDescent="0.3">
      <c r="A170" s="27" t="str">
        <f>VLOOKUP(E170,'Стати с кодами'!B:D,3,0)</f>
        <v>0xAF86D4F5EF10792511EBF37DB81C4C25</v>
      </c>
      <c r="B170" s="27" t="s">
        <v>473</v>
      </c>
      <c r="C170" s="27" t="s">
        <v>182</v>
      </c>
      <c r="D170" s="27" t="s">
        <v>43</v>
      </c>
      <c r="E170" s="27" t="s">
        <v>67</v>
      </c>
      <c r="F170" s="27">
        <f t="shared" si="4"/>
        <v>50</v>
      </c>
      <c r="G170" s="27" t="str">
        <f t="shared" si="5"/>
        <v>INSERT INTO [dbo].[FIN_MAPPING_NEW]([guid],[kod],[PL группа 1] ,[Статьи затрат для PL] ,[Статьи затрат PL в 1 C]) VALUES  (CONVERT(BINARY(16),0xAF86D4F5EF10792511EBF37DB81C4C25,1),'00-000157','Расходы по Логистике ','Транспортные расходы ','Транспортные расходы (доставка с СВХ на наш склад)')</v>
      </c>
    </row>
    <row r="171" spans="1:7" x14ac:dyDescent="0.3">
      <c r="A171" s="27" t="str">
        <f>VLOOKUP(E171,'Стати с кодами'!B:D,3,0)</f>
        <v>0x80DD00155D01C90111E8125362A3E08B</v>
      </c>
      <c r="B171" s="27" t="s">
        <v>286</v>
      </c>
      <c r="C171" s="27" t="s">
        <v>186</v>
      </c>
      <c r="D171" s="27" t="s">
        <v>203</v>
      </c>
      <c r="E171" s="27" t="s">
        <v>285</v>
      </c>
      <c r="F171" s="27">
        <f t="shared" si="4"/>
        <v>34</v>
      </c>
      <c r="G171" s="27" t="str">
        <f t="shared" si="5"/>
        <v>INSERT INTO [dbo].[FIN_MAPPING_NEW]([guid],[kod],[PL группа 1] ,[Статьи затрат для PL] ,[Статьи затрат PL в 1 C]) VALUES  (CONVERT(BINARY(16),0x80DD00155D01C90111E8125362A3E08B,1),'00-000048','Расходы по торговле','Расходы Автопарка','Абонетская плата (GPS мониторинга)')</v>
      </c>
    </row>
    <row r="172" spans="1:7" x14ac:dyDescent="0.3">
      <c r="A172" s="27" t="str">
        <f>VLOOKUP(E172,'Стати с кодами'!B:D,3,0)</f>
        <v>0x80DE000C29E67B2E11E628A464E5C166</v>
      </c>
      <c r="B172" s="27" t="s">
        <v>269</v>
      </c>
      <c r="C172" s="27" t="s">
        <v>186</v>
      </c>
      <c r="D172" s="27" t="s">
        <v>167</v>
      </c>
      <c r="E172" s="27" t="s">
        <v>167</v>
      </c>
      <c r="F172" s="27">
        <f t="shared" si="4"/>
        <v>58</v>
      </c>
      <c r="G172" s="27" t="str">
        <f t="shared" si="5"/>
        <v>INSERT INTO [dbo].[FIN_MAPPING_NEW]([guid],[kod],[PL группа 1] ,[Статьи затрат для PL] ,[Статьи затрат PL в 1 C]) VALUES  (CONVERT(BINARY(16),0x80DE000C29E67B2E11E628A464E5C166,1),'УТ-000004','Расходы по торговле','Разницы стоимости возврата и фактической стоимости товаров','Разницы стоимости возврата и фактической стоимости товаров')</v>
      </c>
    </row>
    <row r="173" spans="1:7" x14ac:dyDescent="0.3">
      <c r="A173" s="31" t="s">
        <v>736</v>
      </c>
      <c r="B173" s="27" t="s">
        <v>267</v>
      </c>
      <c r="C173" s="27" t="s">
        <v>186</v>
      </c>
      <c r="D173" s="27" t="s">
        <v>167</v>
      </c>
      <c r="E173" s="27" t="s">
        <v>167</v>
      </c>
      <c r="F173" s="27">
        <f t="shared" si="4"/>
        <v>58</v>
      </c>
      <c r="G173" s="27" t="str">
        <f t="shared" si="5"/>
        <v>INSERT INTO [dbo].[FIN_MAPPING_NEW]([guid],[kod],[PL группа 1] ,[Статьи затрат для PL] ,[Статьи затрат PL в 1 C]) VALUES  (CONVERT(BINARY(16),0x80DE000C29E67B2E11E628A464E5C16D,1),'УТ-000003','Расходы по торговле','Разницы стоимости возврата и фактической стоимости товаров','Разницы стоимости возврата и фактической стоимости товаров')</v>
      </c>
    </row>
    <row r="174" spans="1:7" x14ac:dyDescent="0.3">
      <c r="A174" s="27" t="str">
        <f>VLOOKUP(E174,'Стати с кодами'!B:D,3,0)</f>
        <v>0x8104000C29EF79CA11E8BFF6245C1936</v>
      </c>
      <c r="B174" s="27" t="s">
        <v>233</v>
      </c>
      <c r="C174" s="27" t="s">
        <v>186</v>
      </c>
      <c r="D174" s="27" t="s">
        <v>312</v>
      </c>
      <c r="E174" s="27" t="s">
        <v>312</v>
      </c>
      <c r="F174" s="27">
        <f t="shared" si="4"/>
        <v>9</v>
      </c>
      <c r="G174" s="27" t="str">
        <f t="shared" si="5"/>
        <v>INSERT INTO [dbo].[FIN_MAPPING_NEW]([guid],[kod],[PL группа 1] ,[Статьи затрат для PL] ,[Статьи затрат PL в 1 C]) VALUES  (CONVERT(BINARY(16),0x8104000C29EF79CA11E8BFF6245C1936,1),'00-000003','Расходы по торговле','Аренда ОС','Аренда ОС')</v>
      </c>
    </row>
    <row r="175" spans="1:7" x14ac:dyDescent="0.3">
      <c r="A175" s="27" t="str">
        <f>VLOOKUP(E175,'Стати с кодами'!B:D,3,0)</f>
        <v>0xA2337085C2A4312A11EB24C560ED5A67</v>
      </c>
      <c r="B175" s="27" t="s">
        <v>384</v>
      </c>
      <c r="C175" s="27" t="s">
        <v>186</v>
      </c>
      <c r="D175" s="27" t="s">
        <v>15</v>
      </c>
      <c r="E175" s="27" t="s">
        <v>15</v>
      </c>
      <c r="F175" s="27">
        <f t="shared" si="4"/>
        <v>26</v>
      </c>
      <c r="G175" s="27" t="str">
        <f t="shared" si="5"/>
        <v>INSERT INTO [dbo].[FIN_MAPPING_NEW]([guid],[kod],[PL группа 1] ,[Статьи затрат для PL] ,[Статьи затрат PL в 1 C]) VALUES  (CONVERT(BINARY(16),0xA2337085C2A4312A11EB24C560ED5A67,1),'00-000146','Расходы по торговле','Страхование автотранспорта','Страхование автотранспорта')</v>
      </c>
    </row>
    <row r="176" spans="1:7" x14ac:dyDescent="0.3">
      <c r="A176" s="27" t="str">
        <f>VLOOKUP(E176,'Стати с кодами'!B:D,3,0)</f>
        <v>0xA23F00155D01C80911E9EE6F04353549</v>
      </c>
      <c r="B176" s="27" t="s">
        <v>393</v>
      </c>
      <c r="C176" s="27" t="s">
        <v>186</v>
      </c>
      <c r="D176" s="27" t="s">
        <v>203</v>
      </c>
      <c r="E176" s="27" t="s">
        <v>114</v>
      </c>
      <c r="F176" s="27">
        <f t="shared" si="4"/>
        <v>24</v>
      </c>
      <c r="G176" s="27" t="str">
        <f t="shared" si="5"/>
        <v>INSERT INTO [dbo].[FIN_MAPPING_NEW]([guid],[kod],[PL группа 1] ,[Статьи затрат для PL] ,[Статьи затрат PL в 1 C]) VALUES  (CONVERT(BINARY(16),0xA23F00155D01C80911E9EE6F04353549,1),'00-000069','Расходы по торговле','Расходы Автопарка','Прочие расходы автопарка')</v>
      </c>
    </row>
    <row r="177" spans="1:7" x14ac:dyDescent="0.3">
      <c r="A177" s="27" t="str">
        <f>VLOOKUP(E177,'Стати с кодами'!B:D,3,0)</f>
        <v>0xA23F00155D01C80911E9F0D5F81366B1</v>
      </c>
      <c r="B177" s="27" t="s">
        <v>404</v>
      </c>
      <c r="C177" s="27" t="s">
        <v>186</v>
      </c>
      <c r="D177" s="27" t="s">
        <v>124</v>
      </c>
      <c r="E177" s="27" t="s">
        <v>124</v>
      </c>
      <c r="F177" s="27">
        <f t="shared" si="4"/>
        <v>21</v>
      </c>
      <c r="G177" s="27" t="str">
        <f t="shared" si="5"/>
        <v>INSERT INTO [dbo].[FIN_MAPPING_NEW]([guid],[kod],[PL группа 1] ,[Статьи затрат для PL] ,[Статьи затрат PL в 1 C]) VALUES  (CONVERT(BINARY(16),0xA23F00155D01C80911E9F0D5F81366B1,1),'00-000080','Расходы по торговле','Регистрация продукции','Регистрация продукции')</v>
      </c>
    </row>
    <row r="178" spans="1:7" x14ac:dyDescent="0.3">
      <c r="A178" s="27" t="str">
        <f>VLOOKUP(E178,'Стати с кодами'!B:D,3,0)</f>
        <v>0xA23F00155D01C80911E9F15F5CC947AC</v>
      </c>
      <c r="B178" s="27" t="s">
        <v>417</v>
      </c>
      <c r="C178" s="27" t="s">
        <v>186</v>
      </c>
      <c r="D178" s="27" t="s">
        <v>56</v>
      </c>
      <c r="E178" s="27" t="s">
        <v>56</v>
      </c>
      <c r="F178" s="27">
        <f t="shared" si="4"/>
        <v>33</v>
      </c>
      <c r="G178" s="27" t="str">
        <f t="shared" si="5"/>
        <v>INSERT INTO [dbo].[FIN_MAPPING_NEW]([guid],[kod],[PL группа 1] ,[Статьи затрат для PL] ,[Статьи затрат PL в 1 C]) VALUES  (CONVERT(BINARY(16),0xA23F00155D01C80911E9F15F5CC947AC,1),'00-000093','Расходы по торговле','Инвентарь для полевых презентаций','Инвентарь для полевых презентаций')</v>
      </c>
    </row>
    <row r="179" spans="1:7" x14ac:dyDescent="0.3">
      <c r="A179" s="27" t="str">
        <f>VLOOKUP(E179,'Стати с кодами'!B:D,3,0)</f>
        <v>0xAF90D4F5EF10792511ECF786F52CAE8B</v>
      </c>
      <c r="B179" s="27" t="s">
        <v>495</v>
      </c>
      <c r="C179" s="27" t="s">
        <v>186</v>
      </c>
      <c r="D179" s="27" t="s">
        <v>132</v>
      </c>
      <c r="E179" s="27" t="s">
        <v>132</v>
      </c>
      <c r="F179" s="27">
        <f t="shared" si="4"/>
        <v>16</v>
      </c>
      <c r="G179" s="27" t="str">
        <f t="shared" si="5"/>
        <v>INSERT INTO [dbo].[FIN_MAPPING_NEW]([guid],[kod],[PL группа 1] ,[Статьи затрат для PL] ,[Статьи затрат PL в 1 C]) VALUES  (CONVERT(BINARY(16),0xAF90D4F5EF10792511ECF786F52CAE8B,1),'00-000172','Расходы по торговле','Списание штрафов','Списание штрафов')</v>
      </c>
    </row>
    <row r="180" spans="1:7" x14ac:dyDescent="0.3">
      <c r="A180" s="27" t="str">
        <f>VLOOKUP(E180,'Стати с кодами'!B:D,3,0)</f>
        <v>0xA2277085C2A4312A11EA1C2B1A3D8B9C</v>
      </c>
      <c r="B180" s="27" t="s">
        <v>237</v>
      </c>
      <c r="C180" s="27" t="s">
        <v>29</v>
      </c>
      <c r="D180" s="27" t="s">
        <v>29</v>
      </c>
      <c r="E180" s="27" t="s">
        <v>219</v>
      </c>
      <c r="F180" s="27">
        <f t="shared" si="4"/>
        <v>22</v>
      </c>
      <c r="G180" s="27" t="str">
        <f t="shared" si="5"/>
        <v>INSERT INTO [dbo].[FIN_MAPPING_NEW]([guid],[kod],[PL группа 1] ,[Статьи затрат для PL] ,[Статьи затрат PL в 1 C]) VALUES  (CONVERT(BINARY(16),0xA2277085C2A4312A11EA1C2B1A3D8B9C,1),'00-000006','Скидка','Скидка','Скидки с цены и продаж')</v>
      </c>
    </row>
    <row r="181" spans="1:7" x14ac:dyDescent="0.3">
      <c r="A181" s="27" t="str">
        <f>VLOOKUP(E181,'Стати с кодами'!B:D,3,0)</f>
        <v>0xAF8ED4F5EF10792511EC9C5F8B99E600</v>
      </c>
      <c r="B181" s="27" t="s">
        <v>480</v>
      </c>
      <c r="C181" s="27" t="s">
        <v>184</v>
      </c>
      <c r="D181" s="27" t="s">
        <v>3</v>
      </c>
      <c r="E181" s="27" t="s">
        <v>86</v>
      </c>
      <c r="F181" s="27">
        <f t="shared" si="4"/>
        <v>20</v>
      </c>
      <c r="G181" s="27" t="str">
        <f t="shared" si="5"/>
        <v>INSERT INTO [dbo].[FIN_MAPPING_NEW]([guid],[kod],[PL группа 1] ,[Статьи затрат для PL] ,[Статьи затрат PL в 1 C]) VALUES  (CONVERT(BINARY(16),0xAF8ED4F5EF10792511EC9C5F8B99E600,1),'00-000161','ФОТ АУП','Заработная плата','Заработная плата ГПХ')</v>
      </c>
    </row>
    <row r="182" spans="1:7" x14ac:dyDescent="0.3">
      <c r="A182" s="27" t="str">
        <f>VLOOKUP(E182,'Стати с кодами'!B:D,3,0)</f>
        <v>0x879900155D01C90111E6C76E4DC21920</v>
      </c>
      <c r="B182" s="27" t="s">
        <v>278</v>
      </c>
      <c r="C182" s="27" t="s">
        <v>40</v>
      </c>
      <c r="D182" s="27" t="s">
        <v>3</v>
      </c>
      <c r="E182" s="27" t="s">
        <v>3</v>
      </c>
      <c r="F182" s="27">
        <f t="shared" si="4"/>
        <v>16</v>
      </c>
      <c r="G182" s="27" t="str">
        <f t="shared" si="5"/>
        <v>INSERT INTO [dbo].[FIN_MAPPING_NEW]([guid],[kod],[PL группа 1] ,[Статьи затрат для PL] ,[Статьи затрат PL в 1 C]) VALUES  (CONVERT(BINARY(16),0x879900155D01C90111E6C76E4DC21920,1),'00-000001','ФОТ ТП','Заработная плата','Заработная плата')</v>
      </c>
    </row>
    <row r="183" spans="1:7" x14ac:dyDescent="0.3">
      <c r="A183" s="27" t="str">
        <f>VLOOKUP(E183,'Стати с кодами'!B:D,3,0)</f>
        <v>0xAF8ED4F5EF10792511EC9C5F9B67A84E</v>
      </c>
      <c r="B183" s="27" t="s">
        <v>481</v>
      </c>
      <c r="C183" s="27" t="s">
        <v>40</v>
      </c>
      <c r="D183" s="27" t="s">
        <v>175</v>
      </c>
      <c r="E183" s="27" t="s">
        <v>85</v>
      </c>
      <c r="F183" s="27">
        <f t="shared" si="4"/>
        <v>25</v>
      </c>
      <c r="G183" s="27" t="str">
        <f t="shared" si="5"/>
        <v>INSERT INTO [dbo].[FIN_MAPPING_NEW]([guid],[kod],[PL группа 1] ,[Статьи затрат для PL] ,[Статьи затрат PL в 1 C]) VALUES  (CONVERT(BINARY(16),0xAF8ED4F5EF10792511EC9C5F9B67A84E,1),'00-000162','ФОТ ТП','Бонусы от продаж','Заработная плата (бонусы)')</v>
      </c>
    </row>
    <row r="184" spans="1:7" x14ac:dyDescent="0.3">
      <c r="A184" s="27" t="str">
        <f>VLOOKUP(E184,'Стати с кодами'!B:D,3,0)</f>
        <v>0x80DE000C29E67B2E11E628A464E5C161</v>
      </c>
      <c r="C184" s="27" t="s">
        <v>26</v>
      </c>
      <c r="D184" s="27" t="s">
        <v>290</v>
      </c>
      <c r="E184" s="27" t="s">
        <v>290</v>
      </c>
      <c r="F184" s="27">
        <f t="shared" si="4"/>
        <v>17</v>
      </c>
      <c r="G184" s="27" t="str">
        <f t="shared" si="5"/>
        <v>INSERT INTO [dbo].[FIN_MAPPING_NEW]([guid],[kod],[PL группа 1] ,[Статьи затрат для PL] ,[Статьи затрат PL в 1 C]) VALUES  (CONVERT(BINARY(16),0x80DE000C29E67B2E11E628A464E5C161,1),'','Валовая выручка','Выручка от продаж','Выручка от продаж')</v>
      </c>
    </row>
    <row r="185" spans="1:7" x14ac:dyDescent="0.3">
      <c r="A185" s="27" t="str">
        <f>VLOOKUP(E185,'Стати с кодами'!B:D,3,0)</f>
        <v>0x80DE000C29E67B2E11E628A464E5C162</v>
      </c>
      <c r="C185" s="27" t="s">
        <v>26</v>
      </c>
      <c r="D185" s="27" t="s">
        <v>292</v>
      </c>
      <c r="E185" s="27" t="s">
        <v>292</v>
      </c>
      <c r="F185" s="27">
        <f t="shared" si="4"/>
        <v>40</v>
      </c>
      <c r="G185" s="27" t="str">
        <f t="shared" si="5"/>
        <v>INSERT INTO [dbo].[FIN_MAPPING_NEW]([guid],[kod],[PL группа 1] ,[Статьи затрат для PL] ,[Статьи затрат PL в 1 C]) VALUES  (CONVERT(BINARY(16),0x80DE000C29E67B2E11E628A464E5C162,1),'','Валовая выручка','Доход при возврате реализованных товаров','Доход при возврате реализованных товаров')</v>
      </c>
    </row>
    <row r="186" spans="1:7" x14ac:dyDescent="0.3">
      <c r="A186" s="27" t="str">
        <f>VLOOKUP(E186,'Стати с кодами'!B:D,3,0)</f>
        <v>0x801E00155D01C90111E6E78308D7D7E5</v>
      </c>
      <c r="C186" s="28" t="s">
        <v>191</v>
      </c>
      <c r="D186" s="28" t="s">
        <v>245</v>
      </c>
      <c r="E186" s="28" t="s">
        <v>245</v>
      </c>
      <c r="F186" s="27">
        <f t="shared" si="4"/>
        <v>30</v>
      </c>
      <c r="G186" s="27" t="str">
        <f t="shared" si="5"/>
        <v>INSERT INTO [dbo].[FIN_MAPPING_NEW]([guid],[kod],[PL группа 1] ,[Статьи затрат для PL] ,[Статьи затрат PL в 1 C]) VALUES  (CONVERT(BINARY(16),0x801E00155D01C90111E6E78308D7D7E5,1),'','Доход/Расход от переоценки статей баланса','Расходы за счет чистой прибыли','Расходы за счет чистой прибыли')</v>
      </c>
    </row>
    <row r="187" spans="1:7" x14ac:dyDescent="0.3">
      <c r="A187" s="31" t="s">
        <v>726</v>
      </c>
      <c r="C187" s="29" t="s">
        <v>42</v>
      </c>
      <c r="D187" s="29" t="s">
        <v>42</v>
      </c>
      <c r="E187" s="26" t="s">
        <v>773</v>
      </c>
      <c r="F187" s="27">
        <f t="shared" si="4"/>
        <v>55</v>
      </c>
      <c r="G187" s="27" t="str">
        <f t="shared" si="5"/>
        <v>INSERT INTO [dbo].[FIN_MAPPING_NEW]([guid],[kod],[PL группа 1] ,[Статьи затрат для PL] ,[Статьи затрат PL в 1 C]) VALUES  (CONVERT(BINARY(16),0x80DE000C29E67B2E11E628A464E5C170,1),'','Себестоимость реализованной продукции','Себестоимость реализованной продукции','Себестоимость реализованной продукции и оказанных услуг')</v>
      </c>
    </row>
    <row r="188" spans="1:7" x14ac:dyDescent="0.3">
      <c r="C188" s="27"/>
    </row>
  </sheetData>
  <autoFilter ref="A2:F187"/>
  <conditionalFormatting sqref="D94:D98">
    <cfRule type="duplicateValues" dxfId="8" priority="7"/>
  </conditionalFormatting>
  <conditionalFormatting sqref="D100:D101">
    <cfRule type="duplicateValues" dxfId="7" priority="6"/>
  </conditionalFormatting>
  <conditionalFormatting sqref="D12">
    <cfRule type="duplicateValues" dxfId="6" priority="5"/>
  </conditionalFormatting>
  <conditionalFormatting sqref="D66">
    <cfRule type="duplicateValues" dxfId="5" priority="4"/>
  </conditionalFormatting>
  <conditionalFormatting sqref="E3:E155">
    <cfRule type="duplicateValues" dxfId="4" priority="8"/>
  </conditionalFormatting>
  <conditionalFormatting sqref="E156:E183">
    <cfRule type="duplicateValues" dxfId="3" priority="9"/>
  </conditionalFormatting>
  <conditionalFormatting sqref="D102">
    <cfRule type="duplicateValues" dxfId="2" priority="3"/>
  </conditionalFormatting>
  <conditionalFormatting sqref="E184:E185">
    <cfRule type="duplicateValues" dxfId="1" priority="2"/>
  </conditionalFormatting>
  <conditionalFormatting sqref="E186:E18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workbookViewId="0">
      <selection activeCell="B4" sqref="B4:B34"/>
    </sheetView>
  </sheetViews>
  <sheetFormatPr defaultRowHeight="14.4" x14ac:dyDescent="0.3"/>
  <cols>
    <col min="2" max="2" width="53.6640625" customWidth="1"/>
    <col min="3" max="3" width="31" customWidth="1"/>
    <col min="4" max="4" width="30.77734375" customWidth="1"/>
  </cols>
  <sheetData>
    <row r="3" spans="2:4" x14ac:dyDescent="0.3">
      <c r="B3" s="6" t="s">
        <v>0</v>
      </c>
      <c r="C3" s="7" t="s">
        <v>39</v>
      </c>
      <c r="D3" s="6" t="s">
        <v>1</v>
      </c>
    </row>
    <row r="4" spans="2:4" x14ac:dyDescent="0.3">
      <c r="B4" t="s">
        <v>26</v>
      </c>
    </row>
    <row r="5" spans="2:4" x14ac:dyDescent="0.3">
      <c r="B5" t="s">
        <v>25</v>
      </c>
    </row>
    <row r="6" spans="2:4" x14ac:dyDescent="0.3">
      <c r="B6" t="s">
        <v>24</v>
      </c>
    </row>
    <row r="7" spans="2:4" x14ac:dyDescent="0.3">
      <c r="B7" t="s">
        <v>42</v>
      </c>
    </row>
    <row r="8" spans="2:4" x14ac:dyDescent="0.3">
      <c r="B8" t="s">
        <v>30</v>
      </c>
    </row>
    <row r="9" spans="2:4" x14ac:dyDescent="0.3">
      <c r="B9" t="s">
        <v>31</v>
      </c>
    </row>
    <row r="10" spans="2:4" x14ac:dyDescent="0.3">
      <c r="B10" t="s">
        <v>32</v>
      </c>
    </row>
    <row r="11" spans="2:4" x14ac:dyDescent="0.3">
      <c r="B11" t="s">
        <v>186</v>
      </c>
    </row>
    <row r="12" spans="2:4" x14ac:dyDescent="0.3">
      <c r="B12" t="s">
        <v>173</v>
      </c>
    </row>
    <row r="13" spans="2:4" x14ac:dyDescent="0.3">
      <c r="B13" t="s">
        <v>40</v>
      </c>
    </row>
    <row r="14" spans="2:4" x14ac:dyDescent="0.3">
      <c r="B14" t="s">
        <v>4</v>
      </c>
    </row>
    <row r="15" spans="2:4" x14ac:dyDescent="0.3">
      <c r="B15" t="s">
        <v>187</v>
      </c>
    </row>
    <row r="16" spans="2:4" x14ac:dyDescent="0.3">
      <c r="B16" t="s">
        <v>188</v>
      </c>
    </row>
    <row r="17" spans="2:2" x14ac:dyDescent="0.3">
      <c r="B17" t="s">
        <v>48</v>
      </c>
    </row>
    <row r="18" spans="2:2" x14ac:dyDescent="0.3">
      <c r="B18" t="s">
        <v>33</v>
      </c>
    </row>
    <row r="19" spans="2:2" x14ac:dyDescent="0.3">
      <c r="B19" t="s">
        <v>41</v>
      </c>
    </row>
    <row r="20" spans="2:2" x14ac:dyDescent="0.3">
      <c r="B20" t="s">
        <v>189</v>
      </c>
    </row>
    <row r="21" spans="2:2" x14ac:dyDescent="0.3">
      <c r="B21" t="s">
        <v>34</v>
      </c>
    </row>
    <row r="22" spans="2:2" x14ac:dyDescent="0.3">
      <c r="B22" t="s">
        <v>17</v>
      </c>
    </row>
    <row r="23" spans="2:2" x14ac:dyDescent="0.3">
      <c r="B23" t="s">
        <v>190</v>
      </c>
    </row>
    <row r="24" spans="2:2" x14ac:dyDescent="0.3">
      <c r="B24" t="s">
        <v>49</v>
      </c>
    </row>
    <row r="25" spans="2:2" x14ac:dyDescent="0.3">
      <c r="B25" t="s">
        <v>35</v>
      </c>
    </row>
    <row r="26" spans="2:2" x14ac:dyDescent="0.3">
      <c r="B26" t="s">
        <v>18</v>
      </c>
    </row>
    <row r="27" spans="2:2" x14ac:dyDescent="0.3">
      <c r="B27" t="s">
        <v>46</v>
      </c>
    </row>
    <row r="28" spans="2:2" x14ac:dyDescent="0.3">
      <c r="B28" t="s">
        <v>21</v>
      </c>
    </row>
    <row r="29" spans="2:2" x14ac:dyDescent="0.3">
      <c r="B29" t="s">
        <v>19</v>
      </c>
    </row>
    <row r="30" spans="2:2" x14ac:dyDescent="0.3">
      <c r="B30" t="s">
        <v>36</v>
      </c>
    </row>
    <row r="31" spans="2:2" x14ac:dyDescent="0.3">
      <c r="B31" t="s">
        <v>5</v>
      </c>
    </row>
    <row r="32" spans="2:2" x14ac:dyDescent="0.3">
      <c r="B32" t="s">
        <v>37</v>
      </c>
    </row>
    <row r="33" spans="2:2" x14ac:dyDescent="0.3">
      <c r="B33" t="s">
        <v>38</v>
      </c>
    </row>
    <row r="34" spans="2:2" x14ac:dyDescent="0.3">
      <c r="B34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workbookViewId="0">
      <selection activeCell="D22" sqref="D22"/>
    </sheetView>
  </sheetViews>
  <sheetFormatPr defaultRowHeight="14.4" x14ac:dyDescent="0.3"/>
  <cols>
    <col min="2" max="2" width="87.5546875" bestFit="1" customWidth="1"/>
    <col min="3" max="3" width="9.77734375" bestFit="1" customWidth="1"/>
    <col min="4" max="4" width="37.21875" bestFit="1" customWidth="1"/>
  </cols>
  <sheetData>
    <row r="1" spans="1:4" x14ac:dyDescent="0.3">
      <c r="A1" t="s">
        <v>214</v>
      </c>
      <c r="B1" s="31" t="s">
        <v>231</v>
      </c>
      <c r="C1" s="31" t="s">
        <v>232</v>
      </c>
      <c r="D1" s="31" t="s">
        <v>526</v>
      </c>
    </row>
    <row r="2" spans="1:4" hidden="1" x14ac:dyDescent="0.3">
      <c r="B2" s="31" t="s">
        <v>277</v>
      </c>
      <c r="C2" s="31" t="s">
        <v>278</v>
      </c>
      <c r="D2" s="31" t="s">
        <v>527</v>
      </c>
    </row>
    <row r="3" spans="1:4" hidden="1" x14ac:dyDescent="0.3">
      <c r="B3" s="31" t="s">
        <v>3</v>
      </c>
      <c r="C3" s="31" t="s">
        <v>278</v>
      </c>
      <c r="D3" s="31" t="s">
        <v>528</v>
      </c>
    </row>
    <row r="4" spans="1:4" hidden="1" x14ac:dyDescent="0.3">
      <c r="B4" s="31" t="s">
        <v>342</v>
      </c>
      <c r="C4" s="31" t="s">
        <v>309</v>
      </c>
      <c r="D4" s="31" t="s">
        <v>529</v>
      </c>
    </row>
    <row r="5" spans="1:4" hidden="1" x14ac:dyDescent="0.3">
      <c r="B5" s="31" t="s">
        <v>229</v>
      </c>
      <c r="C5" s="31" t="s">
        <v>309</v>
      </c>
      <c r="D5" s="31" t="s">
        <v>530</v>
      </c>
    </row>
    <row r="6" spans="1:4" hidden="1" x14ac:dyDescent="0.3">
      <c r="B6" s="31" t="s">
        <v>312</v>
      </c>
      <c r="C6" s="31" t="s">
        <v>233</v>
      </c>
      <c r="D6" s="31" t="s">
        <v>531</v>
      </c>
    </row>
    <row r="7" spans="1:4" hidden="1" x14ac:dyDescent="0.3">
      <c r="B7" s="31" t="s">
        <v>90</v>
      </c>
      <c r="C7" s="31" t="s">
        <v>233</v>
      </c>
      <c r="D7" s="31" t="s">
        <v>532</v>
      </c>
    </row>
    <row r="8" spans="1:4" hidden="1" x14ac:dyDescent="0.3">
      <c r="B8" s="31" t="s">
        <v>12</v>
      </c>
      <c r="C8" s="31" t="s">
        <v>234</v>
      </c>
      <c r="D8" s="31" t="s">
        <v>533</v>
      </c>
    </row>
    <row r="9" spans="1:4" hidden="1" x14ac:dyDescent="0.3">
      <c r="B9" s="31" t="s">
        <v>351</v>
      </c>
      <c r="C9" s="31" t="s">
        <v>234</v>
      </c>
      <c r="D9" s="31" t="s">
        <v>534</v>
      </c>
    </row>
    <row r="10" spans="1:4" hidden="1" x14ac:dyDescent="0.3">
      <c r="B10" s="31" t="s">
        <v>227</v>
      </c>
      <c r="C10" s="31" t="s">
        <v>235</v>
      </c>
      <c r="D10" s="31" t="s">
        <v>535</v>
      </c>
    </row>
    <row r="11" spans="1:4" hidden="1" x14ac:dyDescent="0.3">
      <c r="B11" s="31" t="s">
        <v>126</v>
      </c>
      <c r="C11" s="31" t="s">
        <v>235</v>
      </c>
      <c r="D11" s="31" t="s">
        <v>536</v>
      </c>
    </row>
    <row r="12" spans="1:4" hidden="1" x14ac:dyDescent="0.3">
      <c r="B12" s="31" t="s">
        <v>236</v>
      </c>
      <c r="C12" s="31" t="s">
        <v>237</v>
      </c>
      <c r="D12" s="31" t="s">
        <v>537</v>
      </c>
    </row>
    <row r="13" spans="1:4" hidden="1" x14ac:dyDescent="0.3">
      <c r="B13" s="31" t="s">
        <v>219</v>
      </c>
      <c r="C13" s="31" t="s">
        <v>237</v>
      </c>
      <c r="D13" s="31" t="s">
        <v>538</v>
      </c>
    </row>
    <row r="14" spans="1:4" hidden="1" x14ac:dyDescent="0.3">
      <c r="B14" s="31" t="s">
        <v>369</v>
      </c>
      <c r="C14" s="31" t="s">
        <v>239</v>
      </c>
      <c r="D14" s="31" t="s">
        <v>539</v>
      </c>
    </row>
    <row r="15" spans="1:4" hidden="1" x14ac:dyDescent="0.3">
      <c r="B15" s="31" t="s">
        <v>238</v>
      </c>
      <c r="C15" s="31" t="s">
        <v>239</v>
      </c>
      <c r="D15" s="31" t="s">
        <v>540</v>
      </c>
    </row>
    <row r="16" spans="1:4" hidden="1" x14ac:dyDescent="0.3">
      <c r="B16" s="31" t="s">
        <v>75</v>
      </c>
      <c r="C16" s="31" t="s">
        <v>240</v>
      </c>
      <c r="D16" s="31" t="s">
        <v>541</v>
      </c>
    </row>
    <row r="17" spans="2:4" hidden="1" x14ac:dyDescent="0.3">
      <c r="B17" s="31" t="s">
        <v>467</v>
      </c>
      <c r="C17" s="31" t="s">
        <v>240</v>
      </c>
      <c r="D17" s="31" t="s">
        <v>542</v>
      </c>
    </row>
    <row r="18" spans="2:4" hidden="1" x14ac:dyDescent="0.3">
      <c r="B18" s="31" t="s">
        <v>224</v>
      </c>
      <c r="C18" s="31" t="s">
        <v>241</v>
      </c>
      <c r="D18" s="31" t="s">
        <v>543</v>
      </c>
    </row>
    <row r="19" spans="2:4" hidden="1" x14ac:dyDescent="0.3">
      <c r="B19" s="31" t="s">
        <v>47</v>
      </c>
      <c r="C19" s="31" t="s">
        <v>241</v>
      </c>
      <c r="D19" s="31" t="s">
        <v>544</v>
      </c>
    </row>
    <row r="20" spans="2:4" hidden="1" x14ac:dyDescent="0.3">
      <c r="B20" s="31" t="s">
        <v>121</v>
      </c>
      <c r="C20" s="31" t="s">
        <v>242</v>
      </c>
      <c r="D20" s="31" t="s">
        <v>545</v>
      </c>
    </row>
    <row r="21" spans="2:4" hidden="1" x14ac:dyDescent="0.3">
      <c r="B21" s="31" t="s">
        <v>221</v>
      </c>
      <c r="C21" s="31" t="s">
        <v>242</v>
      </c>
      <c r="D21" s="31" t="s">
        <v>546</v>
      </c>
    </row>
    <row r="22" spans="2:4" x14ac:dyDescent="0.3">
      <c r="B22" s="31" t="s">
        <v>222</v>
      </c>
      <c r="C22" s="31" t="s">
        <v>244</v>
      </c>
      <c r="D22" s="31" t="s">
        <v>547</v>
      </c>
    </row>
    <row r="23" spans="2:4" hidden="1" x14ac:dyDescent="0.3">
      <c r="B23" s="31" t="s">
        <v>243</v>
      </c>
      <c r="C23" s="31" t="s">
        <v>244</v>
      </c>
      <c r="D23" s="31" t="s">
        <v>548</v>
      </c>
    </row>
    <row r="24" spans="2:4" hidden="1" x14ac:dyDescent="0.3">
      <c r="B24" s="31" t="s">
        <v>245</v>
      </c>
      <c r="C24" s="31" t="s">
        <v>246</v>
      </c>
      <c r="D24" s="31" t="s">
        <v>549</v>
      </c>
    </row>
    <row r="25" spans="2:4" hidden="1" x14ac:dyDescent="0.3">
      <c r="B25" s="31" t="s">
        <v>223</v>
      </c>
      <c r="C25" s="31" t="s">
        <v>246</v>
      </c>
      <c r="D25" s="31" t="s">
        <v>550</v>
      </c>
    </row>
    <row r="26" spans="2:4" hidden="1" x14ac:dyDescent="0.3">
      <c r="B26" s="31" t="s">
        <v>225</v>
      </c>
      <c r="C26" s="31" t="s">
        <v>248</v>
      </c>
      <c r="D26" s="31" t="s">
        <v>551</v>
      </c>
    </row>
    <row r="27" spans="2:4" hidden="1" x14ac:dyDescent="0.3">
      <c r="B27" s="31" t="s">
        <v>247</v>
      </c>
      <c r="C27" s="31" t="s">
        <v>248</v>
      </c>
      <c r="D27" s="31" t="s">
        <v>552</v>
      </c>
    </row>
    <row r="28" spans="2:4" hidden="1" x14ac:dyDescent="0.3">
      <c r="B28" s="31" t="s">
        <v>91</v>
      </c>
      <c r="C28" s="31" t="s">
        <v>249</v>
      </c>
      <c r="D28" s="31" t="s">
        <v>553</v>
      </c>
    </row>
    <row r="29" spans="2:4" hidden="1" x14ac:dyDescent="0.3">
      <c r="B29" s="31" t="s">
        <v>472</v>
      </c>
      <c r="C29" s="31" t="s">
        <v>249</v>
      </c>
      <c r="D29" s="31" t="s">
        <v>554</v>
      </c>
    </row>
    <row r="30" spans="2:4" hidden="1" x14ac:dyDescent="0.3">
      <c r="B30" s="31" t="s">
        <v>228</v>
      </c>
      <c r="C30" s="31" t="s">
        <v>250</v>
      </c>
      <c r="D30" s="31" t="s">
        <v>555</v>
      </c>
    </row>
    <row r="31" spans="2:4" hidden="1" x14ac:dyDescent="0.3">
      <c r="B31" s="31" t="s">
        <v>89</v>
      </c>
      <c r="C31" s="31" t="s">
        <v>250</v>
      </c>
      <c r="D31" s="31" t="s">
        <v>556</v>
      </c>
    </row>
    <row r="32" spans="2:4" hidden="1" x14ac:dyDescent="0.3">
      <c r="B32" s="31" t="s">
        <v>500</v>
      </c>
      <c r="C32" s="31" t="s">
        <v>344</v>
      </c>
      <c r="D32" s="31" t="s">
        <v>557</v>
      </c>
    </row>
    <row r="33" spans="2:4" hidden="1" x14ac:dyDescent="0.3">
      <c r="B33" s="31" t="s">
        <v>343</v>
      </c>
      <c r="C33" s="31" t="s">
        <v>344</v>
      </c>
      <c r="D33" s="31" t="s">
        <v>558</v>
      </c>
    </row>
    <row r="34" spans="2:4" hidden="1" x14ac:dyDescent="0.3">
      <c r="B34" s="31" t="s">
        <v>155</v>
      </c>
      <c r="C34" s="31" t="s">
        <v>345</v>
      </c>
      <c r="D34" s="31" t="s">
        <v>559</v>
      </c>
    </row>
    <row r="35" spans="2:4" hidden="1" x14ac:dyDescent="0.3">
      <c r="B35" s="31" t="s">
        <v>220</v>
      </c>
      <c r="C35" s="31" t="s">
        <v>345</v>
      </c>
      <c r="D35" s="31" t="s">
        <v>560</v>
      </c>
    </row>
    <row r="36" spans="2:4" hidden="1" x14ac:dyDescent="0.3">
      <c r="B36" s="31" t="s">
        <v>148</v>
      </c>
      <c r="C36" s="31" t="s">
        <v>338</v>
      </c>
      <c r="D36" s="31" t="s">
        <v>561</v>
      </c>
    </row>
    <row r="37" spans="2:4" hidden="1" x14ac:dyDescent="0.3">
      <c r="B37" s="31" t="s">
        <v>109</v>
      </c>
      <c r="C37" s="31" t="s">
        <v>339</v>
      </c>
      <c r="D37" s="31" t="s">
        <v>562</v>
      </c>
    </row>
    <row r="38" spans="2:4" hidden="1" x14ac:dyDescent="0.3">
      <c r="B38" s="31" t="s">
        <v>10</v>
      </c>
      <c r="C38" s="31" t="s">
        <v>340</v>
      </c>
      <c r="D38" s="31" t="s">
        <v>563</v>
      </c>
    </row>
    <row r="39" spans="2:4" hidden="1" x14ac:dyDescent="0.3">
      <c r="B39" s="31" t="s">
        <v>127</v>
      </c>
      <c r="C39" s="31" t="s">
        <v>341</v>
      </c>
      <c r="D39" s="31" t="s">
        <v>564</v>
      </c>
    </row>
    <row r="40" spans="2:4" hidden="1" x14ac:dyDescent="0.3">
      <c r="B40" s="31" t="s">
        <v>113</v>
      </c>
      <c r="C40" s="31" t="s">
        <v>332</v>
      </c>
      <c r="D40" s="31" t="s">
        <v>565</v>
      </c>
    </row>
    <row r="41" spans="2:4" hidden="1" x14ac:dyDescent="0.3">
      <c r="B41" s="31" t="s">
        <v>34</v>
      </c>
      <c r="C41" s="31" t="s">
        <v>333</v>
      </c>
      <c r="D41" s="31" t="s">
        <v>566</v>
      </c>
    </row>
    <row r="42" spans="2:4" hidden="1" x14ac:dyDescent="0.3">
      <c r="B42" s="31" t="s">
        <v>334</v>
      </c>
      <c r="C42" s="31" t="s">
        <v>335</v>
      </c>
      <c r="D42" s="31" t="s">
        <v>567</v>
      </c>
    </row>
    <row r="43" spans="2:4" hidden="1" x14ac:dyDescent="0.3">
      <c r="B43" s="31" t="s">
        <v>166</v>
      </c>
      <c r="C43" s="31" t="s">
        <v>336</v>
      </c>
      <c r="D43" s="31" t="s">
        <v>568</v>
      </c>
    </row>
    <row r="44" spans="2:4" hidden="1" x14ac:dyDescent="0.3">
      <c r="B44" s="31" t="s">
        <v>2</v>
      </c>
      <c r="C44" s="31" t="s">
        <v>337</v>
      </c>
      <c r="D44" s="31" t="s">
        <v>569</v>
      </c>
    </row>
    <row r="45" spans="2:4" hidden="1" x14ac:dyDescent="0.3">
      <c r="B45" s="31" t="s">
        <v>83</v>
      </c>
      <c r="C45" s="31" t="s">
        <v>348</v>
      </c>
      <c r="D45" s="31" t="s">
        <v>570</v>
      </c>
    </row>
    <row r="46" spans="2:4" hidden="1" x14ac:dyDescent="0.3">
      <c r="B46" s="31" t="s">
        <v>349</v>
      </c>
      <c r="C46" s="31" t="s">
        <v>350</v>
      </c>
      <c r="D46" s="31" t="s">
        <v>571</v>
      </c>
    </row>
    <row r="47" spans="2:4" hidden="1" x14ac:dyDescent="0.3">
      <c r="B47" s="31" t="s">
        <v>346</v>
      </c>
      <c r="C47" s="31" t="s">
        <v>347</v>
      </c>
      <c r="D47" s="31" t="s">
        <v>572</v>
      </c>
    </row>
    <row r="48" spans="2:4" hidden="1" x14ac:dyDescent="0.3">
      <c r="B48" s="31" t="s">
        <v>251</v>
      </c>
      <c r="C48" s="31" t="s">
        <v>252</v>
      </c>
      <c r="D48" s="31" t="s">
        <v>573</v>
      </c>
    </row>
    <row r="49" spans="2:4" hidden="1" x14ac:dyDescent="0.3">
      <c r="B49" s="31" t="s">
        <v>253</v>
      </c>
      <c r="C49" s="31" t="s">
        <v>254</v>
      </c>
      <c r="D49" s="31" t="s">
        <v>574</v>
      </c>
    </row>
    <row r="50" spans="2:4" hidden="1" x14ac:dyDescent="0.3">
      <c r="B50" s="31" t="s">
        <v>255</v>
      </c>
      <c r="C50" s="31" t="s">
        <v>256</v>
      </c>
      <c r="D50" s="31" t="s">
        <v>575</v>
      </c>
    </row>
    <row r="51" spans="2:4" hidden="1" x14ac:dyDescent="0.3">
      <c r="B51" s="31" t="s">
        <v>78</v>
      </c>
      <c r="C51" s="31" t="s">
        <v>257</v>
      </c>
      <c r="D51" s="31" t="s">
        <v>576</v>
      </c>
    </row>
    <row r="52" spans="2:4" hidden="1" x14ac:dyDescent="0.3">
      <c r="B52" s="31" t="s">
        <v>101</v>
      </c>
      <c r="C52" s="31" t="s">
        <v>258</v>
      </c>
      <c r="D52" s="31" t="s">
        <v>577</v>
      </c>
    </row>
    <row r="53" spans="2:4" hidden="1" x14ac:dyDescent="0.3">
      <c r="B53" s="31" t="s">
        <v>79</v>
      </c>
      <c r="C53" s="31" t="s">
        <v>259</v>
      </c>
      <c r="D53" s="31" t="s">
        <v>578</v>
      </c>
    </row>
    <row r="54" spans="2:4" hidden="1" x14ac:dyDescent="0.3">
      <c r="B54" s="31" t="s">
        <v>260</v>
      </c>
      <c r="C54" s="31" t="s">
        <v>261</v>
      </c>
      <c r="D54" s="31" t="s">
        <v>579</v>
      </c>
    </row>
    <row r="55" spans="2:4" hidden="1" x14ac:dyDescent="0.3">
      <c r="B55" s="31" t="s">
        <v>77</v>
      </c>
      <c r="C55" s="31" t="s">
        <v>262</v>
      </c>
      <c r="D55" s="31" t="s">
        <v>580</v>
      </c>
    </row>
    <row r="56" spans="2:4" hidden="1" x14ac:dyDescent="0.3">
      <c r="B56" s="31" t="s">
        <v>150</v>
      </c>
      <c r="C56" s="31" t="s">
        <v>263</v>
      </c>
      <c r="D56" s="31" t="s">
        <v>581</v>
      </c>
    </row>
    <row r="57" spans="2:4" hidden="1" x14ac:dyDescent="0.3">
      <c r="B57" s="31" t="s">
        <v>103</v>
      </c>
      <c r="C57" s="31" t="s">
        <v>264</v>
      </c>
      <c r="D57" s="31" t="s">
        <v>582</v>
      </c>
    </row>
    <row r="58" spans="2:4" hidden="1" x14ac:dyDescent="0.3">
      <c r="B58" s="31" t="s">
        <v>265</v>
      </c>
      <c r="C58" s="31" t="s">
        <v>266</v>
      </c>
      <c r="D58" s="31" t="s">
        <v>583</v>
      </c>
    </row>
    <row r="59" spans="2:4" hidden="1" x14ac:dyDescent="0.3">
      <c r="B59" s="31" t="s">
        <v>270</v>
      </c>
      <c r="C59" s="31" t="s">
        <v>271</v>
      </c>
      <c r="D59" s="31" t="s">
        <v>584</v>
      </c>
    </row>
    <row r="60" spans="2:4" hidden="1" x14ac:dyDescent="0.3">
      <c r="B60" s="31" t="s">
        <v>279</v>
      </c>
      <c r="C60" s="31" t="s">
        <v>280</v>
      </c>
      <c r="D60" s="31" t="s">
        <v>585</v>
      </c>
    </row>
    <row r="61" spans="2:4" hidden="1" x14ac:dyDescent="0.3">
      <c r="B61" s="31" t="s">
        <v>160</v>
      </c>
      <c r="C61" s="31" t="s">
        <v>281</v>
      </c>
      <c r="D61" s="31" t="s">
        <v>586</v>
      </c>
    </row>
    <row r="62" spans="2:4" hidden="1" x14ac:dyDescent="0.3">
      <c r="B62" s="31" t="s">
        <v>151</v>
      </c>
      <c r="C62" s="31" t="s">
        <v>282</v>
      </c>
      <c r="D62" s="31" t="s">
        <v>587</v>
      </c>
    </row>
    <row r="63" spans="2:4" hidden="1" x14ac:dyDescent="0.3">
      <c r="B63" s="31" t="s">
        <v>87</v>
      </c>
      <c r="C63" s="31" t="s">
        <v>283</v>
      </c>
      <c r="D63" s="31" t="s">
        <v>588</v>
      </c>
    </row>
    <row r="64" spans="2:4" hidden="1" x14ac:dyDescent="0.3">
      <c r="B64" s="31" t="s">
        <v>80</v>
      </c>
      <c r="C64" s="31" t="s">
        <v>284</v>
      </c>
      <c r="D64" s="31" t="s">
        <v>589</v>
      </c>
    </row>
    <row r="65" spans="2:4" hidden="1" x14ac:dyDescent="0.3">
      <c r="B65" s="31" t="s">
        <v>285</v>
      </c>
      <c r="C65" s="31" t="s">
        <v>286</v>
      </c>
      <c r="D65" s="31" t="s">
        <v>590</v>
      </c>
    </row>
    <row r="66" spans="2:4" hidden="1" x14ac:dyDescent="0.3">
      <c r="B66" s="31" t="s">
        <v>80</v>
      </c>
      <c r="C66" s="31" t="s">
        <v>287</v>
      </c>
      <c r="D66" s="31" t="s">
        <v>591</v>
      </c>
    </row>
    <row r="67" spans="2:4" hidden="1" x14ac:dyDescent="0.3">
      <c r="B67" s="31" t="s">
        <v>288</v>
      </c>
      <c r="C67" s="31" t="s">
        <v>289</v>
      </c>
      <c r="D67" s="31" t="s">
        <v>592</v>
      </c>
    </row>
    <row r="68" spans="2:4" hidden="1" x14ac:dyDescent="0.3">
      <c r="B68" s="31" t="s">
        <v>306</v>
      </c>
      <c r="C68" s="31" t="s">
        <v>307</v>
      </c>
      <c r="D68" s="31" t="s">
        <v>593</v>
      </c>
    </row>
    <row r="69" spans="2:4" hidden="1" x14ac:dyDescent="0.3">
      <c r="B69" s="31" t="s">
        <v>111</v>
      </c>
      <c r="C69" s="31" t="s">
        <v>308</v>
      </c>
      <c r="D69" s="31" t="s">
        <v>594</v>
      </c>
    </row>
    <row r="70" spans="2:4" hidden="1" x14ac:dyDescent="0.3">
      <c r="B70" s="31" t="s">
        <v>310</v>
      </c>
      <c r="C70" s="31" t="s">
        <v>311</v>
      </c>
      <c r="D70" s="31" t="s">
        <v>595</v>
      </c>
    </row>
    <row r="71" spans="2:4" hidden="1" x14ac:dyDescent="0.3">
      <c r="B71" s="31" t="s">
        <v>154</v>
      </c>
      <c r="C71" s="31" t="s">
        <v>313</v>
      </c>
      <c r="D71" s="31" t="s">
        <v>596</v>
      </c>
    </row>
    <row r="72" spans="2:4" hidden="1" x14ac:dyDescent="0.3">
      <c r="B72" s="31" t="s">
        <v>322</v>
      </c>
      <c r="C72" s="31" t="s">
        <v>323</v>
      </c>
      <c r="D72" s="31" t="s">
        <v>597</v>
      </c>
    </row>
    <row r="73" spans="2:4" hidden="1" x14ac:dyDescent="0.3">
      <c r="B73" s="31" t="s">
        <v>324</v>
      </c>
      <c r="C73" s="31" t="s">
        <v>325</v>
      </c>
      <c r="D73" s="31" t="s">
        <v>598</v>
      </c>
    </row>
    <row r="74" spans="2:4" hidden="1" x14ac:dyDescent="0.3">
      <c r="B74" s="31" t="s">
        <v>326</v>
      </c>
      <c r="C74" s="31" t="s">
        <v>327</v>
      </c>
      <c r="D74" s="31" t="s">
        <v>599</v>
      </c>
    </row>
    <row r="75" spans="2:4" hidden="1" x14ac:dyDescent="0.3">
      <c r="B75" s="31" t="s">
        <v>328</v>
      </c>
      <c r="C75" s="31" t="s">
        <v>329</v>
      </c>
      <c r="D75" s="31" t="s">
        <v>600</v>
      </c>
    </row>
    <row r="76" spans="2:4" hidden="1" x14ac:dyDescent="0.3">
      <c r="B76" s="31" t="s">
        <v>330</v>
      </c>
      <c r="C76" s="31" t="s">
        <v>331</v>
      </c>
      <c r="D76" s="31" t="s">
        <v>601</v>
      </c>
    </row>
    <row r="77" spans="2:4" hidden="1" x14ac:dyDescent="0.3">
      <c r="B77" s="31" t="s">
        <v>352</v>
      </c>
      <c r="C77" s="31" t="s">
        <v>353</v>
      </c>
      <c r="D77" s="31" t="s">
        <v>602</v>
      </c>
    </row>
    <row r="78" spans="2:4" hidden="1" x14ac:dyDescent="0.3">
      <c r="B78" s="31" t="s">
        <v>141</v>
      </c>
      <c r="C78" s="31" t="s">
        <v>354</v>
      </c>
      <c r="D78" s="31" t="s">
        <v>603</v>
      </c>
    </row>
    <row r="79" spans="2:4" hidden="1" x14ac:dyDescent="0.3">
      <c r="B79" s="31" t="s">
        <v>72</v>
      </c>
      <c r="C79" s="31" t="s">
        <v>386</v>
      </c>
      <c r="D79" s="31" t="s">
        <v>604</v>
      </c>
    </row>
    <row r="80" spans="2:4" hidden="1" x14ac:dyDescent="0.3">
      <c r="B80" s="31" t="s">
        <v>66</v>
      </c>
      <c r="C80" s="31" t="s">
        <v>387</v>
      </c>
      <c r="D80" s="31" t="s">
        <v>605</v>
      </c>
    </row>
    <row r="81" spans="2:4" hidden="1" x14ac:dyDescent="0.3">
      <c r="B81" s="31" t="s">
        <v>107</v>
      </c>
      <c r="C81" s="31" t="s">
        <v>388</v>
      </c>
      <c r="D81" s="31" t="s">
        <v>606</v>
      </c>
    </row>
    <row r="82" spans="2:4" hidden="1" x14ac:dyDescent="0.3">
      <c r="B82" s="31" t="s">
        <v>108</v>
      </c>
      <c r="C82" s="31" t="s">
        <v>389</v>
      </c>
      <c r="D82" s="31" t="s">
        <v>607</v>
      </c>
    </row>
    <row r="83" spans="2:4" hidden="1" x14ac:dyDescent="0.3">
      <c r="B83" s="31" t="s">
        <v>112</v>
      </c>
      <c r="C83" s="31" t="s">
        <v>390</v>
      </c>
      <c r="D83" s="31" t="s">
        <v>608</v>
      </c>
    </row>
    <row r="84" spans="2:4" hidden="1" x14ac:dyDescent="0.3">
      <c r="B84" s="31" t="s">
        <v>152</v>
      </c>
      <c r="C84" s="31" t="s">
        <v>391</v>
      </c>
      <c r="D84" s="31" t="s">
        <v>609</v>
      </c>
    </row>
    <row r="85" spans="2:4" hidden="1" x14ac:dyDescent="0.3">
      <c r="B85" s="31" t="s">
        <v>146</v>
      </c>
      <c r="C85" s="31" t="s">
        <v>392</v>
      </c>
      <c r="D85" s="31" t="s">
        <v>610</v>
      </c>
    </row>
    <row r="86" spans="2:4" hidden="1" x14ac:dyDescent="0.3">
      <c r="B86" s="31" t="s">
        <v>114</v>
      </c>
      <c r="C86" s="31" t="s">
        <v>393</v>
      </c>
      <c r="D86" s="31" t="s">
        <v>611</v>
      </c>
    </row>
    <row r="87" spans="2:4" hidden="1" x14ac:dyDescent="0.3">
      <c r="B87" s="31" t="s">
        <v>81</v>
      </c>
      <c r="C87" s="31" t="s">
        <v>394</v>
      </c>
      <c r="D87" s="31" t="s">
        <v>612</v>
      </c>
    </row>
    <row r="88" spans="2:4" hidden="1" x14ac:dyDescent="0.3">
      <c r="B88" s="31" t="s">
        <v>82</v>
      </c>
      <c r="C88" s="31" t="s">
        <v>395</v>
      </c>
      <c r="D88" s="31" t="s">
        <v>613</v>
      </c>
    </row>
    <row r="89" spans="2:4" hidden="1" x14ac:dyDescent="0.3">
      <c r="B89" s="31" t="s">
        <v>92</v>
      </c>
      <c r="C89" s="31" t="s">
        <v>396</v>
      </c>
      <c r="D89" s="31" t="s">
        <v>614</v>
      </c>
    </row>
    <row r="90" spans="2:4" hidden="1" x14ac:dyDescent="0.3">
      <c r="B90" s="31" t="s">
        <v>93</v>
      </c>
      <c r="C90" s="31" t="s">
        <v>397</v>
      </c>
      <c r="D90" s="31" t="s">
        <v>615</v>
      </c>
    </row>
    <row r="91" spans="2:4" hidden="1" x14ac:dyDescent="0.3">
      <c r="B91" s="31" t="s">
        <v>138</v>
      </c>
      <c r="C91" s="31" t="s">
        <v>398</v>
      </c>
      <c r="D91" s="31" t="s">
        <v>616</v>
      </c>
    </row>
    <row r="92" spans="2:4" hidden="1" x14ac:dyDescent="0.3">
      <c r="B92" s="31" t="s">
        <v>142</v>
      </c>
      <c r="C92" s="31" t="s">
        <v>399</v>
      </c>
      <c r="D92" s="31" t="s">
        <v>617</v>
      </c>
    </row>
    <row r="93" spans="2:4" hidden="1" x14ac:dyDescent="0.3">
      <c r="B93" s="31" t="s">
        <v>145</v>
      </c>
      <c r="C93" s="31" t="s">
        <v>400</v>
      </c>
      <c r="D93" s="31" t="s">
        <v>618</v>
      </c>
    </row>
    <row r="94" spans="2:4" hidden="1" x14ac:dyDescent="0.3">
      <c r="B94" s="31" t="s">
        <v>149</v>
      </c>
      <c r="C94" s="31" t="s">
        <v>401</v>
      </c>
      <c r="D94" s="31" t="s">
        <v>619</v>
      </c>
    </row>
    <row r="95" spans="2:4" hidden="1" x14ac:dyDescent="0.3">
      <c r="B95" s="31" t="s">
        <v>14</v>
      </c>
      <c r="C95" s="31" t="s">
        <v>402</v>
      </c>
      <c r="D95" s="31" t="s">
        <v>620</v>
      </c>
    </row>
    <row r="96" spans="2:4" hidden="1" x14ac:dyDescent="0.3">
      <c r="B96" s="31" t="s">
        <v>52</v>
      </c>
      <c r="C96" s="31" t="s">
        <v>403</v>
      </c>
      <c r="D96" s="31" t="s">
        <v>621</v>
      </c>
    </row>
    <row r="97" spans="2:4" hidden="1" x14ac:dyDescent="0.3">
      <c r="B97" s="31" t="s">
        <v>124</v>
      </c>
      <c r="C97" s="31" t="s">
        <v>404</v>
      </c>
      <c r="D97" s="31" t="s">
        <v>622</v>
      </c>
    </row>
    <row r="98" spans="2:4" hidden="1" x14ac:dyDescent="0.3">
      <c r="B98" s="31" t="s">
        <v>53</v>
      </c>
      <c r="C98" s="31" t="s">
        <v>405</v>
      </c>
      <c r="D98" s="31" t="s">
        <v>623</v>
      </c>
    </row>
    <row r="99" spans="2:4" hidden="1" x14ac:dyDescent="0.3">
      <c r="B99" s="31" t="s">
        <v>59</v>
      </c>
      <c r="C99" s="31" t="s">
        <v>406</v>
      </c>
      <c r="D99" s="31" t="s">
        <v>624</v>
      </c>
    </row>
    <row r="100" spans="2:4" hidden="1" x14ac:dyDescent="0.3">
      <c r="B100" s="31" t="s">
        <v>60</v>
      </c>
      <c r="C100" s="31" t="s">
        <v>407</v>
      </c>
      <c r="D100" s="31" t="s">
        <v>625</v>
      </c>
    </row>
    <row r="101" spans="2:4" hidden="1" x14ac:dyDescent="0.3">
      <c r="B101" s="31" t="s">
        <v>117</v>
      </c>
      <c r="C101" s="31" t="s">
        <v>408</v>
      </c>
      <c r="D101" s="31" t="s">
        <v>626</v>
      </c>
    </row>
    <row r="102" spans="2:4" hidden="1" x14ac:dyDescent="0.3">
      <c r="B102" s="31" t="s">
        <v>61</v>
      </c>
      <c r="C102" s="31" t="s">
        <v>409</v>
      </c>
      <c r="D102" s="31" t="s">
        <v>627</v>
      </c>
    </row>
    <row r="103" spans="2:4" hidden="1" x14ac:dyDescent="0.3">
      <c r="B103" s="31" t="s">
        <v>62</v>
      </c>
      <c r="C103" s="31" t="s">
        <v>410</v>
      </c>
      <c r="D103" s="31" t="s">
        <v>628</v>
      </c>
    </row>
    <row r="104" spans="2:4" hidden="1" x14ac:dyDescent="0.3">
      <c r="B104" s="31" t="s">
        <v>131</v>
      </c>
      <c r="C104" s="31" t="s">
        <v>411</v>
      </c>
      <c r="D104" s="31" t="s">
        <v>629</v>
      </c>
    </row>
    <row r="105" spans="2:4" hidden="1" x14ac:dyDescent="0.3">
      <c r="B105" s="31" t="s">
        <v>65</v>
      </c>
      <c r="C105" s="31" t="s">
        <v>412</v>
      </c>
      <c r="D105" s="31" t="s">
        <v>630</v>
      </c>
    </row>
    <row r="106" spans="2:4" hidden="1" x14ac:dyDescent="0.3">
      <c r="B106" s="31" t="s">
        <v>69</v>
      </c>
      <c r="C106" s="31" t="s">
        <v>413</v>
      </c>
      <c r="D106" s="31" t="s">
        <v>631</v>
      </c>
    </row>
    <row r="107" spans="2:4" hidden="1" x14ac:dyDescent="0.3">
      <c r="B107" s="31" t="s">
        <v>147</v>
      </c>
      <c r="C107" s="31" t="s">
        <v>414</v>
      </c>
      <c r="D107" s="31" t="s">
        <v>632</v>
      </c>
    </row>
    <row r="108" spans="2:4" hidden="1" x14ac:dyDescent="0.3">
      <c r="B108" s="31" t="s">
        <v>70</v>
      </c>
      <c r="C108" s="31" t="s">
        <v>415</v>
      </c>
      <c r="D108" s="31" t="s">
        <v>633</v>
      </c>
    </row>
    <row r="109" spans="2:4" hidden="1" x14ac:dyDescent="0.3">
      <c r="B109" s="31" t="s">
        <v>55</v>
      </c>
      <c r="C109" s="31" t="s">
        <v>416</v>
      </c>
      <c r="D109" s="31" t="s">
        <v>634</v>
      </c>
    </row>
    <row r="110" spans="2:4" hidden="1" x14ac:dyDescent="0.3">
      <c r="B110" s="31" t="s">
        <v>56</v>
      </c>
      <c r="C110" s="31" t="s">
        <v>417</v>
      </c>
      <c r="D110" s="31" t="s">
        <v>635</v>
      </c>
    </row>
    <row r="111" spans="2:4" hidden="1" x14ac:dyDescent="0.3">
      <c r="B111" s="31" t="s">
        <v>57</v>
      </c>
      <c r="C111" s="31" t="s">
        <v>418</v>
      </c>
      <c r="D111" s="31" t="s">
        <v>636</v>
      </c>
    </row>
    <row r="112" spans="2:4" hidden="1" x14ac:dyDescent="0.3">
      <c r="B112" s="31" t="s">
        <v>58</v>
      </c>
      <c r="C112" s="31" t="s">
        <v>419</v>
      </c>
      <c r="D112" s="31" t="s">
        <v>637</v>
      </c>
    </row>
    <row r="113" spans="2:4" hidden="1" x14ac:dyDescent="0.3">
      <c r="B113" s="31" t="s">
        <v>420</v>
      </c>
      <c r="C113" s="31" t="s">
        <v>421</v>
      </c>
      <c r="D113" s="31" t="s">
        <v>638</v>
      </c>
    </row>
    <row r="114" spans="2:4" hidden="1" x14ac:dyDescent="0.3">
      <c r="B114" s="31" t="s">
        <v>97</v>
      </c>
      <c r="C114" s="31" t="s">
        <v>422</v>
      </c>
      <c r="D114" s="31" t="s">
        <v>639</v>
      </c>
    </row>
    <row r="115" spans="2:4" hidden="1" x14ac:dyDescent="0.3">
      <c r="B115" s="31" t="s">
        <v>423</v>
      </c>
      <c r="C115" s="31" t="s">
        <v>424</v>
      </c>
      <c r="D115" s="31" t="s">
        <v>640</v>
      </c>
    </row>
    <row r="116" spans="2:4" hidden="1" x14ac:dyDescent="0.3">
      <c r="B116" s="31" t="s">
        <v>98</v>
      </c>
      <c r="C116" s="31" t="s">
        <v>425</v>
      </c>
      <c r="D116" s="31" t="s">
        <v>641</v>
      </c>
    </row>
    <row r="117" spans="2:4" hidden="1" x14ac:dyDescent="0.3">
      <c r="B117" s="31" t="s">
        <v>104</v>
      </c>
      <c r="C117" s="31" t="s">
        <v>426</v>
      </c>
      <c r="D117" s="31" t="s">
        <v>642</v>
      </c>
    </row>
    <row r="118" spans="2:4" hidden="1" x14ac:dyDescent="0.3">
      <c r="B118" s="31" t="s">
        <v>115</v>
      </c>
      <c r="C118" s="31" t="s">
        <v>427</v>
      </c>
      <c r="D118" s="31" t="s">
        <v>643</v>
      </c>
    </row>
    <row r="119" spans="2:4" hidden="1" x14ac:dyDescent="0.3">
      <c r="B119" s="31" t="s">
        <v>428</v>
      </c>
      <c r="C119" s="31" t="s">
        <v>429</v>
      </c>
      <c r="D119" s="31" t="s">
        <v>644</v>
      </c>
    </row>
    <row r="120" spans="2:4" hidden="1" x14ac:dyDescent="0.3">
      <c r="B120" s="31" t="s">
        <v>125</v>
      </c>
      <c r="C120" s="31" t="s">
        <v>430</v>
      </c>
      <c r="D120" s="31" t="s">
        <v>645</v>
      </c>
    </row>
    <row r="121" spans="2:4" hidden="1" x14ac:dyDescent="0.3">
      <c r="B121" s="31" t="s">
        <v>135</v>
      </c>
      <c r="C121" s="31" t="s">
        <v>431</v>
      </c>
      <c r="D121" s="31" t="s">
        <v>646</v>
      </c>
    </row>
    <row r="122" spans="2:4" hidden="1" x14ac:dyDescent="0.3">
      <c r="B122" s="31" t="s">
        <v>63</v>
      </c>
      <c r="C122" s="31" t="s">
        <v>432</v>
      </c>
      <c r="D122" s="31" t="s">
        <v>647</v>
      </c>
    </row>
    <row r="123" spans="2:4" hidden="1" x14ac:dyDescent="0.3">
      <c r="B123" s="31" t="s">
        <v>94</v>
      </c>
      <c r="C123" s="31" t="s">
        <v>433</v>
      </c>
      <c r="D123" s="31" t="s">
        <v>648</v>
      </c>
    </row>
    <row r="124" spans="2:4" hidden="1" x14ac:dyDescent="0.3">
      <c r="B124" s="31" t="s">
        <v>95</v>
      </c>
      <c r="C124" s="31" t="s">
        <v>434</v>
      </c>
      <c r="D124" s="31" t="s">
        <v>649</v>
      </c>
    </row>
    <row r="125" spans="2:4" hidden="1" x14ac:dyDescent="0.3">
      <c r="B125" s="31" t="s">
        <v>99</v>
      </c>
      <c r="C125" s="31" t="s">
        <v>435</v>
      </c>
      <c r="D125" s="31" t="s">
        <v>650</v>
      </c>
    </row>
    <row r="126" spans="2:4" hidden="1" x14ac:dyDescent="0.3">
      <c r="B126" s="31" t="s">
        <v>102</v>
      </c>
      <c r="C126" s="31" t="s">
        <v>436</v>
      </c>
      <c r="D126" s="31" t="s">
        <v>651</v>
      </c>
    </row>
    <row r="127" spans="2:4" hidden="1" x14ac:dyDescent="0.3">
      <c r="B127" s="31" t="s">
        <v>106</v>
      </c>
      <c r="C127" s="31" t="s">
        <v>437</v>
      </c>
      <c r="D127" s="31" t="s">
        <v>652</v>
      </c>
    </row>
    <row r="128" spans="2:4" hidden="1" x14ac:dyDescent="0.3">
      <c r="B128" s="31" t="s">
        <v>116</v>
      </c>
      <c r="C128" s="31" t="s">
        <v>438</v>
      </c>
      <c r="D128" s="31" t="s">
        <v>653</v>
      </c>
    </row>
    <row r="129" spans="2:4" hidden="1" x14ac:dyDescent="0.3">
      <c r="B129" s="31" t="s">
        <v>133</v>
      </c>
      <c r="C129" s="31" t="s">
        <v>439</v>
      </c>
      <c r="D129" s="31" t="s">
        <v>654</v>
      </c>
    </row>
    <row r="130" spans="2:4" hidden="1" x14ac:dyDescent="0.3">
      <c r="B130" s="31" t="s">
        <v>118</v>
      </c>
      <c r="C130" s="31" t="s">
        <v>440</v>
      </c>
      <c r="D130" s="31" t="s">
        <v>655</v>
      </c>
    </row>
    <row r="131" spans="2:4" hidden="1" x14ac:dyDescent="0.3">
      <c r="B131" s="31" t="s">
        <v>136</v>
      </c>
      <c r="C131" s="31" t="s">
        <v>441</v>
      </c>
      <c r="D131" s="31" t="s">
        <v>656</v>
      </c>
    </row>
    <row r="132" spans="2:4" hidden="1" x14ac:dyDescent="0.3">
      <c r="B132" s="31" t="s">
        <v>143</v>
      </c>
      <c r="C132" s="31" t="s">
        <v>442</v>
      </c>
      <c r="D132" s="31" t="s">
        <v>657</v>
      </c>
    </row>
    <row r="133" spans="2:4" hidden="1" x14ac:dyDescent="0.3">
      <c r="B133" s="31" t="s">
        <v>443</v>
      </c>
      <c r="C133" s="31" t="s">
        <v>444</v>
      </c>
      <c r="D133" s="31" t="s">
        <v>658</v>
      </c>
    </row>
    <row r="134" spans="2:4" hidden="1" x14ac:dyDescent="0.3">
      <c r="B134" s="31" t="s">
        <v>88</v>
      </c>
      <c r="C134" s="31" t="s">
        <v>445</v>
      </c>
      <c r="D134" s="31" t="s">
        <v>659</v>
      </c>
    </row>
    <row r="135" spans="2:4" hidden="1" x14ac:dyDescent="0.3">
      <c r="B135" s="31" t="s">
        <v>122</v>
      </c>
      <c r="C135" s="31" t="s">
        <v>446</v>
      </c>
      <c r="D135" s="31" t="s">
        <v>660</v>
      </c>
    </row>
    <row r="136" spans="2:4" hidden="1" x14ac:dyDescent="0.3">
      <c r="B136" s="31" t="s">
        <v>447</v>
      </c>
      <c r="C136" s="31" t="s">
        <v>448</v>
      </c>
      <c r="D136" s="31" t="s">
        <v>661</v>
      </c>
    </row>
    <row r="137" spans="2:4" hidden="1" x14ac:dyDescent="0.3">
      <c r="B137" s="31" t="s">
        <v>105</v>
      </c>
      <c r="C137" s="31" t="s">
        <v>449</v>
      </c>
      <c r="D137" s="31" t="s">
        <v>662</v>
      </c>
    </row>
    <row r="138" spans="2:4" hidden="1" x14ac:dyDescent="0.3">
      <c r="B138" s="31" t="s">
        <v>450</v>
      </c>
      <c r="C138" s="31" t="s">
        <v>451</v>
      </c>
      <c r="D138" s="31" t="s">
        <v>663</v>
      </c>
    </row>
    <row r="139" spans="2:4" hidden="1" x14ac:dyDescent="0.3">
      <c r="B139" s="31" t="s">
        <v>128</v>
      </c>
      <c r="C139" s="31" t="s">
        <v>452</v>
      </c>
      <c r="D139" s="31" t="s">
        <v>664</v>
      </c>
    </row>
    <row r="140" spans="2:4" hidden="1" x14ac:dyDescent="0.3">
      <c r="B140" s="31" t="s">
        <v>129</v>
      </c>
      <c r="C140" s="31" t="s">
        <v>453</v>
      </c>
      <c r="D140" s="31" t="s">
        <v>665</v>
      </c>
    </row>
    <row r="141" spans="2:4" hidden="1" x14ac:dyDescent="0.3">
      <c r="B141" s="31" t="s">
        <v>454</v>
      </c>
      <c r="C141" s="31" t="s">
        <v>455</v>
      </c>
      <c r="D141" s="31" t="s">
        <v>666</v>
      </c>
    </row>
    <row r="142" spans="2:4" hidden="1" x14ac:dyDescent="0.3">
      <c r="B142" s="31" t="s">
        <v>456</v>
      </c>
      <c r="C142" s="31" t="s">
        <v>457</v>
      </c>
      <c r="D142" s="31" t="s">
        <v>667</v>
      </c>
    </row>
    <row r="143" spans="2:4" hidden="1" x14ac:dyDescent="0.3">
      <c r="B143" s="31" t="s">
        <v>355</v>
      </c>
      <c r="C143" s="31" t="s">
        <v>356</v>
      </c>
      <c r="D143" s="31" t="s">
        <v>668</v>
      </c>
    </row>
    <row r="144" spans="2:4" hidden="1" x14ac:dyDescent="0.3">
      <c r="B144" s="31" t="s">
        <v>120</v>
      </c>
      <c r="C144" s="31" t="s">
        <v>357</v>
      </c>
      <c r="D144" s="31" t="s">
        <v>669</v>
      </c>
    </row>
    <row r="145" spans="2:4" hidden="1" x14ac:dyDescent="0.3">
      <c r="B145" s="31" t="s">
        <v>16</v>
      </c>
      <c r="C145" s="31" t="s">
        <v>358</v>
      </c>
      <c r="D145" s="31" t="s">
        <v>670</v>
      </c>
    </row>
    <row r="146" spans="2:4" hidden="1" x14ac:dyDescent="0.3">
      <c r="B146" s="31" t="s">
        <v>153</v>
      </c>
      <c r="C146" s="31" t="s">
        <v>359</v>
      </c>
      <c r="D146" s="31" t="s">
        <v>671</v>
      </c>
    </row>
    <row r="147" spans="2:4" hidden="1" x14ac:dyDescent="0.3">
      <c r="B147" s="31" t="s">
        <v>139</v>
      </c>
      <c r="C147" s="31" t="s">
        <v>360</v>
      </c>
      <c r="D147" s="31" t="s">
        <v>672</v>
      </c>
    </row>
    <row r="148" spans="2:4" hidden="1" x14ac:dyDescent="0.3">
      <c r="B148" s="31" t="s">
        <v>137</v>
      </c>
      <c r="C148" s="31" t="s">
        <v>361</v>
      </c>
      <c r="D148" s="31" t="s">
        <v>673</v>
      </c>
    </row>
    <row r="149" spans="2:4" hidden="1" x14ac:dyDescent="0.3">
      <c r="B149" s="31" t="s">
        <v>144</v>
      </c>
      <c r="C149" s="31" t="s">
        <v>362</v>
      </c>
      <c r="D149" s="31" t="s">
        <v>674</v>
      </c>
    </row>
    <row r="150" spans="2:4" hidden="1" x14ac:dyDescent="0.3">
      <c r="B150" s="31" t="s">
        <v>363</v>
      </c>
      <c r="C150" s="31" t="s">
        <v>364</v>
      </c>
      <c r="D150" s="31" t="s">
        <v>675</v>
      </c>
    </row>
    <row r="151" spans="2:4" hidden="1" x14ac:dyDescent="0.3">
      <c r="B151" s="31" t="s">
        <v>76</v>
      </c>
      <c r="C151" s="31" t="s">
        <v>365</v>
      </c>
      <c r="D151" s="31" t="s">
        <v>676</v>
      </c>
    </row>
    <row r="152" spans="2:4" hidden="1" x14ac:dyDescent="0.3">
      <c r="B152" s="31" t="s">
        <v>74</v>
      </c>
      <c r="C152" s="31" t="s">
        <v>366</v>
      </c>
      <c r="D152" s="31" t="s">
        <v>677</v>
      </c>
    </row>
    <row r="153" spans="2:4" hidden="1" x14ac:dyDescent="0.3">
      <c r="B153" s="31" t="s">
        <v>73</v>
      </c>
      <c r="C153" s="31" t="s">
        <v>367</v>
      </c>
      <c r="D153" s="31" t="s">
        <v>678</v>
      </c>
    </row>
    <row r="154" spans="2:4" hidden="1" x14ac:dyDescent="0.3">
      <c r="B154" s="31" t="s">
        <v>47</v>
      </c>
      <c r="C154" s="31" t="s">
        <v>368</v>
      </c>
      <c r="D154" s="31" t="s">
        <v>679</v>
      </c>
    </row>
    <row r="155" spans="2:4" hidden="1" x14ac:dyDescent="0.3">
      <c r="B155" s="31" t="s">
        <v>130</v>
      </c>
      <c r="C155" s="31" t="s">
        <v>370</v>
      </c>
      <c r="D155" s="31" t="s">
        <v>680</v>
      </c>
    </row>
    <row r="156" spans="2:4" hidden="1" x14ac:dyDescent="0.3">
      <c r="B156" s="31" t="s">
        <v>119</v>
      </c>
      <c r="C156" s="31" t="s">
        <v>371</v>
      </c>
      <c r="D156" s="31" t="s">
        <v>681</v>
      </c>
    </row>
    <row r="157" spans="2:4" hidden="1" x14ac:dyDescent="0.3">
      <c r="B157" s="31" t="s">
        <v>372</v>
      </c>
      <c r="C157" s="31" t="s">
        <v>373</v>
      </c>
      <c r="D157" s="31" t="s">
        <v>682</v>
      </c>
    </row>
    <row r="158" spans="2:4" hidden="1" x14ac:dyDescent="0.3">
      <c r="B158" s="31" t="s">
        <v>110</v>
      </c>
      <c r="C158" s="31" t="s">
        <v>374</v>
      </c>
      <c r="D158" s="31" t="s">
        <v>683</v>
      </c>
    </row>
    <row r="159" spans="2:4" hidden="1" x14ac:dyDescent="0.3">
      <c r="B159" s="31" t="s">
        <v>158</v>
      </c>
      <c r="C159" s="31" t="s">
        <v>375</v>
      </c>
      <c r="D159" s="31" t="s">
        <v>684</v>
      </c>
    </row>
    <row r="160" spans="2:4" hidden="1" x14ac:dyDescent="0.3">
      <c r="B160" s="31" t="s">
        <v>376</v>
      </c>
      <c r="C160" s="31" t="s">
        <v>377</v>
      </c>
      <c r="D160" s="31" t="s">
        <v>685</v>
      </c>
    </row>
    <row r="161" spans="2:4" hidden="1" x14ac:dyDescent="0.3">
      <c r="B161" s="31" t="s">
        <v>378</v>
      </c>
      <c r="C161" s="31" t="s">
        <v>379</v>
      </c>
      <c r="D161" s="31" t="s">
        <v>686</v>
      </c>
    </row>
    <row r="162" spans="2:4" hidden="1" x14ac:dyDescent="0.3">
      <c r="B162" s="31" t="s">
        <v>161</v>
      </c>
      <c r="C162" s="31" t="s">
        <v>383</v>
      </c>
      <c r="D162" s="31" t="s">
        <v>687</v>
      </c>
    </row>
    <row r="163" spans="2:4" hidden="1" x14ac:dyDescent="0.3">
      <c r="B163" s="31" t="s">
        <v>15</v>
      </c>
      <c r="C163" s="31" t="s">
        <v>384</v>
      </c>
      <c r="D163" s="31" t="s">
        <v>688</v>
      </c>
    </row>
    <row r="164" spans="2:4" hidden="1" x14ac:dyDescent="0.3">
      <c r="B164" s="31" t="s">
        <v>162</v>
      </c>
      <c r="C164" s="31" t="s">
        <v>385</v>
      </c>
      <c r="D164" s="31" t="s">
        <v>689</v>
      </c>
    </row>
    <row r="165" spans="2:4" hidden="1" x14ac:dyDescent="0.3">
      <c r="B165" s="31" t="s">
        <v>100</v>
      </c>
      <c r="C165" s="31" t="s">
        <v>458</v>
      </c>
      <c r="D165" s="31" t="s">
        <v>690</v>
      </c>
    </row>
    <row r="166" spans="2:4" hidden="1" x14ac:dyDescent="0.3">
      <c r="B166" s="31" t="s">
        <v>7</v>
      </c>
      <c r="C166" s="31" t="s">
        <v>459</v>
      </c>
      <c r="D166" s="31" t="s">
        <v>691</v>
      </c>
    </row>
    <row r="167" spans="2:4" hidden="1" x14ac:dyDescent="0.3">
      <c r="B167" s="31" t="s">
        <v>8</v>
      </c>
      <c r="C167" s="31" t="s">
        <v>460</v>
      </c>
      <c r="D167" s="31" t="s">
        <v>692</v>
      </c>
    </row>
    <row r="168" spans="2:4" hidden="1" x14ac:dyDescent="0.3">
      <c r="B168" s="31" t="s">
        <v>133</v>
      </c>
      <c r="C168" s="31" t="s">
        <v>461</v>
      </c>
      <c r="D168" s="31" t="s">
        <v>693</v>
      </c>
    </row>
    <row r="169" spans="2:4" hidden="1" x14ac:dyDescent="0.3">
      <c r="B169" s="31" t="s">
        <v>462</v>
      </c>
      <c r="C169" s="31" t="s">
        <v>463</v>
      </c>
      <c r="D169" s="31" t="s">
        <v>694</v>
      </c>
    </row>
    <row r="170" spans="2:4" hidden="1" x14ac:dyDescent="0.3">
      <c r="B170" s="31" t="s">
        <v>462</v>
      </c>
      <c r="C170" s="31" t="s">
        <v>464</v>
      </c>
      <c r="D170" s="31" t="s">
        <v>695</v>
      </c>
    </row>
    <row r="171" spans="2:4" hidden="1" x14ac:dyDescent="0.3">
      <c r="B171" s="31" t="s">
        <v>465</v>
      </c>
      <c r="C171" s="31" t="s">
        <v>466</v>
      </c>
      <c r="D171" s="31" t="s">
        <v>696</v>
      </c>
    </row>
    <row r="172" spans="2:4" hidden="1" x14ac:dyDescent="0.3">
      <c r="B172" s="31" t="s">
        <v>468</v>
      </c>
      <c r="C172" s="31" t="s">
        <v>469</v>
      </c>
      <c r="D172" s="31" t="s">
        <v>697</v>
      </c>
    </row>
    <row r="173" spans="2:4" hidden="1" x14ac:dyDescent="0.3">
      <c r="B173" s="31" t="s">
        <v>470</v>
      </c>
      <c r="C173" s="31" t="s">
        <v>471</v>
      </c>
      <c r="D173" s="31" t="s">
        <v>698</v>
      </c>
    </row>
    <row r="174" spans="2:4" hidden="1" x14ac:dyDescent="0.3">
      <c r="B174" s="31" t="s">
        <v>67</v>
      </c>
      <c r="C174" s="31" t="s">
        <v>473</v>
      </c>
      <c r="D174" s="31" t="s">
        <v>699</v>
      </c>
    </row>
    <row r="175" spans="2:4" hidden="1" x14ac:dyDescent="0.3">
      <c r="B175" s="31" t="s">
        <v>474</v>
      </c>
      <c r="C175" s="31" t="s">
        <v>475</v>
      </c>
      <c r="D175" s="31" t="s">
        <v>700</v>
      </c>
    </row>
    <row r="176" spans="2:4" hidden="1" x14ac:dyDescent="0.3">
      <c r="B176" s="31" t="s">
        <v>476</v>
      </c>
      <c r="C176" s="31" t="s">
        <v>477</v>
      </c>
      <c r="D176" s="31" t="s">
        <v>701</v>
      </c>
    </row>
    <row r="177" spans="2:4" hidden="1" x14ac:dyDescent="0.3">
      <c r="B177" s="31" t="s">
        <v>478</v>
      </c>
      <c r="C177" s="31" t="s">
        <v>479</v>
      </c>
      <c r="D177" s="31" t="s">
        <v>702</v>
      </c>
    </row>
    <row r="178" spans="2:4" hidden="1" x14ac:dyDescent="0.3">
      <c r="B178" s="31" t="s">
        <v>86</v>
      </c>
      <c r="C178" s="31" t="s">
        <v>480</v>
      </c>
      <c r="D178" s="31" t="s">
        <v>703</v>
      </c>
    </row>
    <row r="179" spans="2:4" hidden="1" x14ac:dyDescent="0.3">
      <c r="B179" s="31" t="s">
        <v>85</v>
      </c>
      <c r="C179" s="31" t="s">
        <v>481</v>
      </c>
      <c r="D179" s="31" t="s">
        <v>704</v>
      </c>
    </row>
    <row r="180" spans="2:4" hidden="1" x14ac:dyDescent="0.3">
      <c r="B180" s="31" t="s">
        <v>54</v>
      </c>
      <c r="C180" s="31" t="s">
        <v>482</v>
      </c>
      <c r="D180" s="31" t="s">
        <v>705</v>
      </c>
    </row>
    <row r="181" spans="2:4" hidden="1" x14ac:dyDescent="0.3">
      <c r="B181" s="31" t="s">
        <v>159</v>
      </c>
      <c r="C181" s="31" t="s">
        <v>483</v>
      </c>
      <c r="D181" s="31" t="s">
        <v>706</v>
      </c>
    </row>
    <row r="182" spans="2:4" hidden="1" x14ac:dyDescent="0.3">
      <c r="B182" s="31" t="s">
        <v>484</v>
      </c>
      <c r="C182" s="31" t="s">
        <v>485</v>
      </c>
      <c r="D182" s="31" t="s">
        <v>707</v>
      </c>
    </row>
    <row r="183" spans="2:4" hidden="1" x14ac:dyDescent="0.3">
      <c r="B183" s="31" t="s">
        <v>134</v>
      </c>
      <c r="C183" s="31" t="s">
        <v>486</v>
      </c>
      <c r="D183" s="31" t="s">
        <v>708</v>
      </c>
    </row>
    <row r="184" spans="2:4" hidden="1" x14ac:dyDescent="0.3">
      <c r="B184" s="31" t="s">
        <v>487</v>
      </c>
      <c r="C184" s="31" t="s">
        <v>488</v>
      </c>
      <c r="D184" s="31" t="s">
        <v>709</v>
      </c>
    </row>
    <row r="185" spans="2:4" hidden="1" x14ac:dyDescent="0.3">
      <c r="B185" s="31" t="s">
        <v>6</v>
      </c>
      <c r="C185" s="31" t="s">
        <v>489</v>
      </c>
      <c r="D185" s="31" t="s">
        <v>710</v>
      </c>
    </row>
    <row r="186" spans="2:4" hidden="1" x14ac:dyDescent="0.3">
      <c r="B186" s="31" t="s">
        <v>490</v>
      </c>
      <c r="C186" s="31" t="s">
        <v>491</v>
      </c>
      <c r="D186" s="31" t="s">
        <v>711</v>
      </c>
    </row>
    <row r="187" spans="2:4" hidden="1" x14ac:dyDescent="0.3">
      <c r="B187" s="31" t="s">
        <v>96</v>
      </c>
      <c r="C187" s="31" t="s">
        <v>492</v>
      </c>
      <c r="D187" s="31" t="s">
        <v>712</v>
      </c>
    </row>
    <row r="188" spans="2:4" hidden="1" x14ac:dyDescent="0.3">
      <c r="B188" s="31" t="s">
        <v>493</v>
      </c>
      <c r="C188" s="31" t="s">
        <v>494</v>
      </c>
      <c r="D188" s="31" t="s">
        <v>713</v>
      </c>
    </row>
    <row r="189" spans="2:4" hidden="1" x14ac:dyDescent="0.3">
      <c r="B189" s="31" t="s">
        <v>132</v>
      </c>
      <c r="C189" s="31" t="s">
        <v>495</v>
      </c>
      <c r="D189" s="31" t="s">
        <v>714</v>
      </c>
    </row>
    <row r="190" spans="2:4" hidden="1" x14ac:dyDescent="0.3">
      <c r="B190" s="31" t="s">
        <v>498</v>
      </c>
      <c r="C190" s="31" t="s">
        <v>499</v>
      </c>
      <c r="D190" s="31" t="s">
        <v>715</v>
      </c>
    </row>
    <row r="191" spans="2:4" hidden="1" x14ac:dyDescent="0.3">
      <c r="B191" s="31" t="s">
        <v>501</v>
      </c>
      <c r="C191" s="31" t="s">
        <v>502</v>
      </c>
      <c r="D191" s="31" t="s">
        <v>716</v>
      </c>
    </row>
    <row r="192" spans="2:4" hidden="1" x14ac:dyDescent="0.3">
      <c r="B192" s="31" t="s">
        <v>503</v>
      </c>
      <c r="C192" s="31" t="s">
        <v>504</v>
      </c>
      <c r="D192" s="31" t="s">
        <v>717</v>
      </c>
    </row>
    <row r="193" spans="2:4" hidden="1" x14ac:dyDescent="0.3">
      <c r="B193" s="31" t="s">
        <v>505</v>
      </c>
      <c r="C193" s="31" t="s">
        <v>506</v>
      </c>
      <c r="D193" s="31" t="s">
        <v>718</v>
      </c>
    </row>
    <row r="194" spans="2:4" hidden="1" x14ac:dyDescent="0.3">
      <c r="B194" s="31" t="s">
        <v>5</v>
      </c>
      <c r="C194" s="31" t="s">
        <v>507</v>
      </c>
      <c r="D194" s="31" t="s">
        <v>719</v>
      </c>
    </row>
    <row r="195" spans="2:4" hidden="1" x14ac:dyDescent="0.3">
      <c r="B195" s="31" t="s">
        <v>114</v>
      </c>
      <c r="C195" s="31" t="s">
        <v>508</v>
      </c>
      <c r="D195" s="31" t="s">
        <v>720</v>
      </c>
    </row>
    <row r="196" spans="2:4" hidden="1" x14ac:dyDescent="0.3">
      <c r="B196" s="31" t="s">
        <v>509</v>
      </c>
      <c r="C196" s="31" t="s">
        <v>510</v>
      </c>
      <c r="D196" s="31" t="s">
        <v>721</v>
      </c>
    </row>
    <row r="197" spans="2:4" hidden="1" x14ac:dyDescent="0.3">
      <c r="B197" s="31" t="s">
        <v>511</v>
      </c>
      <c r="C197" s="31" t="s">
        <v>512</v>
      </c>
      <c r="D197" s="31" t="s">
        <v>722</v>
      </c>
    </row>
    <row r="198" spans="2:4" hidden="1" x14ac:dyDescent="0.3">
      <c r="B198" s="31" t="s">
        <v>84</v>
      </c>
      <c r="C198" s="31" t="s">
        <v>513</v>
      </c>
      <c r="D198" s="31" t="s">
        <v>723</v>
      </c>
    </row>
    <row r="199" spans="2:4" hidden="1" x14ac:dyDescent="0.3">
      <c r="B199" s="31" t="s">
        <v>71</v>
      </c>
      <c r="C199" s="31" t="s">
        <v>514</v>
      </c>
      <c r="D199" s="31" t="s">
        <v>724</v>
      </c>
    </row>
    <row r="200" spans="2:4" hidden="1" x14ac:dyDescent="0.3">
      <c r="B200" s="31" t="s">
        <v>515</v>
      </c>
      <c r="C200" s="31" t="s">
        <v>516</v>
      </c>
      <c r="D200" s="31" t="s">
        <v>725</v>
      </c>
    </row>
    <row r="201" spans="2:4" hidden="1" x14ac:dyDescent="0.3">
      <c r="B201" s="31" t="s">
        <v>302</v>
      </c>
      <c r="C201" s="31" t="s">
        <v>291</v>
      </c>
      <c r="D201" s="31" t="s">
        <v>726</v>
      </c>
    </row>
    <row r="202" spans="2:4" hidden="1" x14ac:dyDescent="0.3">
      <c r="B202" s="31" t="s">
        <v>290</v>
      </c>
      <c r="C202" s="31" t="s">
        <v>291</v>
      </c>
      <c r="D202" s="31" t="s">
        <v>727</v>
      </c>
    </row>
    <row r="203" spans="2:4" hidden="1" x14ac:dyDescent="0.3">
      <c r="B203" s="31" t="s">
        <v>20</v>
      </c>
      <c r="C203" s="31" t="s">
        <v>294</v>
      </c>
      <c r="D203" s="31" t="s">
        <v>728</v>
      </c>
    </row>
    <row r="204" spans="2:4" hidden="1" x14ac:dyDescent="0.3">
      <c r="B204" s="31" t="s">
        <v>165</v>
      </c>
      <c r="C204" s="31" t="s">
        <v>294</v>
      </c>
      <c r="D204" s="31" t="s">
        <v>729</v>
      </c>
    </row>
    <row r="205" spans="2:4" hidden="1" x14ac:dyDescent="0.3">
      <c r="B205" s="31" t="s">
        <v>103</v>
      </c>
      <c r="C205" s="31" t="s">
        <v>294</v>
      </c>
      <c r="D205" s="31" t="s">
        <v>730</v>
      </c>
    </row>
    <row r="206" spans="2:4" hidden="1" x14ac:dyDescent="0.3">
      <c r="B206" s="31" t="s">
        <v>20</v>
      </c>
      <c r="C206" s="31" t="s">
        <v>267</v>
      </c>
      <c r="D206" s="31" t="s">
        <v>731</v>
      </c>
    </row>
    <row r="207" spans="2:4" hidden="1" x14ac:dyDescent="0.3">
      <c r="B207" s="31" t="s">
        <v>167</v>
      </c>
      <c r="C207" s="31" t="s">
        <v>267</v>
      </c>
      <c r="D207" s="31" t="s">
        <v>732</v>
      </c>
    </row>
    <row r="208" spans="2:4" hidden="1" x14ac:dyDescent="0.3">
      <c r="B208" s="31" t="s">
        <v>156</v>
      </c>
      <c r="C208" s="31" t="s">
        <v>267</v>
      </c>
      <c r="D208" s="31" t="s">
        <v>733</v>
      </c>
    </row>
    <row r="209" spans="2:4" hidden="1" x14ac:dyDescent="0.3">
      <c r="B209" s="31" t="s">
        <v>268</v>
      </c>
      <c r="C209" s="31" t="s">
        <v>269</v>
      </c>
      <c r="D209" s="31" t="s">
        <v>734</v>
      </c>
    </row>
    <row r="210" spans="2:4" hidden="1" x14ac:dyDescent="0.3">
      <c r="B210" s="31" t="s">
        <v>296</v>
      </c>
      <c r="C210" s="31" t="s">
        <v>269</v>
      </c>
      <c r="D210" s="31" t="s">
        <v>735</v>
      </c>
    </row>
    <row r="211" spans="2:4" hidden="1" x14ac:dyDescent="0.3">
      <c r="B211" s="31" t="s">
        <v>167</v>
      </c>
      <c r="C211" s="31" t="s">
        <v>269</v>
      </c>
      <c r="D211" s="31" t="s">
        <v>736</v>
      </c>
    </row>
    <row r="212" spans="2:4" hidden="1" x14ac:dyDescent="0.3">
      <c r="B212" s="31" t="s">
        <v>297</v>
      </c>
      <c r="C212" s="31" t="s">
        <v>273</v>
      </c>
      <c r="D212" s="31" t="s">
        <v>737</v>
      </c>
    </row>
    <row r="213" spans="2:4" hidden="1" x14ac:dyDescent="0.3">
      <c r="B213" s="31" t="s">
        <v>295</v>
      </c>
      <c r="C213" s="31" t="s">
        <v>273</v>
      </c>
      <c r="D213" s="31" t="s">
        <v>738</v>
      </c>
    </row>
    <row r="214" spans="2:4" hidden="1" x14ac:dyDescent="0.3">
      <c r="B214" s="31" t="s">
        <v>272</v>
      </c>
      <c r="C214" s="31" t="s">
        <v>273</v>
      </c>
      <c r="D214" s="31" t="s">
        <v>739</v>
      </c>
    </row>
    <row r="215" spans="2:4" hidden="1" x14ac:dyDescent="0.3">
      <c r="B215" s="31" t="s">
        <v>140</v>
      </c>
      <c r="C215" s="31" t="s">
        <v>274</v>
      </c>
      <c r="D215" s="31" t="s">
        <v>740</v>
      </c>
    </row>
    <row r="216" spans="2:4" hidden="1" x14ac:dyDescent="0.3">
      <c r="B216" s="31" t="s">
        <v>293</v>
      </c>
      <c r="C216" s="31" t="s">
        <v>274</v>
      </c>
      <c r="D216" s="31" t="s">
        <v>741</v>
      </c>
    </row>
    <row r="217" spans="2:4" hidden="1" x14ac:dyDescent="0.3">
      <c r="B217" s="31" t="s">
        <v>295</v>
      </c>
      <c r="C217" s="31" t="s">
        <v>275</v>
      </c>
      <c r="D217" s="31" t="s">
        <v>742</v>
      </c>
    </row>
    <row r="218" spans="2:4" hidden="1" x14ac:dyDescent="0.3">
      <c r="B218" s="31" t="s">
        <v>226</v>
      </c>
      <c r="C218" s="31" t="s">
        <v>275</v>
      </c>
      <c r="D218" s="31" t="s">
        <v>743</v>
      </c>
    </row>
    <row r="219" spans="2:4" hidden="1" x14ac:dyDescent="0.3">
      <c r="B219" s="31" t="s">
        <v>68</v>
      </c>
      <c r="C219" s="31" t="s">
        <v>275</v>
      </c>
      <c r="D219" s="31" t="s">
        <v>744</v>
      </c>
    </row>
    <row r="220" spans="2:4" hidden="1" x14ac:dyDescent="0.3">
      <c r="B220" s="31" t="s">
        <v>292</v>
      </c>
      <c r="C220" s="31" t="s">
        <v>275</v>
      </c>
      <c r="D220" s="31" t="s">
        <v>745</v>
      </c>
    </row>
    <row r="221" spans="2:4" hidden="1" x14ac:dyDescent="0.3">
      <c r="B221" s="31" t="s">
        <v>64</v>
      </c>
      <c r="C221" s="31" t="s">
        <v>276</v>
      </c>
      <c r="D221" s="31" t="s">
        <v>746</v>
      </c>
    </row>
    <row r="222" spans="2:4" x14ac:dyDescent="0.3">
      <c r="B222" s="31" t="s">
        <v>303</v>
      </c>
      <c r="C222" s="31" t="s">
        <v>276</v>
      </c>
      <c r="D222" s="31" t="s">
        <v>747</v>
      </c>
    </row>
    <row r="223" spans="2:4" hidden="1" x14ac:dyDescent="0.3">
      <c r="B223" s="31" t="s">
        <v>517</v>
      </c>
      <c r="C223" s="31" t="s">
        <v>276</v>
      </c>
      <c r="D223" s="31" t="s">
        <v>748</v>
      </c>
    </row>
    <row r="224" spans="2:4" hidden="1" x14ac:dyDescent="0.3">
      <c r="B224" s="31" t="s">
        <v>157</v>
      </c>
      <c r="C224" s="31" t="s">
        <v>298</v>
      </c>
      <c r="D224" s="31" t="s">
        <v>749</v>
      </c>
    </row>
    <row r="225" spans="2:4" hidden="1" x14ac:dyDescent="0.3">
      <c r="B225" s="31" t="s">
        <v>103</v>
      </c>
      <c r="C225" s="31" t="s">
        <v>298</v>
      </c>
      <c r="D225" s="31" t="s">
        <v>750</v>
      </c>
    </row>
    <row r="226" spans="2:4" hidden="1" x14ac:dyDescent="0.3">
      <c r="B226" s="31" t="s">
        <v>123</v>
      </c>
      <c r="C226" s="31" t="s">
        <v>299</v>
      </c>
      <c r="D226" s="31" t="s">
        <v>751</v>
      </c>
    </row>
    <row r="227" spans="2:4" hidden="1" x14ac:dyDescent="0.3">
      <c r="B227" s="31" t="s">
        <v>300</v>
      </c>
      <c r="C227" s="31" t="s">
        <v>301</v>
      </c>
      <c r="D227" s="31" t="s">
        <v>752</v>
      </c>
    </row>
    <row r="228" spans="2:4" hidden="1" x14ac:dyDescent="0.3">
      <c r="B228" s="31" t="s">
        <v>163</v>
      </c>
      <c r="C228" s="31" t="s">
        <v>524</v>
      </c>
      <c r="D228" s="31" t="s">
        <v>753</v>
      </c>
    </row>
    <row r="229" spans="2:4" hidden="1" x14ac:dyDescent="0.3">
      <c r="B229" s="31" t="s">
        <v>522</v>
      </c>
      <c r="C229" s="31" t="s">
        <v>523</v>
      </c>
      <c r="D229" s="31" t="s">
        <v>754</v>
      </c>
    </row>
    <row r="230" spans="2:4" hidden="1" x14ac:dyDescent="0.3">
      <c r="B230" s="31" t="s">
        <v>518</v>
      </c>
      <c r="C230" s="31" t="s">
        <v>519</v>
      </c>
      <c r="D230" s="31" t="s">
        <v>755</v>
      </c>
    </row>
    <row r="231" spans="2:4" hidden="1" x14ac:dyDescent="0.3">
      <c r="B231" s="31" t="s">
        <v>520</v>
      </c>
      <c r="C231" s="31" t="s">
        <v>521</v>
      </c>
      <c r="D231" s="31" t="s">
        <v>756</v>
      </c>
    </row>
    <row r="232" spans="2:4" hidden="1" x14ac:dyDescent="0.3">
      <c r="B232" s="31" t="s">
        <v>318</v>
      </c>
      <c r="C232" s="31" t="s">
        <v>305</v>
      </c>
      <c r="D232" s="31" t="s">
        <v>757</v>
      </c>
    </row>
    <row r="233" spans="2:4" hidden="1" x14ac:dyDescent="0.3">
      <c r="B233" s="31" t="s">
        <v>304</v>
      </c>
      <c r="C233" s="31" t="s">
        <v>305</v>
      </c>
      <c r="D233" s="31" t="s">
        <v>758</v>
      </c>
    </row>
    <row r="234" spans="2:4" hidden="1" x14ac:dyDescent="0.3">
      <c r="B234" s="31" t="s">
        <v>316</v>
      </c>
      <c r="C234" s="31" t="s">
        <v>317</v>
      </c>
      <c r="D234" s="31" t="s">
        <v>759</v>
      </c>
    </row>
    <row r="235" spans="2:4" hidden="1" x14ac:dyDescent="0.3">
      <c r="B235" s="31" t="s">
        <v>314</v>
      </c>
      <c r="C235" s="31" t="s">
        <v>315</v>
      </c>
      <c r="D235" s="31" t="s">
        <v>760</v>
      </c>
    </row>
    <row r="236" spans="2:4" hidden="1" x14ac:dyDescent="0.3">
      <c r="B236" s="31" t="s">
        <v>319</v>
      </c>
      <c r="C236" s="31" t="s">
        <v>320</v>
      </c>
      <c r="D236" s="31" t="s">
        <v>761</v>
      </c>
    </row>
    <row r="237" spans="2:4" hidden="1" x14ac:dyDescent="0.3">
      <c r="B237" s="31" t="s">
        <v>168</v>
      </c>
      <c r="C237" s="31" t="s">
        <v>321</v>
      </c>
      <c r="D237" s="31" t="s">
        <v>762</v>
      </c>
    </row>
    <row r="238" spans="2:4" hidden="1" x14ac:dyDescent="0.3">
      <c r="B238" s="31" t="s">
        <v>381</v>
      </c>
      <c r="C238" s="31" t="s">
        <v>382</v>
      </c>
      <c r="D238" s="31" t="s">
        <v>763</v>
      </c>
    </row>
    <row r="239" spans="2:4" hidden="1" x14ac:dyDescent="0.3">
      <c r="B239" s="31" t="s">
        <v>164</v>
      </c>
      <c r="C239" s="31" t="s">
        <v>380</v>
      </c>
      <c r="D239" s="31" t="s">
        <v>764</v>
      </c>
    </row>
    <row r="240" spans="2:4" hidden="1" x14ac:dyDescent="0.3">
      <c r="B240" s="31" t="s">
        <v>496</v>
      </c>
      <c r="C240" s="31" t="s">
        <v>497</v>
      </c>
      <c r="D240" s="31" t="s">
        <v>765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U 1 a U V o X r 6 E + o A A A A + A A A A B I A H A B D b 2 5 m a W c v U G F j a 2 F n Z S 5 4 b W w g o h g A K K A U A A A A A A A A A A A A A A A A A A A A A A A A A A A A h Y 9 B D o I w F E S v Q r q n H w o R Q z 5 l 4 V Y S o 9 G 4 J V C h E Y q h r X A 3 F x 7 J K 0 i i q D u X M 3 m T v H n c 7 p i O b e N c R a 9 l p x L i U 4 8 4 Q h V d K V W V E G t O 7 p K k H D d 5 c c 4 r 4 U y w 0 v G o Z U J q Y y 4 x w D A M d A h o 1 1 f A P M + H Y 7 b e F b V o c 1 c q b X J V C P J Z l f 9 X h O P h J c M Z D R c 0 j A J G I + Y j z D V m U n 0 R N h l T D + G n x J V t j O 0 F 7 6 2 7 3 S P M E e H 9 g j 8 B U E s D B B Q A A g A I A F N W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V p R W t r U g D D I B A A C O A Q A A E w A c A E Z v c m 1 1 b G F z L 1 N l Y 3 R p b 2 4 x L m 0 g o h g A K K A U A A A A A A A A A A A A A A A A A A A A A A A A A A A A b V D B S s N A E L 0 H 8 g 9 D v C Q S 0 q T o q f Q Q T N T Q N s F u 7 C W U k r Y r F k K i S a z 0 1 v b S g w e P e v U P P F Q s 1 d Z f m P y R Q 4 K C 4 I O d 2 d 0 3 8 9 7 s Z n y U T 5 I Y W J W N h i i I Q n Y d p n w M + I S v + F X M c V 8 s 6 t C E i O e i A A R 8 L h b F k q 5 X u M M N b o l j t 5 F m h X k 4 D D M u S 4 a u 1 X V d M 2 j V j y Q V p L Z B M b i 4 4 + m s K d U O S w C + 4 J b U N + S x B F z j R / E I u M U 9 f p L v D t f F A 4 0 V 0 W B + c u N 2 k / s M q P Y d y H u O b x X N O g y g k q s d y N G V w u y 2 f e L D K I m n P M 3 l e B q m I 3 q N f K w r a n B 2 6 V h 9 1 V A g z K A 6 l D 1 Q Q g 1 c 0 + n Y r t c z X c f + y 7 S 8 3 9 L T r t e B o G 3 0 t W A 8 T C g y 3 / S d g e W 1 z j 3 L 6 w 2 6 J q t 2 P w 1 J O u Y p D G d Q q k h 9 R R Q m 8 f / / 2 P g G U E s B A i 0 A F A A C A A g A U 1 a U V o X r 6 E + o A A A A + A A A A B I A A A A A A A A A A A A A A A A A A A A A A E N v b m Z p Z y 9 Q Y W N r Y W d l L n h t b F B L A Q I t A B Q A A g A I A F N W l F Y P y u m r p A A A A O k A A A A T A A A A A A A A A A A A A A A A A P Q A A A B b Q 2 9 u d G V u d F 9 U e X B l c 1 0 u e G 1 s U E s B A i 0 A F A A C A A g A U 1 a U V r a 1 I A w y A Q A A j g E A A B M A A A A A A A A A A A A A A A A A 5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k A A A A A A A B v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X 0 L D Q v 9 G A 0 L 7 R g T I i I C 8 + P E V u d H J 5 I F R 5 c G U 9 I k Z p b G x T d G F 0 d X M i I F Z h b H V l P S J z Q 2 9 t c G x l d G U i I C 8 + P E V u d H J 5 I F R 5 c G U 9 I k Z p b G x D b 3 V u d C I g V m F s d W U 9 I m w y M z k i I C 8 + P E V u d H J 5 I F R 5 c G U 9 I k Z p b G x F c n J v c k N v d W 5 0 I i B W Y W x 1 Z T 0 i b D A i I C 8 + P E V u d H J 5 I F R 5 c G U 9 I k Z p b G x D b 2 x 1 b W 5 U e X B l c y I g V m F s d W U 9 I n N C Z 1 l H I i A v P j x F b n R y e S B U e X B l P S J G a W x s Q 2 9 s d W 1 u T m F t Z X M i I F Z h b H V l P S J z W y Z x d W 9 0 O 0 d V S U Q m c X V v d D s s J n F 1 b 3 Q 7 T k F J T U V O T 1 Z B T k l F J n F 1 b 3 Q 7 L C Z x d W 9 0 O 0 t P R C Z x d W 9 0 O 1 0 i I C 8 + P E V u d H J 5 I F R 5 c G U 9 I k Z p b G x F c n J v c k N v Z G U i I F Z h b H V l P S J z V W 5 r b m 9 3 b i I g L z 4 8 R W 5 0 c n k g V H l w Z T 0 i R m l s b E x h c 3 R V c G R h d G V k I i B W Y W x 1 Z T 0 i Z D I w M j M t M D Q t M j B U M D Q 6 N T A 6 M z E u M T A 2 M j c x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i / Q m N G B 0 Y L Q v t G H 0 L 3 Q u N C 6 L n t H V U l E L D B 9 J n F 1 b 3 Q 7 L C Z x d W 9 0 O 1 N l Y 3 R p b 2 4 x L 9 C X 0 L D Q v 9 G A 0 L 7 R g T I v 0 J j R g d G C 0 L 7 R h 9 C 9 0 L j Q u i 5 7 T k F J T U V O T 1 Z B T k l F L D F 9 J n F 1 b 3 Q 7 L C Z x d W 9 0 O 1 N l Y 3 R p b 2 4 x L 9 C X 0 L D Q v 9 G A 0 L 7 R g T I v 0 J j R g d G C 0 L 7 R h 9 C 9 0 L j Q u i 5 7 S 0 9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X 0 L D Q v 9 G A 0 L 7 R g T I v 0 J j R g d G C 0 L 7 R h 9 C 9 0 L j Q u i 5 7 R 1 V J R C w w f S Z x d W 9 0 O y w m c X V v d D t T Z W N 0 a W 9 u M S / Q l 9 C w 0 L / R g N C + 0 Y E y L 9 C Y 0 Y H R g t C + 0 Y f Q v d C 4 0 L o u e 0 5 B S U 1 F T k 9 W Q U 5 J R S w x f S Z x d W 9 0 O y w m c X V v d D t T Z W N 0 a W 9 u M S / Q l 9 C w 0 L / R g N C + 0 Y E y L 9 C Y 0 Y H R g t C + 0 Y f Q v d C 4 0 L o u e 0 t P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i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5 O 9 7 m n W o U a r C P y O x l N v 1 A A A A A A C A A A A A A A D Z g A A w A A A A B A A A A A O q g Z i T / N u S J W k / 3 n I B Y b l A A A A A A S A A A C g A A A A E A A A A J t 4 a p R w r e k h d q S b 4 p Y 1 D G t Q A A A A f P y D V n i y 9 9 R J n 9 2 N Q U 7 m a t K G f M b T P q x N B d 8 g U s / h / 8 o h R W s D t S I r F w V y g x c d + Y 9 u z 2 a I 1 6 j j u o k D C O C n I t a v 2 z u Y n B a 0 E X C o Z F S E J 5 m c g U w U A A A A V m k l 7 c 2 n f 9 j 9 q q j 6 p W G 6 p D 0 g 1 z M = < / D a t a M a s h u p > 
</file>

<file path=customXml/itemProps1.xml><?xml version="1.0" encoding="utf-8"?>
<ds:datastoreItem xmlns:ds="http://schemas.openxmlformats.org/officeDocument/2006/customXml" ds:itemID="{05649D16-9C23-4BC3-8CFA-26C55573B4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Мэпинг</vt:lpstr>
      <vt:lpstr>Лист2</vt:lpstr>
      <vt:lpstr>Лист6</vt:lpstr>
      <vt:lpstr>Лист1</vt:lpstr>
      <vt:lpstr>insert DWH</vt:lpstr>
      <vt:lpstr>Лист3</vt:lpstr>
      <vt:lpstr>Стати с кодами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Dinara Tulesheva</dc:creator>
  <cp:lastModifiedBy>Ержан Бухар</cp:lastModifiedBy>
  <dcterms:created xsi:type="dcterms:W3CDTF">2018-10-24T13:37:56Z</dcterms:created>
  <dcterms:modified xsi:type="dcterms:W3CDTF">2023-08-10T09:45:20Z</dcterms:modified>
</cp:coreProperties>
</file>