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0400" windowHeight="801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Y28" i="1"/>
  <c r="Y27"/>
  <c r="Y18"/>
  <c r="Y17"/>
  <c r="W17"/>
  <c r="T30"/>
  <c r="T29"/>
  <c r="T28"/>
  <c r="T27"/>
  <c r="T18"/>
  <c r="T19"/>
  <c r="T17"/>
  <c r="D9" l="1"/>
  <c r="D8"/>
  <c r="D7"/>
  <c r="D6"/>
  <c r="D5"/>
  <c r="D4"/>
  <c r="O27"/>
  <c r="O28"/>
  <c r="O29"/>
  <c r="O30"/>
  <c r="O18"/>
  <c r="O19"/>
  <c r="O17"/>
  <c r="Y29"/>
  <c r="Y30"/>
  <c r="Y19"/>
  <c r="V17"/>
  <c r="X17" s="1"/>
  <c r="W18"/>
  <c r="W19"/>
  <c r="W27"/>
  <c r="W28"/>
  <c r="W29"/>
  <c r="W30"/>
  <c r="V18"/>
  <c r="V19"/>
  <c r="V27"/>
  <c r="V28"/>
  <c r="V29"/>
  <c r="V30"/>
  <c r="U27"/>
  <c r="U28"/>
  <c r="U29"/>
  <c r="U30"/>
  <c r="U18"/>
  <c r="U19"/>
  <c r="U17"/>
  <c r="S27"/>
  <c r="S28"/>
  <c r="S29"/>
  <c r="S30"/>
  <c r="S18"/>
  <c r="S19"/>
  <c r="S17"/>
  <c r="R17"/>
  <c r="R27"/>
  <c r="R28"/>
  <c r="R29"/>
  <c r="R30"/>
  <c r="R18"/>
  <c r="R19"/>
  <c r="P27"/>
  <c r="Q27" s="1"/>
  <c r="P28"/>
  <c r="Q28" s="1"/>
  <c r="P29"/>
  <c r="Q29" s="1"/>
  <c r="P30"/>
  <c r="Q30" s="1"/>
  <c r="P18"/>
  <c r="Q18" s="1"/>
  <c r="P19"/>
  <c r="Q19" s="1"/>
  <c r="P17"/>
  <c r="Q17" s="1"/>
  <c r="X27" l="1"/>
  <c r="X19"/>
  <c r="X30"/>
  <c r="X18"/>
  <c r="X28"/>
  <c r="X29"/>
</calcChain>
</file>

<file path=xl/sharedStrings.xml><?xml version="1.0" encoding="utf-8"?>
<sst xmlns="http://schemas.openxmlformats.org/spreadsheetml/2006/main" count="58" uniqueCount="28">
  <si>
    <t>N</t>
  </si>
  <si>
    <t>R</t>
  </si>
  <si>
    <t>DC accesses</t>
  </si>
  <si>
    <t>CPU clocks</t>
  </si>
  <si>
    <t>Ret inst</t>
  </si>
  <si>
    <t>DTLB L1M L2M</t>
  </si>
  <si>
    <t>L3 misses</t>
  </si>
  <si>
    <t>Próg</t>
  </si>
  <si>
    <t>Czas [s]</t>
  </si>
  <si>
    <t>IKJ sequential</t>
  </si>
  <si>
    <t>IPC1</t>
  </si>
  <si>
    <t>wskaźnik braków trafień do pp L3</t>
  </si>
  <si>
    <t>wskaźnik dostępu do danych</t>
  </si>
  <si>
    <t>IJK:  matrix_r[i][j] += matrix_a[i][k] * matrix_b[k][j]; 8 instrukcji asm</t>
  </si>
  <si>
    <t>IJK_IIJJKK:  matrix_r[ii][jj] += matrix_a[ii][kk] * matrix_b[kk][jj];22 instrukcje asm</t>
  </si>
  <si>
    <t>wskaźnik braków trafień do TLB</t>
  </si>
  <si>
    <t>krotność pobierania danych instancji do PP</t>
  </si>
  <si>
    <t>miara kosztu synchronizacji</t>
  </si>
  <si>
    <t>CCP</t>
  </si>
  <si>
    <t>CWP</t>
  </si>
  <si>
    <t>wynik</t>
  </si>
  <si>
    <t>przyspieszenie przetwarzania równoległego</t>
  </si>
  <si>
    <t>IPCS</t>
  </si>
  <si>
    <t>miara k. syn.</t>
  </si>
  <si>
    <t>Prędkość przetwarzania GFLOPS</t>
  </si>
  <si>
    <t>tą informację ile instrukcji asm wywalić jeśli nie będzie wspomniane w sprawku</t>
  </si>
  <si>
    <t>jedna z poniższych chyba wyleci</t>
  </si>
  <si>
    <t>r ma znaczenie tylko dla 6 petlowej, dlatego tam wywaliłem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</si>
</sst>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#,##0.00&quot; &quot;[$zł-415];[Red]&quot;-&quot;#,##0.00&quot; &quot;[$zł-415]"/>
  </numFmts>
  <fonts count="6">
    <font>
      <sz val="11"/>
      <color theme="1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0" fontId="3" fillId="0" borderId="0"/>
    <xf numFmtId="165" fontId="3" fillId="0" borderId="0"/>
  </cellStyleXfs>
  <cellXfs count="40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0" fontId="1" fillId="0" borderId="0" xfId="1" applyBorder="1" applyAlignment="1">
      <alignment vertical="center"/>
    </xf>
    <xf numFmtId="0" fontId="1" fillId="0" borderId="5" xfId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1" fillId="0" borderId="0" xfId="1" applyNumberFormat="1" applyBorder="1" applyAlignment="1">
      <alignment vertical="center"/>
    </xf>
    <xf numFmtId="0" fontId="1" fillId="2" borderId="0" xfId="1" applyNumberFormat="1" applyFill="1" applyBorder="1" applyAlignment="1">
      <alignment vertical="center"/>
    </xf>
    <xf numFmtId="0" fontId="1" fillId="2" borderId="5" xfId="1" applyNumberFormat="1" applyFill="1" applyBorder="1" applyAlignment="1">
      <alignment vertical="center"/>
    </xf>
    <xf numFmtId="0" fontId="0" fillId="0" borderId="7" xfId="0" applyNumberFormat="1" applyBorder="1" applyAlignment="1">
      <alignment vertical="center"/>
    </xf>
    <xf numFmtId="0" fontId="1" fillId="0" borderId="7" xfId="1" applyNumberFormat="1" applyBorder="1" applyAlignment="1">
      <alignment vertical="center"/>
    </xf>
    <xf numFmtId="1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1" fillId="0" borderId="0" xfId="1" applyNumberForma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NumberForma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11" fontId="0" fillId="0" borderId="0" xfId="0" applyNumberFormat="1" applyFill="1" applyBorder="1" applyAlignment="1">
      <alignment vertical="center"/>
    </xf>
    <xf numFmtId="2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5" xfId="0" applyFill="1" applyBorder="1" applyAlignment="1">
      <alignment vertical="center"/>
    </xf>
  </cellXfs>
  <cellStyles count="7">
    <cellStyle name="Heading" xfId="2"/>
    <cellStyle name="Heading1" xfId="3"/>
    <cellStyle name="Normalny" xfId="0" builtinId="0"/>
    <cellStyle name="Normalny 2" xfId="1"/>
    <cellStyle name="Result" xfId="4"/>
    <cellStyle name="Result2" xfId="5"/>
    <cellStyle name="Result2 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5"/>
  <sheetViews>
    <sheetView tabSelected="1" workbookViewId="0">
      <selection activeCell="F3" sqref="F3"/>
    </sheetView>
  </sheetViews>
  <sheetFormatPr defaultRowHeight="15" customHeight="1"/>
  <cols>
    <col min="1" max="1" width="4.875" style="2" bestFit="1" customWidth="1"/>
    <col min="2" max="2" width="3.875" style="2" bestFit="1" customWidth="1"/>
    <col min="3" max="3" width="9.875" style="2" customWidth="1"/>
    <col min="4" max="4" width="12.5" style="2" customWidth="1"/>
    <col min="5" max="5" width="11" style="2" customWidth="1"/>
    <col min="6" max="6" width="10.5" style="2" bestFit="1" customWidth="1"/>
    <col min="7" max="7" width="6.875" style="2" bestFit="1" customWidth="1"/>
    <col min="8" max="8" width="7.125" style="2" bestFit="1" customWidth="1"/>
    <col min="9" max="9" width="6.875" style="2" bestFit="1" customWidth="1"/>
    <col min="10" max="10" width="13.5" style="2" bestFit="1" customWidth="1"/>
    <col min="11" max="11" width="5.875" style="2" bestFit="1" customWidth="1"/>
    <col min="12" max="12" width="9.375" style="2" bestFit="1" customWidth="1"/>
    <col min="13" max="13" width="5.875" style="2" bestFit="1" customWidth="1"/>
    <col min="14" max="14" width="3.75" style="2" customWidth="1"/>
    <col min="15" max="15" width="12.5" style="2" customWidth="1"/>
    <col min="16" max="16" width="4.875" style="2" bestFit="1" customWidth="1"/>
    <col min="17" max="17" width="5.375" style="2" bestFit="1" customWidth="1"/>
    <col min="18" max="18" width="15" style="2" customWidth="1"/>
    <col min="19" max="19" width="10.625" style="2" customWidth="1"/>
    <col min="20" max="20" width="15" style="2" customWidth="1"/>
    <col min="21" max="21" width="15.625" style="2" customWidth="1"/>
    <col min="22" max="23" width="6.375" style="2" bestFit="1" customWidth="1"/>
    <col min="24" max="24" width="11.25" style="2" bestFit="1" customWidth="1"/>
    <col min="25" max="25" width="15" style="2" customWidth="1"/>
    <col min="26" max="16384" width="9" style="2"/>
  </cols>
  <sheetData>
    <row r="1" spans="1:25" ht="15" customHeight="1" thickBot="1">
      <c r="D1" s="20" t="s">
        <v>24</v>
      </c>
    </row>
    <row r="2" spans="1:25" ht="15" customHeight="1">
      <c r="A2" s="19" t="s">
        <v>9</v>
      </c>
      <c r="B2" s="25"/>
      <c r="C2" s="26"/>
      <c r="D2" s="20"/>
    </row>
    <row r="3" spans="1:25" ht="15" customHeight="1">
      <c r="A3" s="30" t="s">
        <v>0</v>
      </c>
      <c r="B3" s="27"/>
      <c r="C3" s="39" t="s">
        <v>8</v>
      </c>
      <c r="D3" s="20"/>
    </row>
    <row r="4" spans="1:25" ht="15" customHeight="1">
      <c r="A4" s="30">
        <v>1200</v>
      </c>
      <c r="B4" s="27"/>
      <c r="C4" s="31">
        <v>1.01563</v>
      </c>
      <c r="D4" s="18">
        <f t="shared" ref="D4:D9" si="0">2*A4^3/C4/1000000000</f>
        <v>3.4028140169156087</v>
      </c>
      <c r="F4" s="18"/>
      <c r="G4" s="18"/>
      <c r="H4" s="17"/>
      <c r="I4" s="18"/>
      <c r="J4" s="17"/>
      <c r="K4" s="18"/>
      <c r="L4" s="18"/>
      <c r="M4" s="18"/>
      <c r="N4" s="18"/>
      <c r="O4" s="18"/>
    </row>
    <row r="5" spans="1:25" ht="15" customHeight="1">
      <c r="A5" s="30">
        <v>700</v>
      </c>
      <c r="B5" s="27"/>
      <c r="C5" s="31">
        <v>0.171873</v>
      </c>
      <c r="D5" s="18">
        <f t="shared" si="0"/>
        <v>3.9913191717139984</v>
      </c>
      <c r="F5" s="18"/>
      <c r="G5" s="18"/>
      <c r="H5" s="17"/>
      <c r="I5" s="18"/>
      <c r="J5" s="17"/>
      <c r="K5" s="18"/>
      <c r="L5" s="18"/>
      <c r="M5" s="18"/>
      <c r="N5" s="18"/>
      <c r="O5" s="18"/>
    </row>
    <row r="6" spans="1:25" ht="15" customHeight="1">
      <c r="A6" s="30">
        <v>1400</v>
      </c>
      <c r="B6" s="27"/>
      <c r="C6" s="31">
        <v>2.40625</v>
      </c>
      <c r="D6" s="18">
        <f t="shared" si="0"/>
        <v>2.2807272727272725</v>
      </c>
      <c r="F6" s="18"/>
      <c r="G6" s="18"/>
      <c r="H6" s="17"/>
      <c r="I6" s="18"/>
      <c r="J6" s="17"/>
      <c r="K6" s="18"/>
      <c r="L6" s="18"/>
      <c r="M6" s="18"/>
      <c r="N6" s="18"/>
      <c r="O6" s="18"/>
    </row>
    <row r="7" spans="1:25" ht="15" customHeight="1">
      <c r="A7" s="30">
        <v>1400</v>
      </c>
      <c r="B7" s="27"/>
      <c r="C7" s="31">
        <v>2.4218799999999998</v>
      </c>
      <c r="D7" s="18">
        <f t="shared" si="0"/>
        <v>2.2660082250152773</v>
      </c>
      <c r="F7" s="18"/>
      <c r="G7" s="18"/>
      <c r="H7" s="17"/>
      <c r="I7" s="18"/>
      <c r="J7" s="17"/>
      <c r="K7" s="18"/>
      <c r="L7" s="18"/>
      <c r="M7" s="18"/>
      <c r="N7" s="18"/>
      <c r="O7" s="18"/>
    </row>
    <row r="8" spans="1:25" ht="15" customHeight="1">
      <c r="A8" s="30">
        <v>2800</v>
      </c>
      <c r="B8" s="27"/>
      <c r="C8" s="31">
        <v>19.109300000000001</v>
      </c>
      <c r="D8" s="18">
        <f t="shared" si="0"/>
        <v>2.2975200556796951</v>
      </c>
      <c r="F8" s="18"/>
      <c r="G8" s="18"/>
      <c r="H8" s="17"/>
      <c r="I8" s="18"/>
      <c r="J8" s="17"/>
      <c r="K8" s="18"/>
      <c r="L8" s="18"/>
      <c r="M8" s="18"/>
      <c r="N8" s="18"/>
      <c r="O8" s="18"/>
    </row>
    <row r="9" spans="1:25" ht="15" customHeight="1" thickBot="1">
      <c r="A9" s="32">
        <v>2800</v>
      </c>
      <c r="B9" s="33"/>
      <c r="C9" s="34">
        <v>19.125</v>
      </c>
      <c r="D9" s="18">
        <f t="shared" si="0"/>
        <v>2.2956339869281046</v>
      </c>
      <c r="F9" s="18"/>
      <c r="G9" s="18"/>
      <c r="H9" s="17"/>
      <c r="I9" s="18"/>
      <c r="J9" s="17"/>
      <c r="K9" s="18"/>
      <c r="L9" s="18"/>
      <c r="M9" s="18"/>
      <c r="N9" s="18"/>
      <c r="O9" s="18"/>
      <c r="P9" s="24" t="s">
        <v>26</v>
      </c>
      <c r="Q9" s="24"/>
    </row>
    <row r="10" spans="1:25" ht="15" customHeight="1">
      <c r="A10" s="1"/>
      <c r="B10" s="1"/>
      <c r="C10" s="11"/>
      <c r="D10" s="37"/>
      <c r="F10" s="18"/>
      <c r="G10" s="18"/>
      <c r="H10" s="17"/>
      <c r="I10" s="18"/>
      <c r="J10" s="17"/>
      <c r="K10" s="18"/>
      <c r="L10" s="18"/>
      <c r="M10" s="18"/>
      <c r="N10" s="18"/>
      <c r="O10" s="18"/>
      <c r="P10" s="24"/>
      <c r="Q10" s="24"/>
    </row>
    <row r="11" spans="1:25" ht="15" customHeight="1">
      <c r="A11" s="1"/>
      <c r="B11" s="1"/>
      <c r="C11" s="11"/>
      <c r="D11" s="37"/>
      <c r="F11" s="18"/>
      <c r="G11" s="18"/>
      <c r="H11" s="21" t="s">
        <v>25</v>
      </c>
      <c r="I11" s="21"/>
      <c r="J11" s="21"/>
      <c r="K11" s="21"/>
      <c r="L11" s="18"/>
      <c r="M11" s="18"/>
      <c r="N11" s="18"/>
      <c r="O11" s="18"/>
      <c r="P11" s="24"/>
      <c r="Q11" s="24"/>
    </row>
    <row r="12" spans="1:25" ht="15" customHeight="1">
      <c r="A12" s="1"/>
      <c r="B12" s="1"/>
      <c r="C12" s="11"/>
      <c r="D12" s="37"/>
      <c r="F12" s="18"/>
      <c r="G12" s="18"/>
      <c r="H12" s="21"/>
      <c r="I12" s="21"/>
      <c r="J12" s="21"/>
      <c r="K12" s="21"/>
      <c r="L12" s="18"/>
      <c r="M12" s="18"/>
      <c r="N12" s="18"/>
      <c r="O12" s="18"/>
      <c r="P12" s="24"/>
      <c r="Q12" s="24"/>
    </row>
    <row r="13" spans="1:25" ht="15" customHeight="1">
      <c r="A13" s="1"/>
      <c r="B13" s="1"/>
      <c r="C13" s="38"/>
      <c r="D13" s="1"/>
      <c r="H13" s="21"/>
      <c r="I13" s="21"/>
      <c r="J13" s="21"/>
      <c r="K13" s="21"/>
    </row>
    <row r="14" spans="1:25" ht="15" customHeight="1" thickBot="1">
      <c r="C14" s="8"/>
      <c r="O14" s="20" t="s">
        <v>24</v>
      </c>
      <c r="U14" s="20" t="s">
        <v>16</v>
      </c>
      <c r="V14" s="20" t="s">
        <v>17</v>
      </c>
      <c r="W14" s="20"/>
      <c r="X14" s="20"/>
      <c r="Y14" s="20" t="s">
        <v>21</v>
      </c>
    </row>
    <row r="15" spans="1:25" ht="15" customHeight="1">
      <c r="A15" s="19" t="s">
        <v>13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6"/>
      <c r="O15" s="20"/>
      <c r="P15" s="22" t="s">
        <v>10</v>
      </c>
      <c r="Q15" s="22" t="s">
        <v>22</v>
      </c>
      <c r="R15" s="20" t="s">
        <v>11</v>
      </c>
      <c r="S15" s="20" t="s">
        <v>12</v>
      </c>
      <c r="T15" s="23" t="s">
        <v>15</v>
      </c>
      <c r="U15" s="20"/>
      <c r="V15" s="20"/>
      <c r="W15" s="20"/>
      <c r="X15" s="20"/>
      <c r="Y15" s="20"/>
    </row>
    <row r="16" spans="1:25" ht="15" customHeight="1">
      <c r="A16" s="3" t="s">
        <v>0</v>
      </c>
      <c r="B16" s="1"/>
      <c r="C16" s="1" t="s">
        <v>8</v>
      </c>
      <c r="D16" s="9" t="s">
        <v>2</v>
      </c>
      <c r="E16" s="9" t="s">
        <v>7</v>
      </c>
      <c r="F16" s="9" t="s">
        <v>3</v>
      </c>
      <c r="G16" s="9" t="s">
        <v>7</v>
      </c>
      <c r="H16" s="9" t="s">
        <v>4</v>
      </c>
      <c r="I16" s="9" t="s">
        <v>7</v>
      </c>
      <c r="J16" s="9" t="s">
        <v>5</v>
      </c>
      <c r="K16" s="9" t="s">
        <v>7</v>
      </c>
      <c r="L16" s="9" t="s">
        <v>6</v>
      </c>
      <c r="M16" s="10" t="s">
        <v>7</v>
      </c>
      <c r="O16" s="20"/>
      <c r="P16" s="22"/>
      <c r="Q16" s="22"/>
      <c r="R16" s="20"/>
      <c r="S16" s="20"/>
      <c r="T16" s="23"/>
      <c r="U16" s="20"/>
      <c r="V16" s="2" t="s">
        <v>18</v>
      </c>
      <c r="W16" s="2" t="s">
        <v>19</v>
      </c>
      <c r="X16" s="2" t="s">
        <v>23</v>
      </c>
      <c r="Y16" s="20"/>
    </row>
    <row r="17" spans="1:25" ht="15" customHeight="1">
      <c r="A17" s="3">
        <v>1200</v>
      </c>
      <c r="B17" s="1"/>
      <c r="C17" s="11">
        <v>0.59999100000000005</v>
      </c>
      <c r="D17" s="12">
        <v>20885</v>
      </c>
      <c r="E17" s="12">
        <v>250000</v>
      </c>
      <c r="F17" s="12">
        <v>23980</v>
      </c>
      <c r="G17" s="12">
        <v>250000</v>
      </c>
      <c r="H17" s="12">
        <v>55795</v>
      </c>
      <c r="I17" s="12">
        <v>250000</v>
      </c>
      <c r="J17" s="12">
        <v>67</v>
      </c>
      <c r="K17" s="12">
        <v>25000</v>
      </c>
      <c r="L17" s="12">
        <v>636</v>
      </c>
      <c r="M17" s="4">
        <v>50000</v>
      </c>
      <c r="O17" s="18">
        <f>2*A17^3/C17/1000000000</f>
        <v>5.7600864012960189</v>
      </c>
      <c r="P17" s="18">
        <f>(H17*I17)/(F17*G17)</f>
        <v>2.3267306088407005</v>
      </c>
      <c r="Q17" s="18">
        <f>4*P17</f>
        <v>9.3069224353628019</v>
      </c>
      <c r="R17" s="17">
        <f>(L17*M17)/(H17*I17)</f>
        <v>2.2797741733130211E-3</v>
      </c>
      <c r="S17" s="18">
        <f>(D17*E17)/(H17*I17)</f>
        <v>0.37431669504435883</v>
      </c>
      <c r="T17" s="17">
        <f>(J17*K17)/(D17*E17)</f>
        <v>3.2080440507541299E-4</v>
      </c>
      <c r="U17" s="18">
        <f>(L17*M17*64)/(4*3*A17^2)</f>
        <v>117.77777777777777</v>
      </c>
      <c r="V17" s="18">
        <f t="shared" ref="V17:V19" si="1">4*C17</f>
        <v>2.3999640000000002</v>
      </c>
      <c r="W17" s="18">
        <f>F17*G17*(1/(3000000000))</f>
        <v>1.9983333333333333</v>
      </c>
      <c r="X17" s="18">
        <f>(V17-W17)/V17</f>
        <v>0.1673486213404313</v>
      </c>
      <c r="Y17" s="18">
        <f>C4/C17</f>
        <v>1.6927420577975336</v>
      </c>
    </row>
    <row r="18" spans="1:25" ht="15" customHeight="1">
      <c r="A18" s="3">
        <v>700</v>
      </c>
      <c r="B18" s="1"/>
      <c r="C18" s="11">
        <v>0.10936899999999999</v>
      </c>
      <c r="D18" s="12">
        <v>4139</v>
      </c>
      <c r="E18" s="12">
        <v>250000</v>
      </c>
      <c r="F18" s="12">
        <v>4409</v>
      </c>
      <c r="G18" s="12">
        <v>250000</v>
      </c>
      <c r="H18" s="12">
        <v>11046</v>
      </c>
      <c r="I18" s="12">
        <v>250000</v>
      </c>
      <c r="J18" s="12">
        <v>32</v>
      </c>
      <c r="K18" s="13">
        <v>2500</v>
      </c>
      <c r="L18" s="12">
        <v>300</v>
      </c>
      <c r="M18" s="14">
        <v>5000</v>
      </c>
      <c r="O18" s="18">
        <f t="shared" ref="O18:O19" si="2">2*A18^3/C18/1000000000</f>
        <v>6.2723440828754038</v>
      </c>
      <c r="P18" s="18">
        <f t="shared" ref="P18:P19" si="3">(H18*I18)/(F18*G18)</f>
        <v>2.5053300068042641</v>
      </c>
      <c r="Q18" s="18">
        <f t="shared" ref="Q18:Q30" si="4">4*P18</f>
        <v>10.021320027217056</v>
      </c>
      <c r="R18" s="17">
        <f t="shared" ref="R18:R19" si="5">(L18*M18)/(H18*I18)</f>
        <v>5.4318305268875606E-4</v>
      </c>
      <c r="S18" s="18">
        <f t="shared" ref="S18:S19" si="6">(D18*E18)/(H18*I18)</f>
        <v>0.37470577584646025</v>
      </c>
      <c r="T18" s="17">
        <f t="shared" ref="T18:T19" si="7">(J18*K18)/(D18*E18)</f>
        <v>7.7313360715148584E-5</v>
      </c>
      <c r="U18" s="18">
        <f t="shared" ref="U18:U19" si="8">(L18*M18*64)/(4*3*A18^2)</f>
        <v>16.326530612244898</v>
      </c>
      <c r="V18" s="18">
        <f t="shared" si="1"/>
        <v>0.43747599999999998</v>
      </c>
      <c r="W18" s="18">
        <f t="shared" ref="W18:W19" si="9">F18*G18*(1/(3000000000))</f>
        <v>0.36741666666666667</v>
      </c>
      <c r="X18" s="18">
        <f t="shared" ref="X18:X30" si="10">(V18-W18)/V18</f>
        <v>0.16014440411207315</v>
      </c>
      <c r="Y18" s="18">
        <f>C5/C18</f>
        <v>1.5714964935219304</v>
      </c>
    </row>
    <row r="19" spans="1:25" ht="15" customHeight="1" thickBot="1">
      <c r="A19" s="5">
        <v>1400</v>
      </c>
      <c r="B19" s="6"/>
      <c r="C19" s="15">
        <v>1.1562399999999999</v>
      </c>
      <c r="D19" s="16">
        <v>33161</v>
      </c>
      <c r="E19" s="16">
        <v>250000</v>
      </c>
      <c r="F19" s="16">
        <v>44950</v>
      </c>
      <c r="G19" s="16">
        <v>250000</v>
      </c>
      <c r="H19" s="16">
        <v>88569</v>
      </c>
      <c r="I19" s="16">
        <v>250000</v>
      </c>
      <c r="J19" s="16">
        <v>111</v>
      </c>
      <c r="K19" s="16">
        <v>25000</v>
      </c>
      <c r="L19" s="16">
        <v>6645</v>
      </c>
      <c r="M19" s="7">
        <v>50000</v>
      </c>
      <c r="O19" s="18">
        <f t="shared" si="2"/>
        <v>4.746419428492354</v>
      </c>
      <c r="P19" s="18">
        <f t="shared" si="3"/>
        <v>1.9703893214682981</v>
      </c>
      <c r="Q19" s="18">
        <f t="shared" si="4"/>
        <v>7.8815572858731926</v>
      </c>
      <c r="R19" s="17">
        <f t="shared" si="5"/>
        <v>1.5005250143955561E-2</v>
      </c>
      <c r="S19" s="18">
        <f t="shared" si="6"/>
        <v>0.37440865314048932</v>
      </c>
      <c r="T19" s="17">
        <f t="shared" si="7"/>
        <v>3.3473055697958446E-4</v>
      </c>
      <c r="U19" s="18">
        <f t="shared" si="8"/>
        <v>904.08163265306121</v>
      </c>
      <c r="V19" s="18">
        <f t="shared" si="1"/>
        <v>4.6249599999999997</v>
      </c>
      <c r="W19" s="18">
        <f t="shared" si="9"/>
        <v>3.7458333333333331</v>
      </c>
      <c r="X19" s="18">
        <f t="shared" si="10"/>
        <v>0.19008308540326113</v>
      </c>
      <c r="Y19" s="18">
        <f>C6/C19</f>
        <v>2.0810990797758251</v>
      </c>
    </row>
    <row r="20" spans="1:25" ht="15" customHeight="1">
      <c r="A20" s="3"/>
      <c r="B20" s="1"/>
      <c r="C20" s="11"/>
      <c r="D20" s="11"/>
      <c r="E20" s="12"/>
      <c r="F20" s="11"/>
      <c r="G20" s="12"/>
      <c r="H20" s="11"/>
      <c r="I20" s="12"/>
      <c r="J20" s="11"/>
      <c r="K20" s="12"/>
      <c r="L20" s="11"/>
      <c r="M20" s="11"/>
      <c r="O20" s="18"/>
      <c r="P20" s="18"/>
      <c r="Q20" s="18"/>
      <c r="R20" s="17"/>
      <c r="S20" s="18"/>
      <c r="T20" s="17"/>
      <c r="U20" s="18"/>
      <c r="V20" s="18"/>
      <c r="W20" s="18"/>
      <c r="X20" s="18"/>
      <c r="Y20" s="18"/>
    </row>
    <row r="21" spans="1:25" ht="15" customHeight="1">
      <c r="A21" s="27"/>
      <c r="B21" s="27"/>
      <c r="C21" s="28"/>
      <c r="D21" s="28"/>
      <c r="E21" s="29"/>
      <c r="F21" s="28"/>
      <c r="G21" s="29"/>
      <c r="H21" s="28"/>
      <c r="I21" s="29"/>
      <c r="J21" s="28"/>
      <c r="K21" s="29"/>
      <c r="L21" s="28"/>
      <c r="M21" s="28"/>
      <c r="N21" s="27"/>
      <c r="O21" s="18"/>
      <c r="P21" s="18"/>
      <c r="Q21" s="18"/>
      <c r="R21" s="17"/>
      <c r="S21" s="18"/>
      <c r="T21" s="17"/>
      <c r="U21" s="18"/>
      <c r="V21" s="18"/>
      <c r="W21" s="18"/>
      <c r="X21" s="18"/>
      <c r="Y21" s="18"/>
    </row>
    <row r="22" spans="1:25" ht="15" customHeight="1">
      <c r="A22" s="27"/>
      <c r="B22" s="27"/>
      <c r="C22" s="28"/>
      <c r="D22" s="28"/>
      <c r="E22" s="29"/>
      <c r="F22" s="28"/>
      <c r="G22" s="29"/>
      <c r="H22" s="28"/>
      <c r="I22" s="29"/>
      <c r="J22" s="28"/>
      <c r="K22" s="29"/>
      <c r="L22" s="28"/>
      <c r="M22" s="28"/>
      <c r="N22" s="27"/>
      <c r="O22" s="18"/>
      <c r="P22" s="18"/>
      <c r="Q22" s="18"/>
      <c r="R22" s="17"/>
      <c r="S22" s="18"/>
      <c r="T22" s="17"/>
      <c r="U22" s="18"/>
      <c r="V22" s="18"/>
      <c r="W22" s="18"/>
      <c r="X22" s="18"/>
      <c r="Y22" s="18"/>
    </row>
    <row r="24" spans="1:25" ht="15" customHeight="1" thickBot="1">
      <c r="O24" s="20" t="s">
        <v>24</v>
      </c>
      <c r="V24" s="20" t="s">
        <v>17</v>
      </c>
      <c r="W24" s="20"/>
      <c r="X24" s="20"/>
    </row>
    <row r="25" spans="1:25" ht="15" customHeight="1">
      <c r="A25" s="19" t="s">
        <v>14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6"/>
      <c r="O25" s="20"/>
      <c r="P25" s="22" t="s">
        <v>10</v>
      </c>
      <c r="Q25" s="22" t="s">
        <v>22</v>
      </c>
      <c r="R25" s="20" t="s">
        <v>11</v>
      </c>
      <c r="S25" s="20" t="s">
        <v>12</v>
      </c>
      <c r="T25" s="23" t="s">
        <v>15</v>
      </c>
      <c r="U25" s="20" t="s">
        <v>16</v>
      </c>
      <c r="V25" s="20"/>
      <c r="W25" s="20"/>
      <c r="X25" s="20"/>
      <c r="Y25" s="20" t="s">
        <v>21</v>
      </c>
    </row>
    <row r="26" spans="1:25" ht="15" customHeight="1">
      <c r="A26" s="3" t="s">
        <v>0</v>
      </c>
      <c r="B26" s="1" t="s">
        <v>1</v>
      </c>
      <c r="C26" s="1" t="s">
        <v>8</v>
      </c>
      <c r="D26" s="9" t="s">
        <v>2</v>
      </c>
      <c r="E26" s="9" t="s">
        <v>7</v>
      </c>
      <c r="F26" s="9" t="s">
        <v>3</v>
      </c>
      <c r="G26" s="9" t="s">
        <v>7</v>
      </c>
      <c r="H26" s="9" t="s">
        <v>4</v>
      </c>
      <c r="I26" s="9" t="s">
        <v>7</v>
      </c>
      <c r="J26" s="9" t="s">
        <v>5</v>
      </c>
      <c r="K26" s="9" t="s">
        <v>7</v>
      </c>
      <c r="L26" s="9" t="s">
        <v>6</v>
      </c>
      <c r="M26" s="10" t="s">
        <v>7</v>
      </c>
      <c r="O26" s="20"/>
      <c r="P26" s="22"/>
      <c r="Q26" s="22"/>
      <c r="R26" s="20"/>
      <c r="S26" s="20"/>
      <c r="T26" s="23"/>
      <c r="U26" s="20"/>
      <c r="V26" s="2" t="s">
        <v>18</v>
      </c>
      <c r="W26" s="2" t="s">
        <v>19</v>
      </c>
      <c r="X26" s="2" t="s">
        <v>20</v>
      </c>
      <c r="Y26" s="20"/>
    </row>
    <row r="27" spans="1:25" ht="15" customHeight="1">
      <c r="A27" s="3">
        <v>1400</v>
      </c>
      <c r="B27" s="1">
        <v>350</v>
      </c>
      <c r="C27" s="11">
        <v>1.3125</v>
      </c>
      <c r="D27" s="11">
        <v>22434</v>
      </c>
      <c r="E27" s="12">
        <v>250000</v>
      </c>
      <c r="F27" s="11">
        <v>56971</v>
      </c>
      <c r="G27" s="12">
        <v>250000</v>
      </c>
      <c r="H27" s="11">
        <v>78312</v>
      </c>
      <c r="I27" s="12">
        <v>250000</v>
      </c>
      <c r="J27" s="11">
        <v>427</v>
      </c>
      <c r="K27" s="12">
        <v>25000</v>
      </c>
      <c r="L27" s="11">
        <v>298</v>
      </c>
      <c r="M27" s="4">
        <v>50000</v>
      </c>
      <c r="O27" s="18">
        <f t="shared" ref="O27:O30" si="11">2*A27^3/C27/1000000000</f>
        <v>4.1813333333333338</v>
      </c>
      <c r="P27" s="18">
        <f t="shared" ref="P27:P30" si="12">(H27*I27)/(F27*G27)</f>
        <v>1.3745940917308805</v>
      </c>
      <c r="Q27" s="18">
        <f t="shared" si="4"/>
        <v>5.4983763669235222</v>
      </c>
      <c r="R27" s="17">
        <f t="shared" ref="R27:R30" si="13">(L27*M27)/(H27*I27)</f>
        <v>7.6105833077944626E-4</v>
      </c>
      <c r="S27" s="18">
        <f t="shared" ref="S27:S30" si="14">(D27*E27)/(H27*I27)</f>
        <v>0.28646950658902848</v>
      </c>
      <c r="T27" s="17">
        <f t="shared" ref="T27:T30" si="15">(J27*K27)/(D27*E27)</f>
        <v>1.9033609699563162E-3</v>
      </c>
      <c r="U27" s="18">
        <f t="shared" ref="U27:U30" si="16">(L27*M27*64)/(4*3*A27^2)</f>
        <v>40.544217687074827</v>
      </c>
      <c r="V27" s="18">
        <f t="shared" ref="V27:V30" si="17">4*C27</f>
        <v>5.25</v>
      </c>
      <c r="W27" s="18">
        <f t="shared" ref="W27:W30" si="18">F27*G27*(1/(3000000000))</f>
        <v>4.747583333333333</v>
      </c>
      <c r="X27" s="18">
        <f t="shared" si="10"/>
        <v>9.5698412698412755E-2</v>
      </c>
      <c r="Y27" s="18">
        <f>C6/C27</f>
        <v>1.8333333333333333</v>
      </c>
    </row>
    <row r="28" spans="1:25" ht="15" customHeight="1">
      <c r="A28" s="3">
        <v>1400</v>
      </c>
      <c r="B28" s="1">
        <v>175</v>
      </c>
      <c r="C28" s="11">
        <v>1.35937</v>
      </c>
      <c r="D28" s="11">
        <v>22641</v>
      </c>
      <c r="E28" s="12">
        <v>250000</v>
      </c>
      <c r="F28" s="11">
        <v>58737</v>
      </c>
      <c r="G28" s="12">
        <v>250000</v>
      </c>
      <c r="H28" s="11">
        <v>78621</v>
      </c>
      <c r="I28" s="12">
        <v>250000</v>
      </c>
      <c r="J28" s="11">
        <v>28</v>
      </c>
      <c r="K28" s="12">
        <v>25000</v>
      </c>
      <c r="L28" s="11">
        <v>339</v>
      </c>
      <c r="M28" s="4">
        <v>50000</v>
      </c>
      <c r="O28" s="18">
        <f t="shared" si="11"/>
        <v>4.0371642746272176</v>
      </c>
      <c r="P28" s="18">
        <f t="shared" si="12"/>
        <v>1.3385259717043771</v>
      </c>
      <c r="Q28" s="18">
        <f t="shared" si="4"/>
        <v>5.3541038868175086</v>
      </c>
      <c r="R28" s="17">
        <f t="shared" si="13"/>
        <v>8.6236501698019614E-4</v>
      </c>
      <c r="S28" s="18">
        <f t="shared" si="14"/>
        <v>0.28797649482962567</v>
      </c>
      <c r="T28" s="17">
        <f t="shared" si="15"/>
        <v>1.2366944922927433E-4</v>
      </c>
      <c r="U28" s="18">
        <f t="shared" si="16"/>
        <v>46.122448979591837</v>
      </c>
      <c r="V28" s="18">
        <f t="shared" si="17"/>
        <v>5.4374799999999999</v>
      </c>
      <c r="W28" s="18">
        <f t="shared" si="18"/>
        <v>4.8947500000000002</v>
      </c>
      <c r="X28" s="18">
        <f t="shared" si="10"/>
        <v>9.9812780920573455E-2</v>
      </c>
      <c r="Y28" s="18">
        <f>C7/C28</f>
        <v>1.7816194266461669</v>
      </c>
    </row>
    <row r="29" spans="1:25" ht="15" customHeight="1">
      <c r="A29" s="3">
        <v>2800</v>
      </c>
      <c r="B29" s="1">
        <v>700</v>
      </c>
      <c r="C29" s="11">
        <v>43.671799999999998</v>
      </c>
      <c r="D29" s="11">
        <v>173452</v>
      </c>
      <c r="E29" s="12">
        <v>250000</v>
      </c>
      <c r="F29" s="11">
        <v>1909430</v>
      </c>
      <c r="G29" s="12">
        <v>250000</v>
      </c>
      <c r="H29" s="11">
        <v>606154</v>
      </c>
      <c r="I29" s="12">
        <v>250000</v>
      </c>
      <c r="J29" s="11">
        <v>444983</v>
      </c>
      <c r="K29" s="12">
        <v>25000</v>
      </c>
      <c r="L29" s="11">
        <v>2579</v>
      </c>
      <c r="M29" s="4">
        <v>50000</v>
      </c>
      <c r="O29" s="18">
        <f t="shared" si="11"/>
        <v>1.0053169322079696</v>
      </c>
      <c r="P29" s="18">
        <f t="shared" si="12"/>
        <v>0.31745285242192695</v>
      </c>
      <c r="Q29" s="18">
        <f t="shared" si="4"/>
        <v>1.2698114096877078</v>
      </c>
      <c r="R29" s="17">
        <f t="shared" si="13"/>
        <v>8.5093887032008366E-4</v>
      </c>
      <c r="S29" s="18">
        <f t="shared" si="14"/>
        <v>0.28615170402241014</v>
      </c>
      <c r="T29" s="17">
        <f t="shared" si="15"/>
        <v>0.25654532666097823</v>
      </c>
      <c r="U29" s="18">
        <f t="shared" si="16"/>
        <v>87.721088435374156</v>
      </c>
      <c r="V29" s="18">
        <f t="shared" si="17"/>
        <v>174.68719999999999</v>
      </c>
      <c r="W29" s="18">
        <f t="shared" si="18"/>
        <v>159.11916666666667</v>
      </c>
      <c r="X29" s="18">
        <f t="shared" si="10"/>
        <v>8.9119485190290532E-2</v>
      </c>
      <c r="Y29" s="18">
        <f>C8/C29</f>
        <v>0.4375661181815268</v>
      </c>
    </row>
    <row r="30" spans="1:25" ht="15" customHeight="1" thickBot="1">
      <c r="A30" s="5">
        <v>2800</v>
      </c>
      <c r="B30" s="6">
        <v>350</v>
      </c>
      <c r="C30" s="15">
        <v>11.2187</v>
      </c>
      <c r="D30" s="15">
        <v>141560</v>
      </c>
      <c r="E30" s="16">
        <v>250000</v>
      </c>
      <c r="F30" s="15">
        <v>383604</v>
      </c>
      <c r="G30" s="16">
        <v>250000</v>
      </c>
      <c r="H30" s="15">
        <v>497114</v>
      </c>
      <c r="I30" s="16">
        <v>250000</v>
      </c>
      <c r="J30" s="15">
        <v>5918</v>
      </c>
      <c r="K30" s="16">
        <v>25000</v>
      </c>
      <c r="L30" s="15">
        <v>1769</v>
      </c>
      <c r="M30" s="7">
        <v>50000</v>
      </c>
      <c r="O30" s="18">
        <f t="shared" si="11"/>
        <v>3.9134659095973685</v>
      </c>
      <c r="P30" s="18">
        <f t="shared" si="12"/>
        <v>1.2959041094461998</v>
      </c>
      <c r="Q30" s="18">
        <f t="shared" si="4"/>
        <v>5.1836164377847993</v>
      </c>
      <c r="R30" s="17">
        <f t="shared" si="13"/>
        <v>7.1170797845162279E-4</v>
      </c>
      <c r="S30" s="18">
        <f t="shared" si="14"/>
        <v>0.28476365582140112</v>
      </c>
      <c r="T30" s="17">
        <f t="shared" si="15"/>
        <v>4.1805594800791183E-3</v>
      </c>
      <c r="U30" s="18">
        <f t="shared" si="16"/>
        <v>60.170068027210881</v>
      </c>
      <c r="V30" s="18">
        <f t="shared" si="17"/>
        <v>44.8748</v>
      </c>
      <c r="W30" s="18">
        <f t="shared" si="18"/>
        <v>31.966999999999999</v>
      </c>
      <c r="X30" s="18">
        <f t="shared" si="10"/>
        <v>0.28764027917673174</v>
      </c>
      <c r="Y30" s="18">
        <f>C9/C30</f>
        <v>1.7047429737848414</v>
      </c>
    </row>
    <row r="31" spans="1:25" s="27" customFormat="1" ht="15" customHeight="1">
      <c r="C31" s="28"/>
      <c r="D31" s="28"/>
      <c r="E31" s="29"/>
      <c r="F31" s="28"/>
      <c r="G31" s="29"/>
      <c r="H31" s="28"/>
      <c r="I31" s="29"/>
      <c r="J31" s="28"/>
      <c r="K31" s="29"/>
      <c r="L31" s="28"/>
      <c r="M31" s="28"/>
      <c r="O31" s="35"/>
      <c r="P31" s="35"/>
      <c r="Q31" s="35"/>
      <c r="R31" s="36"/>
      <c r="S31" s="35"/>
      <c r="T31" s="36"/>
      <c r="U31" s="35"/>
      <c r="V31" s="35"/>
      <c r="W31" s="35"/>
      <c r="X31" s="35"/>
      <c r="Y31" s="35"/>
    </row>
    <row r="33" spans="3:5" ht="15" customHeight="1">
      <c r="C33" s="24" t="s">
        <v>27</v>
      </c>
      <c r="D33" s="24"/>
      <c r="E33" s="24"/>
    </row>
    <row r="34" spans="3:5" ht="15" customHeight="1">
      <c r="C34" s="24"/>
      <c r="D34" s="24"/>
      <c r="E34" s="24"/>
    </row>
    <row r="35" spans="3:5" ht="15" customHeight="1">
      <c r="C35" s="24"/>
      <c r="D35" s="24"/>
      <c r="E35" s="24"/>
    </row>
  </sheetData>
  <mergeCells count="25">
    <mergeCell ref="C33:E35"/>
    <mergeCell ref="Q15:Q16"/>
    <mergeCell ref="Q25:Q26"/>
    <mergeCell ref="V24:X25"/>
    <mergeCell ref="O14:O16"/>
    <mergeCell ref="O24:O26"/>
    <mergeCell ref="A15:M15"/>
    <mergeCell ref="A25:M25"/>
    <mergeCell ref="R15:R16"/>
    <mergeCell ref="R25:R26"/>
    <mergeCell ref="S15:S16"/>
    <mergeCell ref="S25:S26"/>
    <mergeCell ref="Y25:Y26"/>
    <mergeCell ref="T15:T16"/>
    <mergeCell ref="T25:T26"/>
    <mergeCell ref="U25:U26"/>
    <mergeCell ref="V14:X15"/>
    <mergeCell ref="Y14:Y16"/>
    <mergeCell ref="U14:U16"/>
    <mergeCell ref="A2:C2"/>
    <mergeCell ref="D1:D3"/>
    <mergeCell ref="H11:K13"/>
    <mergeCell ref="P15:P16"/>
    <mergeCell ref="P25:P26"/>
    <mergeCell ref="P9:Q1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cp:lastPrinted>2019-04-14T20:01:36Z</cp:lastPrinted>
  <dcterms:created xsi:type="dcterms:W3CDTF">2019-04-14T19:11:39Z</dcterms:created>
  <dcterms:modified xsi:type="dcterms:W3CDTF">2019-04-23T21:43:24Z</dcterms:modified>
</cp:coreProperties>
</file>