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400" windowHeight="8010"/>
  </bookViews>
  <sheets>
    <sheet name="Dane" sheetId="1" r:id="rId1"/>
    <sheet name="Wykresy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Y24" i="1"/>
  <c r="Y26"/>
  <c r="Y14"/>
  <c r="Y25"/>
  <c r="D6"/>
  <c r="Y15"/>
  <c r="W15"/>
  <c r="T26"/>
  <c r="T27"/>
  <c r="T24"/>
  <c r="T25"/>
  <c r="T14"/>
  <c r="T16"/>
  <c r="T15"/>
  <c r="D7" l="1"/>
  <c r="D4"/>
  <c r="D5"/>
  <c r="O25"/>
  <c r="O24"/>
  <c r="O27"/>
  <c r="O26"/>
  <c r="O14"/>
  <c r="O16"/>
  <c r="O15"/>
  <c r="Y27"/>
  <c r="Y16"/>
  <c r="V15"/>
  <c r="X15" s="1"/>
  <c r="W14"/>
  <c r="W16"/>
  <c r="W25"/>
  <c r="W24"/>
  <c r="W27"/>
  <c r="W26"/>
  <c r="V14"/>
  <c r="V16"/>
  <c r="V25"/>
  <c r="V24"/>
  <c r="V27"/>
  <c r="V26"/>
  <c r="U25"/>
  <c r="U24"/>
  <c r="U27"/>
  <c r="U26"/>
  <c r="U14"/>
  <c r="U16"/>
  <c r="U15"/>
  <c r="S25"/>
  <c r="S24"/>
  <c r="S27"/>
  <c r="S26"/>
  <c r="S14"/>
  <c r="S16"/>
  <c r="S15"/>
  <c r="R15"/>
  <c r="R25"/>
  <c r="R24"/>
  <c r="R27"/>
  <c r="R26"/>
  <c r="R14"/>
  <c r="R16"/>
  <c r="P25"/>
  <c r="Q25" s="1"/>
  <c r="P24"/>
  <c r="Q24" s="1"/>
  <c r="P27"/>
  <c r="Q27" s="1"/>
  <c r="P26"/>
  <c r="Q26" s="1"/>
  <c r="P14"/>
  <c r="Q14" s="1"/>
  <c r="P16"/>
  <c r="Q16" s="1"/>
  <c r="P15"/>
  <c r="Q15" s="1"/>
  <c r="X25" l="1"/>
  <c r="X16"/>
  <c r="X26"/>
  <c r="X14"/>
  <c r="X24"/>
  <c r="X27"/>
</calcChain>
</file>

<file path=xl/sharedStrings.xml><?xml version="1.0" encoding="utf-8"?>
<sst xmlns="http://schemas.openxmlformats.org/spreadsheetml/2006/main" count="145" uniqueCount="33">
  <si>
    <t>N</t>
  </si>
  <si>
    <t>R</t>
  </si>
  <si>
    <t>DC accesses</t>
  </si>
  <si>
    <t>CPU clocks</t>
  </si>
  <si>
    <t>Ret inst</t>
  </si>
  <si>
    <t>DTLB L1M L2M</t>
  </si>
  <si>
    <t>L3 misses</t>
  </si>
  <si>
    <t>Próg</t>
  </si>
  <si>
    <t>Czas [s]</t>
  </si>
  <si>
    <t>IPC1</t>
  </si>
  <si>
    <t>wskaźnik braków trafień do pp L3</t>
  </si>
  <si>
    <t>wskaźnik dostępu do danych</t>
  </si>
  <si>
    <t>wskaźnik braków trafień do TLB</t>
  </si>
  <si>
    <t>miara kosztu synchronizacji</t>
  </si>
  <si>
    <t>CCP</t>
  </si>
  <si>
    <t>CWP</t>
  </si>
  <si>
    <t>przyspieszenie przetwarzania równoległego</t>
  </si>
  <si>
    <t>IPCS</t>
  </si>
  <si>
    <t>miara k. syn.</t>
  </si>
  <si>
    <t>Prędkość przetwarzania GFLOPS</t>
  </si>
  <si>
    <t>IJK</t>
  </si>
  <si>
    <t>IJK-IJK</t>
  </si>
  <si>
    <t>n = 1200</t>
  </si>
  <si>
    <t>n = 700</t>
  </si>
  <si>
    <t>n = 1400</t>
  </si>
  <si>
    <t>r = 350</t>
  </si>
  <si>
    <t>r = 175</t>
  </si>
  <si>
    <t>r = 700</t>
  </si>
  <si>
    <t>n = 2800</t>
  </si>
  <si>
    <t>krotność pobierania danych instancji do pp</t>
  </si>
  <si>
    <t>Metoda 3 pętlowa IJK:  matrix_r[i][j] += matrix_a[i][k] * matrix_b[k][j]; 8 instrukcji asm</t>
  </si>
  <si>
    <t>Metoda 6 pętlowa IJK_IIJJKK:  matrix_r[ii][jj] += matrix_a[ii][kk] * matrix_b[kk][jj];22 instrukcje asm</t>
  </si>
  <si>
    <t>IKJ sekwencyjny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</si>
</sst>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&quot; &quot;[$zł-415];[Red]&quot;-&quot;#,##0.00&quot; &quot;[$zł-415]"/>
  </numFmts>
  <fonts count="5">
    <font>
      <sz val="11"/>
      <color theme="1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  <xf numFmtId="165" fontId="3" fillId="0" borderId="0"/>
  </cellStyleXfs>
  <cellXfs count="42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1" applyBorder="1" applyAlignment="1">
      <alignment vertical="center"/>
    </xf>
    <xf numFmtId="0" fontId="1" fillId="0" borderId="5" xfId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0" xfId="1" applyNumberFormat="1" applyBorder="1" applyAlignment="1">
      <alignment vertical="center"/>
    </xf>
    <xf numFmtId="0" fontId="1" fillId="2" borderId="0" xfId="1" applyNumberFormat="1" applyFill="1" applyBorder="1" applyAlignment="1">
      <alignment vertical="center"/>
    </xf>
    <xf numFmtId="0" fontId="1" fillId="2" borderId="5" xfId="1" applyNumberFormat="1" applyFill="1" applyBorder="1" applyAlignment="1">
      <alignment vertical="center"/>
    </xf>
    <xf numFmtId="0" fontId="0" fillId="0" borderId="7" xfId="0" applyNumberFormat="1" applyBorder="1" applyAlignment="1">
      <alignment vertical="center"/>
    </xf>
    <xf numFmtId="0" fontId="1" fillId="0" borderId="7" xfId="1" applyNumberFormat="1" applyBorder="1" applyAlignment="1">
      <alignment vertical="center"/>
    </xf>
    <xf numFmtId="1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1" fillId="0" borderId="0" xfId="1" applyNumberForma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5" xfId="0" applyFill="1" applyBorder="1" applyAlignment="1">
      <alignment vertical="center"/>
    </xf>
    <xf numFmtId="11" fontId="0" fillId="0" borderId="0" xfId="0" applyNumberFormat="1"/>
    <xf numFmtId="2" fontId="0" fillId="0" borderId="5" xfId="0" applyNumberFormat="1" applyFill="1" applyBorder="1" applyAlignment="1">
      <alignment vertical="center"/>
    </xf>
    <xf numFmtId="2" fontId="0" fillId="0" borderId="8" xfId="0" applyNumberFormat="1" applyFill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7">
    <cellStyle name="Heading" xfId="2"/>
    <cellStyle name="Heading1" xfId="3"/>
    <cellStyle name="Normalny" xfId="0" builtinId="0"/>
    <cellStyle name="Normalny 2" xfId="1"/>
    <cellStyle name="Result" xfId="4"/>
    <cellStyle name="Result2" xfId="5"/>
    <cellStyle name="Result2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Wskaźnik  braków trafień do pp L3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Wykresy!$A$2:$C$8</c:f>
              <c:multiLvlStrCache>
                <c:ptCount val="7"/>
                <c:lvl>
                  <c:pt idx="0">
                    <c:v>IJK</c:v>
                  </c:pt>
                  <c:pt idx="1">
                    <c:v>IJK</c:v>
                  </c:pt>
                  <c:pt idx="2">
                    <c:v>IJK</c:v>
                  </c:pt>
                  <c:pt idx="3">
                    <c:v>IJK-IJK</c:v>
                  </c:pt>
                  <c:pt idx="4">
                    <c:v>IJK-IJK</c:v>
                  </c:pt>
                  <c:pt idx="5">
                    <c:v>IJK-IJK</c:v>
                  </c:pt>
                  <c:pt idx="6">
                    <c:v>IJK-IJK</c:v>
                  </c:pt>
                </c:lvl>
                <c:lvl>
                  <c:pt idx="0">
                    <c:v>n = 700</c:v>
                  </c:pt>
                  <c:pt idx="1">
                    <c:v>n = 1200</c:v>
                  </c:pt>
                  <c:pt idx="2">
                    <c:v>n = 1400</c:v>
                  </c:pt>
                  <c:pt idx="3">
                    <c:v>n = 1400</c:v>
                  </c:pt>
                  <c:pt idx="4">
                    <c:v>n = 1400</c:v>
                  </c:pt>
                  <c:pt idx="5">
                    <c:v>n = 2800</c:v>
                  </c:pt>
                  <c:pt idx="6">
                    <c:v>n = 2800</c:v>
                  </c:pt>
                </c:lvl>
                <c:lvl>
                  <c:pt idx="3">
                    <c:v>r = 175</c:v>
                  </c:pt>
                  <c:pt idx="4">
                    <c:v>r = 350</c:v>
                  </c:pt>
                  <c:pt idx="5">
                    <c:v>r = 350</c:v>
                  </c:pt>
                  <c:pt idx="6">
                    <c:v>r = 700</c:v>
                  </c:pt>
                </c:lvl>
              </c:multiLvlStrCache>
            </c:multiLvlStrRef>
          </c:cat>
          <c:val>
            <c:numRef>
              <c:f>Wykresy!$D$2:$D$8</c:f>
              <c:numCache>
                <c:formatCode>0.00E+00</c:formatCode>
                <c:ptCount val="7"/>
                <c:pt idx="0">
                  <c:v>5.4318305268875606E-4</c:v>
                </c:pt>
                <c:pt idx="1">
                  <c:v>2.2797741733130211E-3</c:v>
                </c:pt>
                <c:pt idx="2">
                  <c:v>1.5005250143955561E-2</c:v>
                </c:pt>
                <c:pt idx="3">
                  <c:v>8.6236501698019614E-4</c:v>
                </c:pt>
                <c:pt idx="4">
                  <c:v>7.6105833077944626E-4</c:v>
                </c:pt>
                <c:pt idx="5">
                  <c:v>7.1170797845162279E-4</c:v>
                </c:pt>
                <c:pt idx="6">
                  <c:v>8.5093887032008366E-4</c:v>
                </c:pt>
              </c:numCache>
            </c:numRef>
          </c:val>
        </c:ser>
        <c:axId val="163091968"/>
        <c:axId val="163093504"/>
      </c:barChart>
      <c:catAx>
        <c:axId val="163091968"/>
        <c:scaling>
          <c:orientation val="minMax"/>
        </c:scaling>
        <c:axPos val="t"/>
        <c:tickLblPos val="high"/>
        <c:txPr>
          <a:bodyPr rot="0" vert="horz"/>
          <a:lstStyle/>
          <a:p>
            <a:pPr>
              <a:defRPr/>
            </a:pPr>
            <a:endParaRPr lang="pl-PL"/>
          </a:p>
        </c:txPr>
        <c:crossAx val="163093504"/>
        <c:crosses val="autoZero"/>
        <c:auto val="1"/>
        <c:lblAlgn val="ctr"/>
        <c:lblOffset val="100"/>
        <c:noMultiLvlLbl val="1"/>
      </c:catAx>
      <c:valAx>
        <c:axId val="163093504"/>
        <c:scaling>
          <c:logBase val="10"/>
          <c:orientation val="maxMin"/>
        </c:scaling>
        <c:axPos val="l"/>
        <c:majorGridlines/>
        <c:numFmt formatCode="0.00E+00" sourceLinked="1"/>
        <c:tickLblPos val="nextTo"/>
        <c:crossAx val="1630919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Wskaźnik  braków trafień do TLB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Wykresy!$A$31:$C$37</c:f>
              <c:multiLvlStrCache>
                <c:ptCount val="7"/>
                <c:lvl>
                  <c:pt idx="0">
                    <c:v>IJK</c:v>
                  </c:pt>
                  <c:pt idx="1">
                    <c:v>IJK</c:v>
                  </c:pt>
                  <c:pt idx="2">
                    <c:v>IJK</c:v>
                  </c:pt>
                  <c:pt idx="3">
                    <c:v>IJK-IJK</c:v>
                  </c:pt>
                  <c:pt idx="4">
                    <c:v>IJK-IJK</c:v>
                  </c:pt>
                  <c:pt idx="5">
                    <c:v>IJK-IJK</c:v>
                  </c:pt>
                  <c:pt idx="6">
                    <c:v>IJK-IJK</c:v>
                  </c:pt>
                </c:lvl>
                <c:lvl>
                  <c:pt idx="0">
                    <c:v>n = 700</c:v>
                  </c:pt>
                  <c:pt idx="1">
                    <c:v>n = 1200</c:v>
                  </c:pt>
                  <c:pt idx="2">
                    <c:v>n = 1400</c:v>
                  </c:pt>
                  <c:pt idx="3">
                    <c:v>n = 1400</c:v>
                  </c:pt>
                  <c:pt idx="4">
                    <c:v>n = 1400</c:v>
                  </c:pt>
                  <c:pt idx="5">
                    <c:v>n = 2800</c:v>
                  </c:pt>
                  <c:pt idx="6">
                    <c:v>n = 2800</c:v>
                  </c:pt>
                </c:lvl>
                <c:lvl>
                  <c:pt idx="3">
                    <c:v>r = 175</c:v>
                  </c:pt>
                  <c:pt idx="4">
                    <c:v>r = 350</c:v>
                  </c:pt>
                  <c:pt idx="5">
                    <c:v>r = 350</c:v>
                  </c:pt>
                  <c:pt idx="6">
                    <c:v>r = 700</c:v>
                  </c:pt>
                </c:lvl>
              </c:multiLvlStrCache>
            </c:multiLvlStrRef>
          </c:cat>
          <c:val>
            <c:numRef>
              <c:f>Wykresy!$D$31:$D$37</c:f>
              <c:numCache>
                <c:formatCode>0.00E+00</c:formatCode>
                <c:ptCount val="7"/>
                <c:pt idx="0">
                  <c:v>7.7313360715148584E-5</c:v>
                </c:pt>
                <c:pt idx="1">
                  <c:v>3.2080440507541299E-4</c:v>
                </c:pt>
                <c:pt idx="2">
                  <c:v>3.3473055697958446E-4</c:v>
                </c:pt>
                <c:pt idx="3">
                  <c:v>1.2366944922927433E-4</c:v>
                </c:pt>
                <c:pt idx="4">
                  <c:v>1.9033609699563162E-3</c:v>
                </c:pt>
                <c:pt idx="5">
                  <c:v>4.1805594800791183E-3</c:v>
                </c:pt>
                <c:pt idx="6">
                  <c:v>0.25654532666097823</c:v>
                </c:pt>
              </c:numCache>
            </c:numRef>
          </c:val>
        </c:ser>
        <c:axId val="163113600"/>
        <c:axId val="163721600"/>
      </c:barChart>
      <c:catAx>
        <c:axId val="163113600"/>
        <c:scaling>
          <c:orientation val="minMax"/>
        </c:scaling>
        <c:axPos val="t"/>
        <c:tickLblPos val="high"/>
        <c:txPr>
          <a:bodyPr rot="0" vert="horz"/>
          <a:lstStyle/>
          <a:p>
            <a:pPr>
              <a:defRPr/>
            </a:pPr>
            <a:endParaRPr lang="pl-PL"/>
          </a:p>
        </c:txPr>
        <c:crossAx val="163721600"/>
        <c:crosses val="autoZero"/>
        <c:auto val="1"/>
        <c:lblAlgn val="ctr"/>
        <c:lblOffset val="100"/>
        <c:noMultiLvlLbl val="1"/>
      </c:catAx>
      <c:valAx>
        <c:axId val="163721600"/>
        <c:scaling>
          <c:logBase val="10"/>
          <c:orientation val="maxMin"/>
        </c:scaling>
        <c:axPos val="l"/>
        <c:majorGridlines/>
        <c:numFmt formatCode="0.00E+00" sourceLinked="1"/>
        <c:tickLblPos val="nextTo"/>
        <c:crossAx val="16311360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Przyspieszenie</a:t>
            </a:r>
            <a:r>
              <a:rPr lang="pl-PL" baseline="0"/>
              <a:t> przetwarzania równoległego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Wykresy!$A$54:$C$60</c:f>
              <c:multiLvlStrCache>
                <c:ptCount val="7"/>
                <c:lvl>
                  <c:pt idx="0">
                    <c:v>IJK</c:v>
                  </c:pt>
                  <c:pt idx="1">
                    <c:v>IJK</c:v>
                  </c:pt>
                  <c:pt idx="2">
                    <c:v>IJK</c:v>
                  </c:pt>
                  <c:pt idx="3">
                    <c:v>IJK-IJK</c:v>
                  </c:pt>
                  <c:pt idx="4">
                    <c:v>IJK-IJK</c:v>
                  </c:pt>
                  <c:pt idx="5">
                    <c:v>IJK-IJK</c:v>
                  </c:pt>
                  <c:pt idx="6">
                    <c:v>IJK-IJK</c:v>
                  </c:pt>
                </c:lvl>
                <c:lvl>
                  <c:pt idx="0">
                    <c:v>n = 700</c:v>
                  </c:pt>
                  <c:pt idx="1">
                    <c:v>n = 1200</c:v>
                  </c:pt>
                  <c:pt idx="2">
                    <c:v>n = 1400</c:v>
                  </c:pt>
                  <c:pt idx="3">
                    <c:v>n = 1400</c:v>
                  </c:pt>
                  <c:pt idx="4">
                    <c:v>n = 1400</c:v>
                  </c:pt>
                  <c:pt idx="5">
                    <c:v>n = 2800</c:v>
                  </c:pt>
                  <c:pt idx="6">
                    <c:v>n = 2800</c:v>
                  </c:pt>
                </c:lvl>
                <c:lvl>
                  <c:pt idx="3">
                    <c:v>r = 175</c:v>
                  </c:pt>
                  <c:pt idx="4">
                    <c:v>r = 350</c:v>
                  </c:pt>
                  <c:pt idx="5">
                    <c:v>r = 350</c:v>
                  </c:pt>
                  <c:pt idx="6">
                    <c:v>r = 700</c:v>
                  </c:pt>
                </c:lvl>
              </c:multiLvlStrCache>
            </c:multiLvlStrRef>
          </c:cat>
          <c:val>
            <c:numRef>
              <c:f>Wykresy!$D$54:$D$60</c:f>
              <c:numCache>
                <c:formatCode>0.00</c:formatCode>
                <c:ptCount val="7"/>
                <c:pt idx="0">
                  <c:v>1.5714964935219304</c:v>
                </c:pt>
                <c:pt idx="1">
                  <c:v>1.6927420577975336</c:v>
                </c:pt>
                <c:pt idx="2">
                  <c:v>2.0810990797758251</c:v>
                </c:pt>
                <c:pt idx="3">
                  <c:v>1.770121453320288</c:v>
                </c:pt>
                <c:pt idx="4">
                  <c:v>1.8333333333333333</c:v>
                </c:pt>
                <c:pt idx="5">
                  <c:v>1.7033435246508064</c:v>
                </c:pt>
                <c:pt idx="6">
                  <c:v>0.4375661181815268</c:v>
                </c:pt>
              </c:numCache>
            </c:numRef>
          </c:val>
        </c:ser>
        <c:axId val="163739904"/>
        <c:axId val="163753984"/>
      </c:barChart>
      <c:catAx>
        <c:axId val="163739904"/>
        <c:scaling>
          <c:orientation val="minMax"/>
        </c:scaling>
        <c:axPos val="b"/>
        <c:tickLblPos val="nextTo"/>
        <c:crossAx val="163753984"/>
        <c:crosses val="autoZero"/>
        <c:auto val="1"/>
        <c:lblAlgn val="ctr"/>
        <c:lblOffset val="100"/>
        <c:noMultiLvlLbl val="1"/>
      </c:catAx>
      <c:valAx>
        <c:axId val="163753984"/>
        <c:scaling>
          <c:orientation val="minMax"/>
        </c:scaling>
        <c:axPos val="l"/>
        <c:majorGridlines/>
        <c:numFmt formatCode="0.00" sourceLinked="1"/>
        <c:tickLblPos val="nextTo"/>
        <c:crossAx val="1637399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Prędkość przetwarzania [GFLOPS]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Wykresy!$A$79:$C$85</c:f>
              <c:multiLvlStrCache>
                <c:ptCount val="7"/>
                <c:lvl>
                  <c:pt idx="0">
                    <c:v>IJK</c:v>
                  </c:pt>
                  <c:pt idx="1">
                    <c:v>IJK</c:v>
                  </c:pt>
                  <c:pt idx="2">
                    <c:v>IJK</c:v>
                  </c:pt>
                  <c:pt idx="3">
                    <c:v>IJK-IJK</c:v>
                  </c:pt>
                  <c:pt idx="4">
                    <c:v>IJK-IJK</c:v>
                  </c:pt>
                  <c:pt idx="5">
                    <c:v>IJK-IJK</c:v>
                  </c:pt>
                  <c:pt idx="6">
                    <c:v>IJK-IJK</c:v>
                  </c:pt>
                </c:lvl>
                <c:lvl>
                  <c:pt idx="0">
                    <c:v>n = 700</c:v>
                  </c:pt>
                  <c:pt idx="1">
                    <c:v>n = 1200</c:v>
                  </c:pt>
                  <c:pt idx="2">
                    <c:v>n = 1400</c:v>
                  </c:pt>
                  <c:pt idx="3">
                    <c:v>n = 1400</c:v>
                  </c:pt>
                  <c:pt idx="4">
                    <c:v>n = 1400</c:v>
                  </c:pt>
                  <c:pt idx="5">
                    <c:v>n = 2800</c:v>
                  </c:pt>
                  <c:pt idx="6">
                    <c:v>n = 2800</c:v>
                  </c:pt>
                </c:lvl>
                <c:lvl>
                  <c:pt idx="3">
                    <c:v>r = 175</c:v>
                  </c:pt>
                  <c:pt idx="4">
                    <c:v>r = 350</c:v>
                  </c:pt>
                  <c:pt idx="5">
                    <c:v>r = 350</c:v>
                  </c:pt>
                  <c:pt idx="6">
                    <c:v>r = 700</c:v>
                  </c:pt>
                </c:lvl>
              </c:multiLvlStrCache>
            </c:multiLvlStrRef>
          </c:cat>
          <c:val>
            <c:numRef>
              <c:f>Wykresy!$D$79:$D$85</c:f>
              <c:numCache>
                <c:formatCode>0.00</c:formatCode>
                <c:ptCount val="7"/>
                <c:pt idx="0">
                  <c:v>6.2723440828754038</c:v>
                </c:pt>
                <c:pt idx="1">
                  <c:v>5.7600864012960189</c:v>
                </c:pt>
                <c:pt idx="2">
                  <c:v>4.746419428492354</c:v>
                </c:pt>
                <c:pt idx="3">
                  <c:v>4.0371642746272176</c:v>
                </c:pt>
                <c:pt idx="4">
                  <c:v>4.1813333333333338</c:v>
                </c:pt>
                <c:pt idx="5">
                  <c:v>3.9134659095973685</c:v>
                </c:pt>
                <c:pt idx="6">
                  <c:v>1.0053169322079696</c:v>
                </c:pt>
              </c:numCache>
            </c:numRef>
          </c:val>
        </c:ser>
        <c:axId val="163765248"/>
        <c:axId val="164508416"/>
      </c:barChart>
      <c:catAx>
        <c:axId val="163765248"/>
        <c:scaling>
          <c:orientation val="minMax"/>
        </c:scaling>
        <c:axPos val="b"/>
        <c:tickLblPos val="nextTo"/>
        <c:crossAx val="164508416"/>
        <c:crosses val="autoZero"/>
        <c:auto val="1"/>
        <c:lblAlgn val="ctr"/>
        <c:lblOffset val="100"/>
        <c:noMultiLvlLbl val="1"/>
      </c:catAx>
      <c:valAx>
        <c:axId val="164508416"/>
        <c:scaling>
          <c:orientation val="minMax"/>
        </c:scaling>
        <c:axPos val="l"/>
        <c:majorGridlines/>
        <c:numFmt formatCode="0.00" sourceLinked="1"/>
        <c:tickLblPos val="nextTo"/>
        <c:crossAx val="16376524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Krotność pobierania danych instancji do pp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Wykresy!$A$102:$C$108</c:f>
              <c:multiLvlStrCache>
                <c:ptCount val="7"/>
                <c:lvl>
                  <c:pt idx="0">
                    <c:v>IJK</c:v>
                  </c:pt>
                  <c:pt idx="1">
                    <c:v>IJK</c:v>
                  </c:pt>
                  <c:pt idx="2">
                    <c:v>IJK</c:v>
                  </c:pt>
                  <c:pt idx="3">
                    <c:v>IJK-IJK</c:v>
                  </c:pt>
                  <c:pt idx="4">
                    <c:v>IJK-IJK</c:v>
                  </c:pt>
                  <c:pt idx="5">
                    <c:v>IJK-IJK</c:v>
                  </c:pt>
                  <c:pt idx="6">
                    <c:v>IJK-IJK</c:v>
                  </c:pt>
                </c:lvl>
                <c:lvl>
                  <c:pt idx="0">
                    <c:v>n = 700</c:v>
                  </c:pt>
                  <c:pt idx="1">
                    <c:v>n = 1200</c:v>
                  </c:pt>
                  <c:pt idx="2">
                    <c:v>n = 1400</c:v>
                  </c:pt>
                  <c:pt idx="3">
                    <c:v>n = 1400</c:v>
                  </c:pt>
                  <c:pt idx="4">
                    <c:v>n = 1400</c:v>
                  </c:pt>
                  <c:pt idx="5">
                    <c:v>n = 2800</c:v>
                  </c:pt>
                  <c:pt idx="6">
                    <c:v>n = 2800</c:v>
                  </c:pt>
                </c:lvl>
                <c:lvl>
                  <c:pt idx="3">
                    <c:v>r = 175</c:v>
                  </c:pt>
                  <c:pt idx="4">
                    <c:v>r = 350</c:v>
                  </c:pt>
                  <c:pt idx="5">
                    <c:v>r = 350</c:v>
                  </c:pt>
                  <c:pt idx="6">
                    <c:v>r = 700</c:v>
                  </c:pt>
                </c:lvl>
              </c:multiLvlStrCache>
            </c:multiLvlStrRef>
          </c:cat>
          <c:val>
            <c:numRef>
              <c:f>Wykresy!$D$102:$D$108</c:f>
              <c:numCache>
                <c:formatCode>0.00</c:formatCode>
                <c:ptCount val="7"/>
                <c:pt idx="0">
                  <c:v>16.326530612244898</c:v>
                </c:pt>
                <c:pt idx="1">
                  <c:v>117.77777777777777</c:v>
                </c:pt>
                <c:pt idx="2">
                  <c:v>904.08163265306121</c:v>
                </c:pt>
                <c:pt idx="3">
                  <c:v>46.122448979591837</c:v>
                </c:pt>
                <c:pt idx="4">
                  <c:v>40.544217687074827</c:v>
                </c:pt>
                <c:pt idx="5">
                  <c:v>60.170068027210881</c:v>
                </c:pt>
                <c:pt idx="6">
                  <c:v>87.721088435374156</c:v>
                </c:pt>
              </c:numCache>
            </c:numRef>
          </c:val>
        </c:ser>
        <c:axId val="164528128"/>
        <c:axId val="164529664"/>
      </c:barChart>
      <c:catAx>
        <c:axId val="164528128"/>
        <c:scaling>
          <c:orientation val="minMax"/>
        </c:scaling>
        <c:axPos val="b"/>
        <c:tickLblPos val="nextTo"/>
        <c:crossAx val="164529664"/>
        <c:crosses val="autoZero"/>
        <c:auto val="1"/>
        <c:lblAlgn val="ctr"/>
        <c:lblOffset val="100"/>
        <c:noMultiLvlLbl val="1"/>
      </c:catAx>
      <c:valAx>
        <c:axId val="164529664"/>
        <c:scaling>
          <c:orientation val="minMax"/>
        </c:scaling>
        <c:axPos val="l"/>
        <c:majorGridlines/>
        <c:numFmt formatCode="0.00" sourceLinked="1"/>
        <c:tickLblPos val="nextTo"/>
        <c:crossAx val="16452812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171450</xdr:rowOff>
    </xdr:from>
    <xdr:to>
      <xdr:col>13</xdr:col>
      <xdr:colOff>166200</xdr:colOff>
      <xdr:row>22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24</xdr:row>
      <xdr:rowOff>0</xdr:rowOff>
    </xdr:from>
    <xdr:to>
      <xdr:col>13</xdr:col>
      <xdr:colOff>166201</xdr:colOff>
      <xdr:row>44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47</xdr:row>
      <xdr:rowOff>19050</xdr:rowOff>
    </xdr:from>
    <xdr:to>
      <xdr:col>13</xdr:col>
      <xdr:colOff>171450</xdr:colOff>
      <xdr:row>67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13</xdr:col>
      <xdr:colOff>152400</xdr:colOff>
      <xdr:row>91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94</xdr:row>
      <xdr:rowOff>9525</xdr:rowOff>
    </xdr:from>
    <xdr:to>
      <xdr:col>13</xdr:col>
      <xdr:colOff>152400</xdr:colOff>
      <xdr:row>114</xdr:row>
      <xdr:rowOff>142875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activeCell="O31" sqref="O31"/>
    </sheetView>
  </sheetViews>
  <sheetFormatPr defaultRowHeight="15" customHeight="1"/>
  <cols>
    <col min="1" max="1" width="4.875" style="2" bestFit="1" customWidth="1"/>
    <col min="2" max="2" width="3.875" style="2" bestFit="1" customWidth="1"/>
    <col min="3" max="3" width="7.75" style="2" bestFit="1" customWidth="1"/>
    <col min="4" max="4" width="12.5" style="2" customWidth="1"/>
    <col min="5" max="5" width="11" style="2" customWidth="1"/>
    <col min="6" max="6" width="10.5" style="2" bestFit="1" customWidth="1"/>
    <col min="7" max="7" width="6.875" style="2" bestFit="1" customWidth="1"/>
    <col min="8" max="8" width="7.125" style="2" bestFit="1" customWidth="1"/>
    <col min="9" max="9" width="6.875" style="2" bestFit="1" customWidth="1"/>
    <col min="10" max="10" width="13.5" style="2" bestFit="1" customWidth="1"/>
    <col min="11" max="11" width="5.875" style="2" bestFit="1" customWidth="1"/>
    <col min="12" max="12" width="9.375" style="2" bestFit="1" customWidth="1"/>
    <col min="13" max="13" width="5.875" style="2" bestFit="1" customWidth="1"/>
    <col min="14" max="14" width="3.75" style="2" customWidth="1"/>
    <col min="15" max="15" width="12.5" style="2" customWidth="1"/>
    <col min="16" max="16" width="4.875" style="2" bestFit="1" customWidth="1"/>
    <col min="17" max="17" width="5.375" style="2" bestFit="1" customWidth="1"/>
    <col min="18" max="18" width="15" style="2" customWidth="1"/>
    <col min="19" max="19" width="10.625" style="2" customWidth="1"/>
    <col min="20" max="20" width="15" style="2" customWidth="1"/>
    <col min="21" max="21" width="15.625" style="2" customWidth="1"/>
    <col min="22" max="23" width="6.375" style="2" bestFit="1" customWidth="1"/>
    <col min="24" max="24" width="11.25" style="2" bestFit="1" customWidth="1"/>
    <col min="25" max="25" width="15" style="2" customWidth="1"/>
    <col min="26" max="16384" width="9" style="2"/>
  </cols>
  <sheetData>
    <row r="1" spans="1:25" ht="15" customHeight="1" thickBot="1">
      <c r="D1" s="40" t="s">
        <v>19</v>
      </c>
    </row>
    <row r="2" spans="1:25" ht="15" customHeight="1">
      <c r="A2" s="37" t="s">
        <v>32</v>
      </c>
      <c r="B2" s="38"/>
      <c r="C2" s="39"/>
      <c r="D2" s="40"/>
    </row>
    <row r="3" spans="1:25" ht="15" customHeight="1">
      <c r="A3" s="23" t="s">
        <v>0</v>
      </c>
      <c r="B3" s="20"/>
      <c r="C3" s="30" t="s">
        <v>8</v>
      </c>
      <c r="D3" s="40"/>
    </row>
    <row r="4" spans="1:25" ht="15" customHeight="1">
      <c r="A4" s="23">
        <v>700</v>
      </c>
      <c r="B4" s="20"/>
      <c r="C4" s="32">
        <v>0.171873</v>
      </c>
      <c r="D4" s="18">
        <f t="shared" ref="D4" si="0">2*A4^3/C4/1000000000</f>
        <v>3.9913191717139984</v>
      </c>
      <c r="F4" s="18"/>
      <c r="G4" s="18"/>
      <c r="H4" s="17"/>
      <c r="I4" s="18"/>
      <c r="J4" s="17"/>
      <c r="K4" s="18"/>
      <c r="L4" s="18"/>
      <c r="M4" s="18"/>
      <c r="N4" s="18"/>
      <c r="O4" s="18"/>
    </row>
    <row r="5" spans="1:25" ht="15" customHeight="1">
      <c r="A5" s="23">
        <v>1200</v>
      </c>
      <c r="B5" s="20"/>
      <c r="C5" s="32">
        <v>1.01563</v>
      </c>
      <c r="D5" s="18">
        <f>2*A5^3/C5/1000000000</f>
        <v>3.4028140169156087</v>
      </c>
      <c r="F5" s="18"/>
      <c r="G5" s="18"/>
      <c r="H5" s="17"/>
      <c r="I5" s="18"/>
      <c r="J5" s="17"/>
      <c r="K5" s="18"/>
      <c r="L5" s="18"/>
      <c r="M5" s="18"/>
      <c r="N5" s="18"/>
      <c r="O5" s="18"/>
    </row>
    <row r="6" spans="1:25" ht="15" customHeight="1">
      <c r="A6" s="23">
        <v>1400</v>
      </c>
      <c r="B6" s="20"/>
      <c r="C6" s="32">
        <v>2.40625</v>
      </c>
      <c r="D6" s="18">
        <f>2*A6^3/C6/1000000000</f>
        <v>2.2807272727272725</v>
      </c>
      <c r="F6" s="18"/>
      <c r="G6" s="18"/>
      <c r="H6" s="17"/>
      <c r="I6" s="18"/>
      <c r="J6" s="17"/>
      <c r="K6" s="18"/>
      <c r="L6" s="18"/>
      <c r="M6" s="18"/>
      <c r="N6" s="18"/>
      <c r="O6" s="18"/>
    </row>
    <row r="7" spans="1:25" ht="15" customHeight="1" thickBot="1">
      <c r="A7" s="24">
        <v>2800</v>
      </c>
      <c r="B7" s="25"/>
      <c r="C7" s="33">
        <v>19.109300000000001</v>
      </c>
      <c r="D7" s="18">
        <f>2*A7^3/C7/1000000000</f>
        <v>2.2975200556796951</v>
      </c>
      <c r="F7" s="18"/>
      <c r="G7" s="18"/>
      <c r="H7" s="17"/>
      <c r="I7" s="18"/>
      <c r="J7" s="17"/>
      <c r="K7" s="18"/>
      <c r="L7" s="18"/>
      <c r="M7" s="18"/>
      <c r="N7" s="18"/>
      <c r="O7" s="18"/>
    </row>
    <row r="8" spans="1:25" ht="15" customHeight="1">
      <c r="A8" s="1"/>
      <c r="B8" s="1"/>
      <c r="C8" s="1"/>
      <c r="F8" s="18"/>
      <c r="G8" s="18"/>
      <c r="H8" s="17"/>
      <c r="I8" s="18"/>
      <c r="J8" s="17"/>
      <c r="K8" s="18"/>
      <c r="L8" s="18"/>
      <c r="M8" s="18"/>
      <c r="N8" s="18"/>
      <c r="O8" s="18"/>
    </row>
    <row r="9" spans="1:25" ht="15" customHeight="1">
      <c r="A9" s="1"/>
      <c r="B9" s="1"/>
      <c r="C9" s="11"/>
      <c r="D9" s="28"/>
      <c r="F9" s="18"/>
      <c r="G9" s="18"/>
      <c r="H9" s="18"/>
      <c r="I9" s="18"/>
      <c r="J9" s="18"/>
      <c r="K9" s="18"/>
    </row>
    <row r="10" spans="1:25" ht="15" customHeight="1">
      <c r="A10" s="1"/>
      <c r="B10" s="1"/>
      <c r="C10" s="29"/>
      <c r="D10" s="1"/>
    </row>
    <row r="11" spans="1:25" ht="15" customHeight="1" thickBot="1">
      <c r="C11" s="8"/>
      <c r="O11" s="40" t="s">
        <v>19</v>
      </c>
      <c r="P11" s="36" t="s">
        <v>9</v>
      </c>
      <c r="Q11" s="36" t="s">
        <v>17</v>
      </c>
      <c r="R11" s="40" t="s">
        <v>10</v>
      </c>
      <c r="S11" s="40" t="s">
        <v>11</v>
      </c>
      <c r="T11" s="41" t="s">
        <v>12</v>
      </c>
      <c r="U11" s="40" t="s">
        <v>29</v>
      </c>
      <c r="V11" s="40" t="s">
        <v>13</v>
      </c>
      <c r="W11" s="40"/>
      <c r="X11" s="40"/>
      <c r="Y11" s="40" t="s">
        <v>16</v>
      </c>
    </row>
    <row r="12" spans="1:25" ht="15" customHeight="1">
      <c r="A12" s="37" t="s">
        <v>30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9"/>
      <c r="O12" s="40"/>
      <c r="P12" s="36"/>
      <c r="Q12" s="36"/>
      <c r="R12" s="40"/>
      <c r="S12" s="40"/>
      <c r="T12" s="41"/>
      <c r="U12" s="40"/>
      <c r="V12" s="40"/>
      <c r="W12" s="40"/>
      <c r="X12" s="40"/>
      <c r="Y12" s="40"/>
    </row>
    <row r="13" spans="1:25" ht="15" customHeight="1">
      <c r="A13" s="3" t="s">
        <v>0</v>
      </c>
      <c r="B13" s="1"/>
      <c r="C13" s="1" t="s">
        <v>8</v>
      </c>
      <c r="D13" s="9" t="s">
        <v>2</v>
      </c>
      <c r="E13" s="9" t="s">
        <v>7</v>
      </c>
      <c r="F13" s="9" t="s">
        <v>3</v>
      </c>
      <c r="G13" s="9" t="s">
        <v>7</v>
      </c>
      <c r="H13" s="9" t="s">
        <v>4</v>
      </c>
      <c r="I13" s="9" t="s">
        <v>7</v>
      </c>
      <c r="J13" s="9" t="s">
        <v>5</v>
      </c>
      <c r="K13" s="9" t="s">
        <v>7</v>
      </c>
      <c r="L13" s="9" t="s">
        <v>6</v>
      </c>
      <c r="M13" s="10" t="s">
        <v>7</v>
      </c>
      <c r="O13" s="40"/>
      <c r="P13" s="36"/>
      <c r="Q13" s="36"/>
      <c r="R13" s="40"/>
      <c r="S13" s="40"/>
      <c r="T13" s="41"/>
      <c r="U13" s="40"/>
      <c r="V13" s="19" t="s">
        <v>14</v>
      </c>
      <c r="W13" s="19" t="s">
        <v>15</v>
      </c>
      <c r="X13" s="19" t="s">
        <v>18</v>
      </c>
      <c r="Y13" s="40"/>
    </row>
    <row r="14" spans="1:25" ht="15" customHeight="1">
      <c r="A14" s="3">
        <v>700</v>
      </c>
      <c r="B14" s="1"/>
      <c r="C14" s="28">
        <v>0.10936899999999999</v>
      </c>
      <c r="D14" s="12">
        <v>4139</v>
      </c>
      <c r="E14" s="12">
        <v>250000</v>
      </c>
      <c r="F14" s="12">
        <v>4409</v>
      </c>
      <c r="G14" s="12">
        <v>250000</v>
      </c>
      <c r="H14" s="12">
        <v>11046</v>
      </c>
      <c r="I14" s="12">
        <v>250000</v>
      </c>
      <c r="J14" s="12">
        <v>32</v>
      </c>
      <c r="K14" s="13">
        <v>2500</v>
      </c>
      <c r="L14" s="12">
        <v>300</v>
      </c>
      <c r="M14" s="14">
        <v>5000</v>
      </c>
      <c r="O14" s="18">
        <f t="shared" ref="O14:O16" si="1">2*A14^3/C14/1000000000</f>
        <v>6.2723440828754038</v>
      </c>
      <c r="P14" s="18">
        <f t="shared" ref="P14:P16" si="2">(H14*I14)/(F14*G14)</f>
        <v>2.5053300068042641</v>
      </c>
      <c r="Q14" s="18">
        <f t="shared" ref="Q14:Q27" si="3">4*P14</f>
        <v>10.021320027217056</v>
      </c>
      <c r="R14" s="17">
        <f t="shared" ref="R14:R16" si="4">(L14*M14)/(H14*I14)</f>
        <v>5.4318305268875606E-4</v>
      </c>
      <c r="S14" s="18">
        <f t="shared" ref="S14:S16" si="5">(D14*E14)/(H14*I14)</f>
        <v>0.37470577584646025</v>
      </c>
      <c r="T14" s="17">
        <f t="shared" ref="T14:T16" si="6">(J14*K14)/(D14*E14)</f>
        <v>7.7313360715148584E-5</v>
      </c>
      <c r="U14" s="18">
        <f>(L14*M14*64)/(4*3*A14^2)</f>
        <v>16.326530612244898</v>
      </c>
      <c r="V14" s="18">
        <f t="shared" ref="V14:V16" si="7">4*C14</f>
        <v>0.43747599999999998</v>
      </c>
      <c r="W14" s="18">
        <f t="shared" ref="W14:W16" si="8">F14*G14*(1/(3000000000))</f>
        <v>0.36741666666666667</v>
      </c>
      <c r="X14" s="18">
        <f t="shared" ref="X14:X27" si="9">(V14-W14)/V14</f>
        <v>0.16014440411207315</v>
      </c>
      <c r="Y14" s="18">
        <f>C4/C14</f>
        <v>1.5714964935219304</v>
      </c>
    </row>
    <row r="15" spans="1:25" ht="15" customHeight="1">
      <c r="A15" s="3">
        <v>1200</v>
      </c>
      <c r="B15" s="1"/>
      <c r="C15" s="28">
        <v>0.59999100000000005</v>
      </c>
      <c r="D15" s="12">
        <v>20885</v>
      </c>
      <c r="E15" s="12">
        <v>250000</v>
      </c>
      <c r="F15" s="12">
        <v>23980</v>
      </c>
      <c r="G15" s="12">
        <v>250000</v>
      </c>
      <c r="H15" s="12">
        <v>55795</v>
      </c>
      <c r="I15" s="12">
        <v>250000</v>
      </c>
      <c r="J15" s="12">
        <v>67</v>
      </c>
      <c r="K15" s="12">
        <v>25000</v>
      </c>
      <c r="L15" s="12">
        <v>636</v>
      </c>
      <c r="M15" s="4">
        <v>50000</v>
      </c>
      <c r="O15" s="18">
        <f>2*A15^3/C15/1000000000</f>
        <v>5.7600864012960189</v>
      </c>
      <c r="P15" s="18">
        <f>(H15*I15)/(F15*G15)</f>
        <v>2.3267306088407005</v>
      </c>
      <c r="Q15" s="18">
        <f>4*P15</f>
        <v>9.3069224353628019</v>
      </c>
      <c r="R15" s="17">
        <f>(L15*M15)/(H15*I15)</f>
        <v>2.2797741733130211E-3</v>
      </c>
      <c r="S15" s="18">
        <f>(D15*E15)/(H15*I15)</f>
        <v>0.37431669504435883</v>
      </c>
      <c r="T15" s="17">
        <f>(J15*K15)/(D15*E15)</f>
        <v>3.2080440507541299E-4</v>
      </c>
      <c r="U15" s="18">
        <f>(L15*M15*64)/(4*3*A15^2)</f>
        <v>117.77777777777777</v>
      </c>
      <c r="V15" s="18">
        <f>4*C15</f>
        <v>2.3999640000000002</v>
      </c>
      <c r="W15" s="18">
        <f>F15*G15*(1/(3000000000))</f>
        <v>1.9983333333333333</v>
      </c>
      <c r="X15" s="18">
        <f>(V15-W15)/V15</f>
        <v>0.1673486213404313</v>
      </c>
      <c r="Y15" s="18">
        <f>C5/C15</f>
        <v>1.6927420577975336</v>
      </c>
    </row>
    <row r="16" spans="1:25" ht="15" customHeight="1" thickBot="1">
      <c r="A16" s="5">
        <v>1400</v>
      </c>
      <c r="B16" s="6"/>
      <c r="C16" s="34">
        <v>1.1562399999999999</v>
      </c>
      <c r="D16" s="16">
        <v>33161</v>
      </c>
      <c r="E16" s="16">
        <v>250000</v>
      </c>
      <c r="F16" s="16">
        <v>44950</v>
      </c>
      <c r="G16" s="16">
        <v>250000</v>
      </c>
      <c r="H16" s="16">
        <v>88569</v>
      </c>
      <c r="I16" s="16">
        <v>250000</v>
      </c>
      <c r="J16" s="16">
        <v>111</v>
      </c>
      <c r="K16" s="16">
        <v>25000</v>
      </c>
      <c r="L16" s="16">
        <v>6645</v>
      </c>
      <c r="M16" s="7">
        <v>50000</v>
      </c>
      <c r="O16" s="18">
        <f t="shared" si="1"/>
        <v>4.746419428492354</v>
      </c>
      <c r="P16" s="18">
        <f t="shared" si="2"/>
        <v>1.9703893214682981</v>
      </c>
      <c r="Q16" s="18">
        <f t="shared" si="3"/>
        <v>7.8815572858731926</v>
      </c>
      <c r="R16" s="17">
        <f t="shared" si="4"/>
        <v>1.5005250143955561E-2</v>
      </c>
      <c r="S16" s="18">
        <f t="shared" si="5"/>
        <v>0.37440865314048932</v>
      </c>
      <c r="T16" s="17">
        <f t="shared" si="6"/>
        <v>3.3473055697958446E-4</v>
      </c>
      <c r="U16" s="18">
        <f>(L16*M16*64)/(4*3*A16^2)</f>
        <v>904.08163265306121</v>
      </c>
      <c r="V16" s="18">
        <f t="shared" si="7"/>
        <v>4.6249599999999997</v>
      </c>
      <c r="W16" s="18">
        <f t="shared" si="8"/>
        <v>3.7458333333333331</v>
      </c>
      <c r="X16" s="18">
        <f t="shared" si="9"/>
        <v>0.19008308540326113</v>
      </c>
      <c r="Y16" s="18">
        <f>C6/C16</f>
        <v>2.0810990797758251</v>
      </c>
    </row>
    <row r="17" spans="1:25" ht="15" customHeight="1">
      <c r="A17" s="3"/>
      <c r="B17" s="1"/>
      <c r="C17" s="11"/>
      <c r="D17" s="11"/>
      <c r="E17" s="12"/>
      <c r="F17" s="11"/>
      <c r="G17" s="12"/>
      <c r="H17" s="11"/>
      <c r="I17" s="12"/>
      <c r="J17" s="11"/>
      <c r="K17" s="12"/>
      <c r="L17" s="11"/>
      <c r="M17" s="11"/>
      <c r="O17" s="18"/>
      <c r="P17" s="18"/>
      <c r="Q17" s="18"/>
      <c r="R17" s="17"/>
      <c r="S17" s="18"/>
      <c r="T17" s="17"/>
      <c r="U17" s="18"/>
      <c r="V17" s="18"/>
      <c r="W17" s="18"/>
      <c r="X17" s="18"/>
      <c r="Y17" s="18"/>
    </row>
    <row r="18" spans="1:25" ht="15" customHeight="1">
      <c r="A18" s="20"/>
      <c r="B18" s="20"/>
      <c r="C18" s="21"/>
      <c r="D18" s="21"/>
      <c r="E18" s="22"/>
      <c r="F18" s="21"/>
      <c r="G18" s="22"/>
      <c r="H18" s="21"/>
      <c r="I18" s="22"/>
      <c r="J18" s="21"/>
      <c r="K18" s="22"/>
      <c r="L18" s="21"/>
      <c r="M18" s="21"/>
      <c r="N18" s="20"/>
      <c r="O18" s="18"/>
      <c r="P18" s="18"/>
      <c r="Q18" s="18"/>
      <c r="R18" s="17"/>
      <c r="S18" s="18"/>
      <c r="T18" s="17"/>
      <c r="U18" s="18"/>
      <c r="V18" s="18"/>
      <c r="W18" s="18"/>
      <c r="X18" s="18"/>
      <c r="Y18" s="18"/>
    </row>
    <row r="19" spans="1:25" ht="15" customHeight="1">
      <c r="A19" s="20"/>
      <c r="B19" s="20"/>
      <c r="C19" s="21"/>
      <c r="D19" s="21"/>
      <c r="E19" s="22"/>
      <c r="F19" s="21"/>
      <c r="G19" s="22"/>
      <c r="H19" s="21"/>
      <c r="I19" s="22"/>
      <c r="J19" s="21"/>
      <c r="K19" s="22"/>
      <c r="L19" s="21"/>
      <c r="M19" s="21"/>
      <c r="N19" s="20"/>
      <c r="O19" s="18"/>
      <c r="P19" s="18"/>
      <c r="Q19" s="18"/>
      <c r="R19" s="17"/>
      <c r="S19" s="18"/>
      <c r="T19" s="17"/>
      <c r="U19" s="18"/>
      <c r="V19" s="18"/>
      <c r="W19" s="18"/>
      <c r="X19" s="18"/>
      <c r="Y19" s="18"/>
    </row>
    <row r="21" spans="1:25" ht="15" customHeight="1" thickBot="1">
      <c r="O21" s="40" t="s">
        <v>19</v>
      </c>
      <c r="P21" s="36" t="s">
        <v>9</v>
      </c>
      <c r="Q21" s="36" t="s">
        <v>17</v>
      </c>
      <c r="R21" s="40" t="s">
        <v>10</v>
      </c>
      <c r="S21" s="40" t="s">
        <v>11</v>
      </c>
      <c r="T21" s="41" t="s">
        <v>12</v>
      </c>
      <c r="U21" s="40" t="s">
        <v>29</v>
      </c>
      <c r="V21" s="40" t="s">
        <v>13</v>
      </c>
      <c r="W21" s="40"/>
      <c r="X21" s="40"/>
      <c r="Y21" s="40" t="s">
        <v>16</v>
      </c>
    </row>
    <row r="22" spans="1:25" ht="15" customHeight="1">
      <c r="A22" s="37" t="s">
        <v>31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9"/>
      <c r="O22" s="40"/>
      <c r="P22" s="36"/>
      <c r="Q22" s="36"/>
      <c r="R22" s="40"/>
      <c r="S22" s="40"/>
      <c r="T22" s="41"/>
      <c r="U22" s="40"/>
      <c r="V22" s="40"/>
      <c r="W22" s="40"/>
      <c r="X22" s="40"/>
      <c r="Y22" s="40"/>
    </row>
    <row r="23" spans="1:25" ht="15" customHeight="1">
      <c r="A23" s="3" t="s">
        <v>0</v>
      </c>
      <c r="B23" s="1" t="s">
        <v>1</v>
      </c>
      <c r="C23" s="1" t="s">
        <v>8</v>
      </c>
      <c r="D23" s="9" t="s">
        <v>2</v>
      </c>
      <c r="E23" s="9" t="s">
        <v>7</v>
      </c>
      <c r="F23" s="9" t="s">
        <v>3</v>
      </c>
      <c r="G23" s="9" t="s">
        <v>7</v>
      </c>
      <c r="H23" s="9" t="s">
        <v>4</v>
      </c>
      <c r="I23" s="9" t="s">
        <v>7</v>
      </c>
      <c r="J23" s="9" t="s">
        <v>5</v>
      </c>
      <c r="K23" s="9" t="s">
        <v>7</v>
      </c>
      <c r="L23" s="9" t="s">
        <v>6</v>
      </c>
      <c r="M23" s="10" t="s">
        <v>7</v>
      </c>
      <c r="O23" s="40"/>
      <c r="P23" s="36"/>
      <c r="Q23" s="36"/>
      <c r="R23" s="40"/>
      <c r="S23" s="40"/>
      <c r="T23" s="41"/>
      <c r="U23" s="40"/>
      <c r="V23" s="19" t="s">
        <v>14</v>
      </c>
      <c r="W23" s="19" t="s">
        <v>15</v>
      </c>
      <c r="X23" s="19" t="s">
        <v>18</v>
      </c>
      <c r="Y23" s="40"/>
    </row>
    <row r="24" spans="1:25" ht="15" customHeight="1">
      <c r="A24" s="3">
        <v>1400</v>
      </c>
      <c r="B24" s="1">
        <v>175</v>
      </c>
      <c r="C24" s="28">
        <v>1.35937</v>
      </c>
      <c r="D24" s="11">
        <v>22641</v>
      </c>
      <c r="E24" s="12">
        <v>250000</v>
      </c>
      <c r="F24" s="11">
        <v>58737</v>
      </c>
      <c r="G24" s="12">
        <v>250000</v>
      </c>
      <c r="H24" s="11">
        <v>78621</v>
      </c>
      <c r="I24" s="12">
        <v>250000</v>
      </c>
      <c r="J24" s="11">
        <v>28</v>
      </c>
      <c r="K24" s="12">
        <v>25000</v>
      </c>
      <c r="L24" s="11">
        <v>339</v>
      </c>
      <c r="M24" s="4">
        <v>50000</v>
      </c>
      <c r="O24" s="18">
        <f>2*A24^3/C24/1000000000</f>
        <v>4.0371642746272176</v>
      </c>
      <c r="P24" s="18">
        <f>(H24*I24)/(F24*G24)</f>
        <v>1.3385259717043771</v>
      </c>
      <c r="Q24" s="18">
        <f>4*P24</f>
        <v>5.3541038868175086</v>
      </c>
      <c r="R24" s="17">
        <f>(L24*M24)/(H24*I24)</f>
        <v>8.6236501698019614E-4</v>
      </c>
      <c r="S24" s="18">
        <f>(D24*E24)/(H24*I24)</f>
        <v>0.28797649482962567</v>
      </c>
      <c r="T24" s="17">
        <f>(J24*K24)/(D24*E24)</f>
        <v>1.2366944922927433E-4</v>
      </c>
      <c r="U24" s="18">
        <f>(L24*M24*64)/(4*3*A24^2)</f>
        <v>46.122448979591837</v>
      </c>
      <c r="V24" s="18">
        <f>4*C24</f>
        <v>5.4374799999999999</v>
      </c>
      <c r="W24" s="18">
        <f>F24*G24*(1/(3000000000))</f>
        <v>4.8947500000000002</v>
      </c>
      <c r="X24" s="18">
        <f>(V24-W24)/V24</f>
        <v>9.9812780920573455E-2</v>
      </c>
      <c r="Y24" s="18">
        <f>C6/C24</f>
        <v>1.770121453320288</v>
      </c>
    </row>
    <row r="25" spans="1:25" ht="15" customHeight="1">
      <c r="A25" s="3">
        <v>1400</v>
      </c>
      <c r="B25" s="1">
        <v>350</v>
      </c>
      <c r="C25" s="28">
        <v>1.3125</v>
      </c>
      <c r="D25" s="11">
        <v>22434</v>
      </c>
      <c r="E25" s="12">
        <v>250000</v>
      </c>
      <c r="F25" s="11">
        <v>56971</v>
      </c>
      <c r="G25" s="12">
        <v>250000</v>
      </c>
      <c r="H25" s="11">
        <v>78312</v>
      </c>
      <c r="I25" s="12">
        <v>250000</v>
      </c>
      <c r="J25" s="11">
        <v>427</v>
      </c>
      <c r="K25" s="12">
        <v>25000</v>
      </c>
      <c r="L25" s="11">
        <v>298</v>
      </c>
      <c r="M25" s="4">
        <v>50000</v>
      </c>
      <c r="O25" s="18">
        <f t="shared" ref="O25:O27" si="10">2*A25^3/C25/1000000000</f>
        <v>4.1813333333333338</v>
      </c>
      <c r="P25" s="18">
        <f t="shared" ref="P25:P27" si="11">(H25*I25)/(F25*G25)</f>
        <v>1.3745940917308805</v>
      </c>
      <c r="Q25" s="18">
        <f t="shared" si="3"/>
        <v>5.4983763669235222</v>
      </c>
      <c r="R25" s="17">
        <f t="shared" ref="R25:R27" si="12">(L25*M25)/(H25*I25)</f>
        <v>7.6105833077944626E-4</v>
      </c>
      <c r="S25" s="18">
        <f t="shared" ref="S25:S27" si="13">(D25*E25)/(H25*I25)</f>
        <v>0.28646950658902848</v>
      </c>
      <c r="T25" s="17">
        <f t="shared" ref="T25:T27" si="14">(J25*K25)/(D25*E25)</f>
        <v>1.9033609699563162E-3</v>
      </c>
      <c r="U25" s="18">
        <f>(L25*M25*64)/(4*3*A25^2)</f>
        <v>40.544217687074827</v>
      </c>
      <c r="V25" s="18">
        <f t="shared" ref="V25:V27" si="15">4*C25</f>
        <v>5.25</v>
      </c>
      <c r="W25" s="18">
        <f t="shared" ref="W25:W27" si="16">F25*G25*(1/(3000000000))</f>
        <v>4.747583333333333</v>
      </c>
      <c r="X25" s="18">
        <f t="shared" si="9"/>
        <v>9.5698412698412755E-2</v>
      </c>
      <c r="Y25" s="18">
        <f>C6/C25</f>
        <v>1.8333333333333333</v>
      </c>
    </row>
    <row r="26" spans="1:25" ht="15" customHeight="1">
      <c r="A26" s="3">
        <v>2800</v>
      </c>
      <c r="B26" s="1">
        <v>350</v>
      </c>
      <c r="C26" s="28">
        <v>11.2187</v>
      </c>
      <c r="D26" s="11">
        <v>141560</v>
      </c>
      <c r="E26" s="12">
        <v>250000</v>
      </c>
      <c r="F26" s="11">
        <v>383604</v>
      </c>
      <c r="G26" s="12">
        <v>250000</v>
      </c>
      <c r="H26" s="11">
        <v>497114</v>
      </c>
      <c r="I26" s="12">
        <v>250000</v>
      </c>
      <c r="J26" s="11">
        <v>5918</v>
      </c>
      <c r="K26" s="12">
        <v>25000</v>
      </c>
      <c r="L26" s="11">
        <v>1769</v>
      </c>
      <c r="M26" s="4">
        <v>50000</v>
      </c>
      <c r="O26" s="18">
        <f>2*A26^3/C26/1000000000</f>
        <v>3.9134659095973685</v>
      </c>
      <c r="P26" s="18">
        <f>(H26*I26)/(F26*G26)</f>
        <v>1.2959041094461998</v>
      </c>
      <c r="Q26" s="18">
        <f>4*P26</f>
        <v>5.1836164377847993</v>
      </c>
      <c r="R26" s="17">
        <f>(L26*M26)/(H26*I26)</f>
        <v>7.1170797845162279E-4</v>
      </c>
      <c r="S26" s="18">
        <f>(D26*E26)/(H26*I26)</f>
        <v>0.28476365582140112</v>
      </c>
      <c r="T26" s="17">
        <f>(J26*K26)/(D26*E26)</f>
        <v>4.1805594800791183E-3</v>
      </c>
      <c r="U26" s="18">
        <f>(L26*M26*64)/(4*3*A26^2)</f>
        <v>60.170068027210881</v>
      </c>
      <c r="V26" s="18">
        <f>4*C26</f>
        <v>44.8748</v>
      </c>
      <c r="W26" s="18">
        <f>F26*G26*(1/(3000000000))</f>
        <v>31.966999999999999</v>
      </c>
      <c r="X26" s="18">
        <f>(V26-W26)/V26</f>
        <v>0.28764027917673174</v>
      </c>
      <c r="Y26" s="18">
        <f>C7/C26</f>
        <v>1.7033435246508064</v>
      </c>
    </row>
    <row r="27" spans="1:25" ht="15" customHeight="1" thickBot="1">
      <c r="A27" s="5">
        <v>2800</v>
      </c>
      <c r="B27" s="6">
        <v>700</v>
      </c>
      <c r="C27" s="34">
        <v>43.671799999999998</v>
      </c>
      <c r="D27" s="15">
        <v>173452</v>
      </c>
      <c r="E27" s="16">
        <v>250000</v>
      </c>
      <c r="F27" s="15">
        <v>1909430</v>
      </c>
      <c r="G27" s="16">
        <v>250000</v>
      </c>
      <c r="H27" s="15">
        <v>606154</v>
      </c>
      <c r="I27" s="16">
        <v>250000</v>
      </c>
      <c r="J27" s="15">
        <v>444983</v>
      </c>
      <c r="K27" s="16">
        <v>25000</v>
      </c>
      <c r="L27" s="15">
        <v>2579</v>
      </c>
      <c r="M27" s="7">
        <v>50000</v>
      </c>
      <c r="O27" s="18">
        <f t="shared" si="10"/>
        <v>1.0053169322079696</v>
      </c>
      <c r="P27" s="18">
        <f t="shared" si="11"/>
        <v>0.31745285242192695</v>
      </c>
      <c r="Q27" s="18">
        <f t="shared" si="3"/>
        <v>1.2698114096877078</v>
      </c>
      <c r="R27" s="17">
        <f t="shared" si="12"/>
        <v>8.5093887032008366E-4</v>
      </c>
      <c r="S27" s="18">
        <f t="shared" si="13"/>
        <v>0.28615170402241014</v>
      </c>
      <c r="T27" s="17">
        <f t="shared" si="14"/>
        <v>0.25654532666097823</v>
      </c>
      <c r="U27" s="18">
        <f>(L27*M27*64)/(4*3*A27^2)</f>
        <v>87.721088435374156</v>
      </c>
      <c r="V27" s="18">
        <f t="shared" si="15"/>
        <v>174.68719999999999</v>
      </c>
      <c r="W27" s="18">
        <f t="shared" si="16"/>
        <v>159.11916666666667</v>
      </c>
      <c r="X27" s="18">
        <f t="shared" si="9"/>
        <v>8.9119485190290532E-2</v>
      </c>
      <c r="Y27" s="18">
        <f>C7/C27</f>
        <v>0.4375661181815268</v>
      </c>
    </row>
    <row r="28" spans="1:25" s="20" customFormat="1" ht="15" customHeight="1">
      <c r="C28" s="21"/>
      <c r="D28" s="21"/>
      <c r="E28" s="22"/>
      <c r="F28" s="21"/>
      <c r="G28" s="22"/>
      <c r="H28" s="21"/>
      <c r="I28" s="22"/>
      <c r="J28" s="21"/>
      <c r="K28" s="22"/>
      <c r="L28" s="21"/>
      <c r="M28" s="21"/>
      <c r="O28" s="26"/>
      <c r="P28" s="26"/>
      <c r="Q28" s="26"/>
      <c r="R28" s="27"/>
      <c r="S28" s="26"/>
      <c r="T28" s="27"/>
      <c r="U28" s="26"/>
      <c r="V28" s="26"/>
      <c r="W28" s="26"/>
      <c r="X28" s="26"/>
      <c r="Y28" s="26"/>
    </row>
  </sheetData>
  <mergeCells count="22">
    <mergeCell ref="T11:T13"/>
    <mergeCell ref="T21:T23"/>
    <mergeCell ref="V21:X22"/>
    <mergeCell ref="O11:O13"/>
    <mergeCell ref="O21:O23"/>
    <mergeCell ref="S11:S13"/>
    <mergeCell ref="S21:S23"/>
    <mergeCell ref="R21:R23"/>
    <mergeCell ref="R11:R13"/>
    <mergeCell ref="V11:X12"/>
    <mergeCell ref="Y11:Y13"/>
    <mergeCell ref="U11:U13"/>
    <mergeCell ref="Y21:Y23"/>
    <mergeCell ref="U21:U23"/>
    <mergeCell ref="P21:P23"/>
    <mergeCell ref="Q21:Q23"/>
    <mergeCell ref="P11:P13"/>
    <mergeCell ref="Q11:Q13"/>
    <mergeCell ref="A2:C2"/>
    <mergeCell ref="D1:D3"/>
    <mergeCell ref="A12:M12"/>
    <mergeCell ref="A22:M2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08"/>
  <sheetViews>
    <sheetView topLeftCell="A91" workbookViewId="0">
      <selection activeCell="C116" sqref="C116"/>
    </sheetView>
  </sheetViews>
  <sheetFormatPr defaultRowHeight="14.25"/>
  <cols>
    <col min="1" max="1" width="21.75" bestFit="1" customWidth="1"/>
    <col min="2" max="3" width="21.75" customWidth="1"/>
    <col min="4" max="4" width="10.375" bestFit="1" customWidth="1"/>
  </cols>
  <sheetData>
    <row r="2" spans="1:4">
      <c r="B2" t="s">
        <v>23</v>
      </c>
      <c r="C2" t="s">
        <v>20</v>
      </c>
      <c r="D2" s="31">
        <v>5.4318305268875606E-4</v>
      </c>
    </row>
    <row r="3" spans="1:4">
      <c r="B3" t="s">
        <v>22</v>
      </c>
      <c r="C3" t="s">
        <v>20</v>
      </c>
      <c r="D3" s="31">
        <v>2.2797741733130211E-3</v>
      </c>
    </row>
    <row r="4" spans="1:4">
      <c r="B4" t="s">
        <v>24</v>
      </c>
      <c r="C4" t="s">
        <v>20</v>
      </c>
      <c r="D4" s="31">
        <v>1.5005250143955561E-2</v>
      </c>
    </row>
    <row r="5" spans="1:4">
      <c r="A5" t="s">
        <v>26</v>
      </c>
      <c r="B5" t="s">
        <v>24</v>
      </c>
      <c r="C5" t="s">
        <v>21</v>
      </c>
      <c r="D5" s="31">
        <v>8.6236501698019614E-4</v>
      </c>
    </row>
    <row r="6" spans="1:4">
      <c r="A6" t="s">
        <v>25</v>
      </c>
      <c r="B6" t="s">
        <v>24</v>
      </c>
      <c r="C6" t="s">
        <v>21</v>
      </c>
      <c r="D6" s="31">
        <v>7.6105833077944626E-4</v>
      </c>
    </row>
    <row r="7" spans="1:4">
      <c r="A7" t="s">
        <v>25</v>
      </c>
      <c r="B7" t="s">
        <v>28</v>
      </c>
      <c r="C7" t="s">
        <v>21</v>
      </c>
      <c r="D7" s="31">
        <v>7.1170797845162279E-4</v>
      </c>
    </row>
    <row r="8" spans="1:4">
      <c r="A8" t="s">
        <v>27</v>
      </c>
      <c r="B8" t="s">
        <v>28</v>
      </c>
      <c r="C8" t="s">
        <v>21</v>
      </c>
      <c r="D8" s="31">
        <v>8.5093887032008366E-4</v>
      </c>
    </row>
    <row r="31" spans="2:4">
      <c r="B31" t="s">
        <v>23</v>
      </c>
      <c r="C31" t="s">
        <v>20</v>
      </c>
      <c r="D31" s="17">
        <v>7.7313360715148584E-5</v>
      </c>
    </row>
    <row r="32" spans="2:4">
      <c r="B32" t="s">
        <v>22</v>
      </c>
      <c r="C32" t="s">
        <v>20</v>
      </c>
      <c r="D32" s="17">
        <v>3.2080440507541299E-4</v>
      </c>
    </row>
    <row r="33" spans="1:4">
      <c r="B33" t="s">
        <v>24</v>
      </c>
      <c r="C33" t="s">
        <v>20</v>
      </c>
      <c r="D33" s="17">
        <v>3.3473055697958446E-4</v>
      </c>
    </row>
    <row r="34" spans="1:4">
      <c r="A34" t="s">
        <v>26</v>
      </c>
      <c r="B34" t="s">
        <v>24</v>
      </c>
      <c r="C34" t="s">
        <v>21</v>
      </c>
      <c r="D34" s="17">
        <v>1.2366944922927433E-4</v>
      </c>
    </row>
    <row r="35" spans="1:4">
      <c r="A35" t="s">
        <v>25</v>
      </c>
      <c r="B35" t="s">
        <v>24</v>
      </c>
      <c r="C35" t="s">
        <v>21</v>
      </c>
      <c r="D35" s="17">
        <v>1.9033609699563162E-3</v>
      </c>
    </row>
    <row r="36" spans="1:4">
      <c r="A36" t="s">
        <v>25</v>
      </c>
      <c r="B36" t="s">
        <v>28</v>
      </c>
      <c r="C36" t="s">
        <v>21</v>
      </c>
      <c r="D36" s="17">
        <v>4.1805594800791183E-3</v>
      </c>
    </row>
    <row r="37" spans="1:4">
      <c r="A37" t="s">
        <v>27</v>
      </c>
      <c r="B37" t="s">
        <v>28</v>
      </c>
      <c r="C37" t="s">
        <v>21</v>
      </c>
      <c r="D37" s="17">
        <v>0.25654532666097823</v>
      </c>
    </row>
    <row r="54" spans="1:4">
      <c r="B54" t="s">
        <v>23</v>
      </c>
      <c r="C54" t="s">
        <v>20</v>
      </c>
      <c r="D54" s="18">
        <v>1.5714964935219304</v>
      </c>
    </row>
    <row r="55" spans="1:4">
      <c r="B55" t="s">
        <v>22</v>
      </c>
      <c r="C55" t="s">
        <v>20</v>
      </c>
      <c r="D55" s="18">
        <v>1.6927420577975336</v>
      </c>
    </row>
    <row r="56" spans="1:4">
      <c r="B56" t="s">
        <v>24</v>
      </c>
      <c r="C56" t="s">
        <v>20</v>
      </c>
      <c r="D56" s="18">
        <v>2.0810990797758251</v>
      </c>
    </row>
    <row r="57" spans="1:4">
      <c r="A57" t="s">
        <v>26</v>
      </c>
      <c r="B57" t="s">
        <v>24</v>
      </c>
      <c r="C57" t="s">
        <v>21</v>
      </c>
      <c r="D57" s="18">
        <v>1.770121453320288</v>
      </c>
    </row>
    <row r="58" spans="1:4">
      <c r="A58" t="s">
        <v>25</v>
      </c>
      <c r="B58" t="s">
        <v>24</v>
      </c>
      <c r="C58" t="s">
        <v>21</v>
      </c>
      <c r="D58" s="18">
        <v>1.8333333333333333</v>
      </c>
    </row>
    <row r="59" spans="1:4">
      <c r="A59" t="s">
        <v>25</v>
      </c>
      <c r="B59" t="s">
        <v>28</v>
      </c>
      <c r="C59" t="s">
        <v>21</v>
      </c>
      <c r="D59" s="18">
        <v>1.7033435246508064</v>
      </c>
    </row>
    <row r="60" spans="1:4">
      <c r="A60" t="s">
        <v>27</v>
      </c>
      <c r="B60" t="s">
        <v>28</v>
      </c>
      <c r="C60" t="s">
        <v>21</v>
      </c>
      <c r="D60" s="18">
        <v>0.4375661181815268</v>
      </c>
    </row>
    <row r="79" spans="2:4">
      <c r="B79" t="s">
        <v>23</v>
      </c>
      <c r="C79" t="s">
        <v>20</v>
      </c>
      <c r="D79" s="18">
        <v>6.2723440828754038</v>
      </c>
    </row>
    <row r="80" spans="2:4">
      <c r="B80" t="s">
        <v>22</v>
      </c>
      <c r="C80" t="s">
        <v>20</v>
      </c>
      <c r="D80" s="18">
        <v>5.7600864012960189</v>
      </c>
    </row>
    <row r="81" spans="1:4">
      <c r="B81" t="s">
        <v>24</v>
      </c>
      <c r="C81" t="s">
        <v>20</v>
      </c>
      <c r="D81" s="18">
        <v>4.746419428492354</v>
      </c>
    </row>
    <row r="82" spans="1:4">
      <c r="A82" t="s">
        <v>26</v>
      </c>
      <c r="B82" t="s">
        <v>24</v>
      </c>
      <c r="C82" t="s">
        <v>21</v>
      </c>
      <c r="D82" s="18">
        <v>4.0371642746272176</v>
      </c>
    </row>
    <row r="83" spans="1:4">
      <c r="A83" t="s">
        <v>25</v>
      </c>
      <c r="B83" t="s">
        <v>24</v>
      </c>
      <c r="C83" t="s">
        <v>21</v>
      </c>
      <c r="D83" s="18">
        <v>4.1813333333333338</v>
      </c>
    </row>
    <row r="84" spans="1:4">
      <c r="A84" t="s">
        <v>25</v>
      </c>
      <c r="B84" t="s">
        <v>28</v>
      </c>
      <c r="C84" t="s">
        <v>21</v>
      </c>
      <c r="D84" s="18">
        <v>3.9134659095973685</v>
      </c>
    </row>
    <row r="85" spans="1:4">
      <c r="A85" t="s">
        <v>27</v>
      </c>
      <c r="B85" t="s">
        <v>28</v>
      </c>
      <c r="C85" t="s">
        <v>21</v>
      </c>
      <c r="D85" s="18">
        <v>1.0053169322079696</v>
      </c>
    </row>
    <row r="102" spans="1:4">
      <c r="B102" t="s">
        <v>23</v>
      </c>
      <c r="C102" t="s">
        <v>20</v>
      </c>
      <c r="D102" s="35">
        <v>16.326530612244898</v>
      </c>
    </row>
    <row r="103" spans="1:4">
      <c r="B103" t="s">
        <v>22</v>
      </c>
      <c r="C103" t="s">
        <v>20</v>
      </c>
      <c r="D103" s="35">
        <v>117.77777777777777</v>
      </c>
    </row>
    <row r="104" spans="1:4">
      <c r="B104" t="s">
        <v>24</v>
      </c>
      <c r="C104" t="s">
        <v>20</v>
      </c>
      <c r="D104" s="35">
        <v>904.08163265306121</v>
      </c>
    </row>
    <row r="105" spans="1:4">
      <c r="A105" t="s">
        <v>26</v>
      </c>
      <c r="B105" t="s">
        <v>24</v>
      </c>
      <c r="C105" t="s">
        <v>21</v>
      </c>
      <c r="D105" s="35">
        <v>46.122448979591837</v>
      </c>
    </row>
    <row r="106" spans="1:4">
      <c r="A106" t="s">
        <v>25</v>
      </c>
      <c r="B106" t="s">
        <v>24</v>
      </c>
      <c r="C106" t="s">
        <v>21</v>
      </c>
      <c r="D106" s="35">
        <v>40.544217687074827</v>
      </c>
    </row>
    <row r="107" spans="1:4">
      <c r="A107" t="s">
        <v>25</v>
      </c>
      <c r="B107" t="s">
        <v>28</v>
      </c>
      <c r="C107" t="s">
        <v>21</v>
      </c>
      <c r="D107" s="35">
        <v>60.170068027210881</v>
      </c>
    </row>
    <row r="108" spans="1:4">
      <c r="A108" t="s">
        <v>27</v>
      </c>
      <c r="B108" t="s">
        <v>28</v>
      </c>
      <c r="C108" t="s">
        <v>21</v>
      </c>
      <c r="D108" s="35">
        <v>87.721088435374156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Wykresy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cp:lastPrinted>2019-04-14T20:01:36Z</cp:lastPrinted>
  <dcterms:created xsi:type="dcterms:W3CDTF">2019-04-14T19:11:39Z</dcterms:created>
  <dcterms:modified xsi:type="dcterms:W3CDTF">2019-04-24T10:11:26Z</dcterms:modified>
</cp:coreProperties>
</file>