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ric\Desktop\"/>
    </mc:Choice>
  </mc:AlternateContent>
  <xr:revisionPtr revIDLastSave="0" documentId="13_ncr:1_{3DB004D9-9900-4811-9394-D53102C9B5C3}" xr6:coauthVersionLast="47" xr6:coauthVersionMax="47" xr10:uidLastSave="{00000000-0000-0000-0000-000000000000}"/>
  <bookViews>
    <workbookView xWindow="-120" yWindow="-120" windowWidth="20730" windowHeight="11160" xr2:uid="{6C3718BC-62C5-4D0D-A3D2-467EBFECEE29}"/>
  </bookViews>
  <sheets>
    <sheet name="Chiffre d'affaires" sheetId="6" r:id="rId1"/>
    <sheet name="Charges" sheetId="7" r:id="rId2"/>
    <sheet name="Compte d'exploitation" sheetId="8" r:id="rId3"/>
    <sheet name="Plan d'investissement" sheetId="11" r:id="rId4"/>
    <sheet name="SIG" sheetId="12" r:id="rId5"/>
    <sheet name="Charges de personnel_2" sheetId="13" r:id="rId6"/>
    <sheet name="Investissements" sheetId="1" state="hidden" r:id="rId7"/>
    <sheet name="Plan d'amortissement" sheetId="2" state="hidden" r:id="rId8"/>
    <sheet name="Impôts et taxes" sheetId="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2" l="1"/>
  <c r="H19" i="12"/>
  <c r="H18" i="12"/>
  <c r="H17" i="12"/>
  <c r="H16" i="12"/>
  <c r="H15" i="12"/>
  <c r="H14" i="12"/>
  <c r="H13" i="12"/>
  <c r="H12" i="12"/>
  <c r="H10" i="12"/>
  <c r="H11" i="12"/>
  <c r="H9" i="12"/>
  <c r="H8" i="12"/>
  <c r="H7" i="12"/>
  <c r="H6" i="12"/>
  <c r="H5" i="12"/>
  <c r="H29" i="7" l="1"/>
  <c r="H28" i="7"/>
  <c r="H27" i="7"/>
  <c r="H26" i="7"/>
  <c r="H24" i="7"/>
  <c r="H23" i="7"/>
  <c r="H21" i="7"/>
  <c r="H20" i="7"/>
  <c r="H18" i="7"/>
  <c r="H17" i="7"/>
  <c r="H15" i="7"/>
  <c r="H14" i="7"/>
  <c r="H13" i="7"/>
  <c r="H12" i="7"/>
  <c r="H11" i="7"/>
  <c r="H10" i="7"/>
  <c r="H9" i="7"/>
  <c r="H7" i="7"/>
  <c r="H6" i="7"/>
  <c r="C22" i="7"/>
  <c r="D22" i="7"/>
  <c r="E22" i="7"/>
  <c r="F22" i="7"/>
  <c r="G22" i="7"/>
  <c r="G25" i="7"/>
  <c r="F25" i="7"/>
  <c r="E25" i="7"/>
  <c r="D25" i="7"/>
  <c r="C25" i="7"/>
  <c r="H25" i="7" s="1"/>
  <c r="G19" i="7"/>
  <c r="F19" i="7"/>
  <c r="E19" i="7"/>
  <c r="D19" i="7"/>
  <c r="C19" i="7"/>
  <c r="H19" i="7" s="1"/>
  <c r="G16" i="7"/>
  <c r="F16" i="7"/>
  <c r="E16" i="7"/>
  <c r="D16" i="7"/>
  <c r="C16" i="7"/>
  <c r="H16" i="7" s="1"/>
  <c r="G8" i="7"/>
  <c r="F8" i="7"/>
  <c r="E8" i="7"/>
  <c r="D8" i="7"/>
  <c r="C8" i="7"/>
  <c r="H8" i="7" s="1"/>
  <c r="G5" i="7"/>
  <c r="F5" i="7"/>
  <c r="E5" i="7"/>
  <c r="D5" i="7"/>
  <c r="C5" i="7"/>
  <c r="H5" i="7" s="1"/>
  <c r="C17" i="6"/>
  <c r="C13" i="6"/>
  <c r="C9" i="6"/>
  <c r="D20" i="6"/>
  <c r="D16" i="6"/>
  <c r="D12" i="6"/>
  <c r="C5" i="6"/>
  <c r="D8" i="6"/>
  <c r="H37" i="8"/>
  <c r="H36" i="8"/>
  <c r="H35" i="8"/>
  <c r="H34" i="8"/>
  <c r="H33" i="8"/>
  <c r="H32" i="8"/>
  <c r="H30" i="8"/>
  <c r="H29" i="8"/>
  <c r="H27" i="8"/>
  <c r="H26" i="8"/>
  <c r="H24" i="8"/>
  <c r="H23" i="8"/>
  <c r="H21" i="8"/>
  <c r="H20" i="8"/>
  <c r="H19" i="8"/>
  <c r="H18" i="8"/>
  <c r="H17" i="8"/>
  <c r="H16" i="8"/>
  <c r="H15" i="8"/>
  <c r="H13" i="8"/>
  <c r="H12" i="8"/>
  <c r="H9" i="8"/>
  <c r="H8" i="8"/>
  <c r="H7" i="8"/>
  <c r="H6" i="8"/>
  <c r="G5" i="8"/>
  <c r="F5" i="8"/>
  <c r="E5" i="8"/>
  <c r="D5" i="8"/>
  <c r="C5" i="8"/>
  <c r="H5" i="8" s="1"/>
  <c r="C21" i="6"/>
  <c r="F31" i="8"/>
  <c r="E31" i="8"/>
  <c r="D31" i="8"/>
  <c r="C31" i="8"/>
  <c r="F28" i="8"/>
  <c r="E28" i="8"/>
  <c r="D28" i="8"/>
  <c r="C28" i="8"/>
  <c r="F25" i="8"/>
  <c r="E25" i="8"/>
  <c r="D25" i="8"/>
  <c r="C25" i="8"/>
  <c r="F22" i="8"/>
  <c r="E22" i="8"/>
  <c r="D22" i="8"/>
  <c r="C22" i="8"/>
  <c r="G14" i="8"/>
  <c r="F14" i="8"/>
  <c r="E14" i="8"/>
  <c r="D14" i="8"/>
  <c r="C14" i="8"/>
  <c r="H14" i="8" s="1"/>
  <c r="G11" i="8"/>
  <c r="F11" i="8"/>
  <c r="E11" i="8"/>
  <c r="D11" i="8"/>
  <c r="C11" i="8"/>
  <c r="H11" i="8" s="1"/>
  <c r="H16" i="11"/>
  <c r="E16" i="11"/>
  <c r="I33" i="11"/>
  <c r="I32" i="11"/>
  <c r="I31" i="11"/>
  <c r="I29" i="11"/>
  <c r="I28" i="11"/>
  <c r="I27" i="11"/>
  <c r="I25" i="11"/>
  <c r="I24" i="11"/>
  <c r="I22" i="11"/>
  <c r="I21" i="11"/>
  <c r="I20" i="11"/>
  <c r="I18" i="11"/>
  <c r="I17" i="11"/>
  <c r="I15" i="11"/>
  <c r="I14" i="11"/>
  <c r="I13" i="11"/>
  <c r="I12" i="11"/>
  <c r="I10" i="11"/>
  <c r="I9" i="11"/>
  <c r="I8" i="11"/>
  <c r="I7" i="11"/>
  <c r="I6" i="11"/>
  <c r="H30" i="11"/>
  <c r="G30" i="11"/>
  <c r="F30" i="11"/>
  <c r="E30" i="11"/>
  <c r="D30" i="11"/>
  <c r="C30" i="11"/>
  <c r="I30" i="11" s="1"/>
  <c r="H26" i="11"/>
  <c r="G26" i="11"/>
  <c r="F26" i="11"/>
  <c r="E26" i="11"/>
  <c r="D26" i="11"/>
  <c r="C26" i="11"/>
  <c r="I26" i="11" s="1"/>
  <c r="H23" i="11"/>
  <c r="G23" i="11"/>
  <c r="F23" i="11"/>
  <c r="E23" i="11"/>
  <c r="D23" i="11"/>
  <c r="C23" i="11"/>
  <c r="I23" i="11" s="1"/>
  <c r="H19" i="11"/>
  <c r="G19" i="11"/>
  <c r="F19" i="11"/>
  <c r="E19" i="11"/>
  <c r="D19" i="11"/>
  <c r="C19" i="11"/>
  <c r="I19" i="11" s="1"/>
  <c r="G16" i="11"/>
  <c r="F16" i="11"/>
  <c r="D16" i="11"/>
  <c r="C16" i="11"/>
  <c r="I16" i="11" s="1"/>
  <c r="H11" i="11"/>
  <c r="G11" i="11"/>
  <c r="F11" i="11"/>
  <c r="E11" i="11"/>
  <c r="D11" i="11"/>
  <c r="C11" i="11"/>
  <c r="I11" i="11" s="1"/>
  <c r="H5" i="11"/>
  <c r="H34" i="11" s="1"/>
  <c r="H35" i="11" s="1"/>
  <c r="G5" i="11"/>
  <c r="G34" i="11" s="1"/>
  <c r="G35" i="11" s="1"/>
  <c r="F5" i="11"/>
  <c r="F34" i="11" s="1"/>
  <c r="F35" i="11" s="1"/>
  <c r="E5" i="11"/>
  <c r="E34" i="11" s="1"/>
  <c r="D5" i="11"/>
  <c r="D34" i="11" s="1"/>
  <c r="D35" i="11" s="1"/>
  <c r="C5" i="11"/>
  <c r="C34" i="11" s="1"/>
  <c r="C35" i="11" s="1"/>
  <c r="D5" i="6" l="1"/>
  <c r="E8" i="6"/>
  <c r="E12" i="6"/>
  <c r="D9" i="6"/>
  <c r="E16" i="6"/>
  <c r="D13" i="6"/>
  <c r="E20" i="6"/>
  <c r="D17" i="6"/>
  <c r="H22" i="7"/>
  <c r="G31" i="8"/>
  <c r="H31" i="8"/>
  <c r="G28" i="8"/>
  <c r="H28" i="8"/>
  <c r="G25" i="8"/>
  <c r="H25" i="8"/>
  <c r="G22" i="8"/>
  <c r="H22" i="8"/>
  <c r="C10" i="8"/>
  <c r="D10" i="8"/>
  <c r="E10" i="8"/>
  <c r="F10" i="8"/>
  <c r="G10" i="8"/>
  <c r="I34" i="11"/>
  <c r="E35" i="11"/>
  <c r="I5" i="11"/>
  <c r="F20" i="6" l="1"/>
  <c r="E17" i="6"/>
  <c r="F16" i="6"/>
  <c r="E13" i="6"/>
  <c r="F12" i="6"/>
  <c r="E9" i="6"/>
  <c r="E5" i="6"/>
  <c r="F8" i="6"/>
  <c r="D21" i="6"/>
  <c r="H10" i="8"/>
  <c r="F5" i="6" l="1"/>
  <c r="G8" i="6"/>
  <c r="G5" i="6" s="1"/>
  <c r="E21" i="6"/>
  <c r="H5" i="6"/>
  <c r="G12" i="6"/>
  <c r="G9" i="6" s="1"/>
  <c r="F9" i="6"/>
  <c r="H9" i="6" s="1"/>
  <c r="G16" i="6"/>
  <c r="G13" i="6" s="1"/>
  <c r="F13" i="6"/>
  <c r="H13" i="6" s="1"/>
  <c r="G20" i="6"/>
  <c r="G17" i="6" s="1"/>
  <c r="F17" i="6"/>
  <c r="H17" i="6" s="1"/>
  <c r="H21" i="6" l="1"/>
  <c r="G21" i="6"/>
  <c r="F21" i="6"/>
  <c r="I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Bie Eyene</author>
  </authors>
  <commentList>
    <comment ref="C10" authorId="0" shapeId="0" xr:uid="{A149DA0D-FD48-44F2-BFB6-B1773E5F5AE4}">
      <text>
        <r>
          <rPr>
            <b/>
            <sz val="9"/>
            <color indexed="81"/>
            <rFont val="Tahoma"/>
            <family val="2"/>
          </rPr>
          <t xml:space="preserve">Eric Bie Eyene:
</t>
        </r>
        <r>
          <rPr>
            <sz val="9"/>
            <color indexed="81"/>
            <rFont val="Tahoma"/>
            <family val="2"/>
          </rPr>
          <t>120 000 * 2</t>
        </r>
      </text>
    </comment>
    <comment ref="C11" authorId="0" shapeId="0" xr:uid="{CBC620C5-F8F7-4FAC-A225-F36D7382A58F}">
      <text>
        <r>
          <rPr>
            <b/>
            <sz val="9"/>
            <color indexed="81"/>
            <rFont val="Tahoma"/>
            <family val="2"/>
          </rPr>
          <t>Eric Bie Eyene:</t>
        </r>
        <r>
          <rPr>
            <sz val="9"/>
            <color indexed="81"/>
            <rFont val="Tahoma"/>
            <family val="2"/>
          </rPr>
          <t xml:space="preserve">
120 000*2</t>
        </r>
      </text>
    </comment>
  </commentList>
</comments>
</file>

<file path=xl/sharedStrings.xml><?xml version="1.0" encoding="utf-8"?>
<sst xmlns="http://schemas.openxmlformats.org/spreadsheetml/2006/main" count="472" uniqueCount="285">
  <si>
    <t>Plan d’investissement sur 5 ans – Société de négoce et transformation de manioc</t>
  </si>
  <si>
    <t>Poste</t>
  </si>
  <si>
    <t>Sous-poste / Détail</t>
  </si>
  <si>
    <t>Année 1 (FCFA)</t>
  </si>
  <si>
    <t>Année 2 (FCFA)</t>
  </si>
  <si>
    <t>Année 3 (FCFA)</t>
  </si>
  <si>
    <t>Année 4 (FCFA)</t>
  </si>
  <si>
    <t>Année 5 (FCFA)</t>
  </si>
  <si>
    <t>Commentaire / Justification</t>
  </si>
  <si>
    <t>1. Matériel agricole</t>
  </si>
  <si>
    <t>Houes (50)</t>
  </si>
  <si>
    <t>-</t>
  </si>
  <si>
    <t>Achat initial suffisant pour 5 ans</t>
  </si>
  <si>
    <t>Machettes (50)</t>
  </si>
  <si>
    <t>Achat initial suffisant</t>
  </si>
  <si>
    <t>Pulvérisateurs manuels (10)</t>
  </si>
  <si>
    <t>Durable sur plusieurs années</t>
  </si>
  <si>
    <t>Motopompes pour irrigation (2)</t>
  </si>
  <si>
    <t>Brouettes / outils divers</t>
  </si>
  <si>
    <t>Achat initial</t>
  </si>
  <si>
    <t>Petit tracteur ou motoculteur</t>
  </si>
  <si>
    <t>Achat unique pour productivité</t>
  </si>
  <si>
    <t>Total Matériel agricole</t>
  </si>
  <si>
    <t>2. Infrastructures agricoles</t>
  </si>
  <si>
    <t>Clôture terrain</t>
  </si>
  <si>
    <t>Protection parcelles</t>
  </si>
  <si>
    <t>Puits + pompe / forage</t>
  </si>
  <si>
    <t>Approvisionnement eau</t>
  </si>
  <si>
    <t>Abri de stockage (100 m²)</t>
  </si>
  <si>
    <t>Stockage temporaire</t>
  </si>
  <si>
    <t>Total Infrastructures</t>
  </si>
  <si>
    <t>3. Construction unité de transformation</t>
  </si>
  <si>
    <t>Bâtiment (150 m²)</t>
  </si>
  <si>
    <t>Salle lavage, découpe, stockage</t>
  </si>
  <si>
    <t>Presse manuelle (2)</t>
  </si>
  <si>
    <t>Extraction manioc</t>
  </si>
  <si>
    <t>Broyeur</t>
  </si>
  <si>
    <t>Préparation racines et feuilles</t>
  </si>
  <si>
    <t>Séchoir solaire/ventilé</t>
  </si>
  <si>
    <t>Séchage hygiénique</t>
  </si>
  <si>
    <t>Bassins / cuves lavage/fermentation</t>
  </si>
  <si>
    <t>Lavage et fermentation</t>
  </si>
  <si>
    <t>Chambre froide</t>
  </si>
  <si>
    <t>Conservation produits frais</t>
  </si>
  <si>
    <t>Tables inox, balances, petit matériel</t>
  </si>
  <si>
    <t>Support opérationnel</t>
  </si>
  <si>
    <t>Aménagements complémentaires</t>
  </si>
  <si>
    <t>Cloisons intérieures, ventilation, certification</t>
  </si>
  <si>
    <t>Total unité transformation</t>
  </si>
  <si>
    <t>4. Équipements de transformation additionnels</t>
  </si>
  <si>
    <t>Machine mise sous vide</t>
  </si>
  <si>
    <t>Emballage bâtons et feuilles</t>
  </si>
  <si>
    <t>Congélateur industriel</t>
  </si>
  <si>
    <t>Conservation surgelés</t>
  </si>
  <si>
    <t>Sacs, barquettes, emballages</t>
  </si>
  <si>
    <t>Conditionnement primaire et secondaire</t>
  </si>
  <si>
    <t>Balance électronique industrielle</t>
  </si>
  <si>
    <t>Pesée produits</t>
  </si>
  <si>
    <t>Étiqueteuse semi-automatique</t>
  </si>
  <si>
    <t>Traçabilité</t>
  </si>
  <si>
    <t>Total équipements additionnels</t>
  </si>
  <si>
    <t>Prévoir 2-3 M/an renouvellement années suivantes</t>
  </si>
  <si>
    <t>5. Marketing &amp; communication</t>
  </si>
  <si>
    <t>Affichage / banderoles</t>
  </si>
  <si>
    <t>Campagnes marchés et villes</t>
  </si>
  <si>
    <t>Radio / réseaux sociaux</t>
  </si>
  <si>
    <t>Notoriété et promotion</t>
  </si>
  <si>
    <t>Flyers / affiches / packaging</t>
  </si>
  <si>
    <t>Communication directe</t>
  </si>
  <si>
    <t>Foires / salons</t>
  </si>
  <si>
    <t>Promotion B2B et industriels</t>
  </si>
  <si>
    <t>Digital / site vitrine</t>
  </si>
  <si>
    <t>Commandes et relation clients</t>
  </si>
  <si>
    <t>Total Marketing</t>
  </si>
  <si>
    <t>6. Digital &amp; outils de gestion</t>
  </si>
  <si>
    <t>Ordinateurs portables (3)</t>
  </si>
  <si>
    <t>Smartphones (3)</t>
  </si>
  <si>
    <t>Logiciels bureautiques (Office, Excel, MS Project)</t>
  </si>
  <si>
    <t>ERP léger / gestion stock-facturation</t>
  </si>
  <si>
    <t>Maintenance annuelle et évolutions</t>
  </si>
  <si>
    <t>Total Digital</t>
  </si>
  <si>
    <t>7. Formation &amp; renforcement des capacités</t>
  </si>
  <si>
    <t>Hygiène / sécurité agroalimentaire</t>
  </si>
  <si>
    <t>Perfectionnement continu</t>
  </si>
  <si>
    <t>Transformation manioc / conservation</t>
  </si>
  <si>
    <t>Montée en compétence employés</t>
  </si>
  <si>
    <t>Outils digitaux / ERP / mobile</t>
  </si>
  <si>
    <t>Suivi de la gestion digitale</t>
  </si>
  <si>
    <t>Divers (séminaires, documentation)</t>
  </si>
  <si>
    <t>Réunions internes, supports pédagogiques</t>
  </si>
  <si>
    <t>Total Formation</t>
  </si>
  <si>
    <t>Plan d’Amortissement sur 5 ans – Société de négoce et transformation de manioc</t>
  </si>
  <si>
    <t>Sous-poste / Actif</t>
  </si>
  <si>
    <t>Coût total (FCFA)</t>
  </si>
  <si>
    <t>Durée (ans)</t>
  </si>
  <si>
    <t>Amortissement annuel</t>
  </si>
  <si>
    <t>Année 1</t>
  </si>
  <si>
    <t>Année 2</t>
  </si>
  <si>
    <t>Année 3</t>
  </si>
  <si>
    <t>Année 4</t>
  </si>
  <si>
    <t>Année 5</t>
  </si>
  <si>
    <t>Commentaire</t>
  </si>
  <si>
    <t>Pulvérisateurs (10)</t>
  </si>
  <si>
    <t>Motopompes (2)</t>
  </si>
  <si>
    <t>Brouettes et outils divers</t>
  </si>
  <si>
    <t>Petit tracteur / motoculteur</t>
  </si>
  <si>
    <t>Puits / pompe</t>
  </si>
  <si>
    <t>Approvisionnement en eau</t>
  </si>
  <si>
    <t>3. Construction unité transformation</t>
  </si>
  <si>
    <t>Bâtiment + équipements de base</t>
  </si>
  <si>
    <t>Aménagements complémentaires (année 2)</t>
  </si>
  <si>
    <t>Cloisons, ventilation, certification hygiène</t>
  </si>
  <si>
    <t>4. Équipements transformation additionnels</t>
  </si>
  <si>
    <t>Sacs / barquettes / emballages</t>
  </si>
  <si>
    <t>Balance électronique</t>
  </si>
  <si>
    <t>5. Digital &amp; outils de gestion</t>
  </si>
  <si>
    <t>Logiciels bureautiques</t>
  </si>
  <si>
    <t>Licence Microsoft Office / Excel / MS Project</t>
  </si>
  <si>
    <t>ERP léger / gestion stock</t>
  </si>
  <si>
    <t>Maintenance ERP léger</t>
  </si>
  <si>
    <t>Total général amortissements annuels</t>
  </si>
  <si>
    <t>Tableau détaillé des Impôts et Taxes – 5 ans</t>
  </si>
  <si>
    <t>Type d’impôt / taxe</t>
  </si>
  <si>
    <t>Base d’imposition</t>
  </si>
  <si>
    <t>Taux</t>
  </si>
  <si>
    <t>Remarques</t>
  </si>
  <si>
    <t>Impôt sur les sociétés (IS)</t>
  </si>
  <si>
    <t>Bénéfice net</t>
  </si>
  <si>
    <t>0 (perte initiale)</t>
  </si>
  <si>
    <t>Taux standard Gabon, sur bénéfice</t>
  </si>
  <si>
    <t>Minimum forfaitaire (IMF / MFP)</t>
  </si>
  <si>
    <t>CA annuel HT</t>
  </si>
  <si>
    <t>Applicable si IS &lt; minimum</t>
  </si>
  <si>
    <t>TVA collectée</t>
  </si>
  <si>
    <t>Ventes de produits (tubercules, feuilles, bâtons)</t>
  </si>
  <si>
    <t>Récupérable sur achats selon régime</t>
  </si>
  <si>
    <t>TSC – Taxe spéciale consommation</t>
  </si>
  <si>
    <t>Chiffre d’affaires</t>
  </si>
  <si>
    <t>Produits alimentaires</t>
  </si>
  <si>
    <t>IRCM – Dividendes / rémunérations</t>
  </si>
  <si>
    <t>Dividendes et rémunérations</t>
  </si>
  <si>
    <t>20% / 22%</t>
  </si>
  <si>
    <t>Retenue à la source sur dividendes et rémunérations</t>
  </si>
  <si>
    <t>CNSS / CNAMGS (employeur)</t>
  </si>
  <si>
    <t>Salaires bruts</t>
  </si>
  <si>
    <t>Cotisations sociales patronales</t>
  </si>
  <si>
    <t>CNSS / CNAMGS (salarié)</t>
  </si>
  <si>
    <t>Cotisations salariales</t>
  </si>
  <si>
    <t>Fonds National d’Habitation (FNH)</t>
  </si>
  <si>
    <t>Cotisation patronale obligatoire</t>
  </si>
  <si>
    <t>CFPB – Contribution foncière bâtie</t>
  </si>
  <si>
    <t>Valeur locative / bâtiment</t>
  </si>
  <si>
    <t>Variable</t>
  </si>
  <si>
    <t>Taxe annuelle sur unités de transformation</t>
  </si>
  <si>
    <t>Droits de douane / TVA à l’import</t>
  </si>
  <si>
    <t>Achats importés (boutures, matériel)</t>
  </si>
  <si>
    <t>5–25%</t>
  </si>
  <si>
    <t>Selon type de matériel / importation</t>
  </si>
  <si>
    <t>TSI – Taxe spéciale immobilière</t>
  </si>
  <si>
    <t>Loyers locaux</t>
  </si>
  <si>
    <t>Taxe sur locaux commerciaux/stockage</t>
  </si>
  <si>
    <t>Commentaires et hypothèses</t>
  </si>
  <si>
    <r>
      <t xml:space="preserve">1. Le </t>
    </r>
    <r>
      <rPr>
        <b/>
        <sz val="11"/>
        <color theme="1"/>
        <rFont val="Aptos"/>
        <family val="2"/>
      </rPr>
      <t>chiffre d’affaires augmente progressivement</t>
    </r>
    <r>
      <rPr>
        <sz val="11"/>
        <color theme="1"/>
        <rFont val="Aptos"/>
        <family val="2"/>
      </rPr>
      <t xml:space="preserve"> selon le plan de production et commercialisation (phase achat-revente + production propre + produits transformés).</t>
    </r>
  </si>
  <si>
    <r>
      <t xml:space="preserve">2. Les </t>
    </r>
    <r>
      <rPr>
        <b/>
        <sz val="11"/>
        <color theme="1"/>
        <rFont val="Aptos"/>
        <family val="2"/>
      </rPr>
      <t>salaires augmentent</t>
    </r>
    <r>
      <rPr>
        <sz val="11"/>
        <color theme="1"/>
        <rFont val="Aptos"/>
        <family val="2"/>
      </rPr>
      <t xml:space="preserve"> au fur et à mesure que l’équipe commerciale et logistique se renforce.</t>
    </r>
  </si>
  <si>
    <r>
      <t xml:space="preserve">3. Les </t>
    </r>
    <r>
      <rPr>
        <b/>
        <sz val="11"/>
        <color theme="1"/>
        <rFont val="Aptos"/>
        <family val="2"/>
      </rPr>
      <t>droits de douane</t>
    </r>
    <r>
      <rPr>
        <sz val="11"/>
        <color theme="1"/>
        <rFont val="Aptos"/>
        <family val="2"/>
      </rPr>
      <t xml:space="preserve"> ne concernent que les achats importés (boutures, équipements agricoles et matériels spécifiques).</t>
    </r>
  </si>
  <si>
    <r>
      <t xml:space="preserve">4. La </t>
    </r>
    <r>
      <rPr>
        <b/>
        <sz val="11"/>
        <color theme="1"/>
        <rFont val="Aptos"/>
        <family val="2"/>
      </rPr>
      <t>TVA</t>
    </r>
    <r>
      <rPr>
        <sz val="11"/>
        <color theme="1"/>
        <rFont val="Aptos"/>
        <family val="2"/>
      </rPr>
      <t xml:space="preserve"> est calculée sur le chiffre d’affaires, récupérable sur certains achats, mais présentée ici pour vision globale des taxes.</t>
    </r>
  </si>
  <si>
    <r>
      <t>5. L’</t>
    </r>
    <r>
      <rPr>
        <b/>
        <sz val="11"/>
        <color theme="1"/>
        <rFont val="Aptos"/>
        <family val="2"/>
      </rPr>
      <t>IS</t>
    </r>
    <r>
      <rPr>
        <sz val="11"/>
        <color theme="1"/>
        <rFont val="Aptos"/>
        <family val="2"/>
      </rPr>
      <t xml:space="preserve"> ne s’applique qu’à partir de l’année de bénéfice net positif.</t>
    </r>
  </si>
  <si>
    <t>Produit / Ligne</t>
  </si>
  <si>
    <t>Manioc brut (tubercules)</t>
  </si>
  <si>
    <t>Montant unitaire</t>
  </si>
  <si>
    <t>Quantité vendue</t>
  </si>
  <si>
    <t>Feuilles de manioc fraîches</t>
  </si>
  <si>
    <t>Feuilles de manioc surgelées</t>
  </si>
  <si>
    <t>Manioc en bâtons</t>
  </si>
  <si>
    <t>Tableau récapitulatif du chiffre d’affaires (FCFA)</t>
  </si>
  <si>
    <t>Poste de charges</t>
  </si>
  <si>
    <t>Feuilles fraîches (achat rev.)</t>
  </si>
  <si>
    <t>DG</t>
  </si>
  <si>
    <t>Resp. logistique &amp; comm.</t>
  </si>
  <si>
    <t>Livreurs</t>
  </si>
  <si>
    <t>Resp. production</t>
  </si>
  <si>
    <t>Community manager</t>
  </si>
  <si>
    <t>Carburant &amp; maintenance</t>
  </si>
  <si>
    <t>Location véhicules (si besoin)</t>
  </si>
  <si>
    <t>Electricité (transfo dès A3)</t>
  </si>
  <si>
    <t>Eau (puits + consommation)</t>
  </si>
  <si>
    <t>Campagnes marchés, radio</t>
  </si>
  <si>
    <t>Digital (site + réseaux sociaux)</t>
  </si>
  <si>
    <t>Bureaux, fournitures</t>
  </si>
  <si>
    <t>Frais juridiques &amp; comptables</t>
  </si>
  <si>
    <t>Assurance entreprise</t>
  </si>
  <si>
    <t>TOTAL CHARGES ANNUELLES</t>
  </si>
  <si>
    <t>Manioc brut (rev./transfo)</t>
  </si>
  <si>
    <t>Ouvrières bâtons (1 + sous-traitance)</t>
  </si>
  <si>
    <t>Ouvrières feuilles (1 + sous-traitance)</t>
  </si>
  <si>
    <t>Poste / Produit</t>
  </si>
  <si>
    <t>Manioc brut (tubercule)</t>
  </si>
  <si>
    <t>Manioc en bâton (transformation)</t>
  </si>
  <si>
    <t>Feuilles fraîches</t>
  </si>
  <si>
    <t>Feuilles surgelées</t>
  </si>
  <si>
    <t>Manioc brut</t>
  </si>
  <si>
    <t>Responsable logistique &amp; communication</t>
  </si>
  <si>
    <t>Responsable production</t>
  </si>
  <si>
    <t>Location véhicules</t>
  </si>
  <si>
    <t>Électricité</t>
  </si>
  <si>
    <t>Eau</t>
  </si>
  <si>
    <t>Campagnes marché, radio</t>
  </si>
  <si>
    <t>Bureaux/fournitures</t>
  </si>
  <si>
    <t>Frais juridiques/comptables</t>
  </si>
  <si>
    <t>Résultat d’exploitation (EBIT)</t>
  </si>
  <si>
    <t>Impôts &amp; taxes (simplifié 30%)</t>
  </si>
  <si>
    <t>Résultat net</t>
  </si>
  <si>
    <t>Compte d’exploitation consolidé et détaillé (FCFA)</t>
  </si>
  <si>
    <t>Achats matières premières</t>
  </si>
  <si>
    <t>Salaires &amp; personnel</t>
  </si>
  <si>
    <t>Logistique &amp; transport</t>
  </si>
  <si>
    <t>Énergie &amp; eau</t>
  </si>
  <si>
    <t>Marketing &amp; communication</t>
  </si>
  <si>
    <t>Administration &amp; divers</t>
  </si>
  <si>
    <t>Plan d’Investissement Détaillé (FCFA)</t>
  </si>
  <si>
    <t>Agrégat / Détail poste</t>
  </si>
  <si>
    <t>Total</t>
  </si>
  <si>
    <t>Matériel agricole</t>
  </si>
  <si>
    <t>Infrastructures agricoles</t>
  </si>
  <si>
    <t>Terrain agricole (10–15 ha)</t>
  </si>
  <si>
    <t>Unité de transformation</t>
  </si>
  <si>
    <t>Équipements additionnels</t>
  </si>
  <si>
    <t>Digital &amp; outils de gestion</t>
  </si>
  <si>
    <t>Formation &amp; renforcement capacités</t>
  </si>
  <si>
    <t>Houes &amp; machettes</t>
  </si>
  <si>
    <t>Pulvérisateurs</t>
  </si>
  <si>
    <t>Motopompes</t>
  </si>
  <si>
    <t>Petits outils divers</t>
  </si>
  <si>
    <t>Clôture du terrain</t>
  </si>
  <si>
    <t>Puits &amp; irrigation</t>
  </si>
  <si>
    <t>Construction bâtiment</t>
  </si>
  <si>
    <t>Congélateurs</t>
  </si>
  <si>
    <t>Mise sous vide &amp; étiqueteuse</t>
  </si>
  <si>
    <t>Campagnes publicitaires</t>
  </si>
  <si>
    <t>Ordinateurs &amp; smartphones</t>
  </si>
  <si>
    <t>Logiciels &amp; ERP</t>
  </si>
  <si>
    <t>Hygiène &amp; transformation</t>
  </si>
  <si>
    <t>Digital &amp; gestion</t>
  </si>
  <si>
    <t>Tracteur agricole</t>
  </si>
  <si>
    <t>Abri &amp; stockage</t>
  </si>
  <si>
    <t>Équipements de base (presses, broyeurs)</t>
  </si>
  <si>
    <t>Emballages &amp; conditionnement</t>
  </si>
  <si>
    <t>Digital &amp; réseaux sociaux</t>
  </si>
  <si>
    <t>Maintenance IT</t>
  </si>
  <si>
    <t>Séminaires &amp; ateliers</t>
  </si>
  <si>
    <t>TOTAL</t>
  </si>
  <si>
    <t>Soldes Intermédiaires de Gestion (SIG) – 5 ans</t>
  </si>
  <si>
    <t>Chiffre d’affaires (CA)</t>
  </si>
  <si>
    <t>- Achats consommés (matières premières)</t>
  </si>
  <si>
    <t>+ Production stockée (manioc/feuilles)</t>
  </si>
  <si>
    <t>- Autres charges externes (logistique, énergie, communication, etc.)</t>
  </si>
  <si>
    <t>-6 000 000</t>
  </si>
  <si>
    <t>- Charges de personnel</t>
  </si>
  <si>
    <t>- Dotations aux amortissements (unités, matériel)</t>
  </si>
  <si>
    <t>-2 500 000</t>
  </si>
  <si>
    <t>+ Résultat financier (intérêts placés, subventions)</t>
  </si>
  <si>
    <t>- Charges financières (intérêts emprunt terrain)</t>
  </si>
  <si>
    <t>- Impôts sur les bénéfices (IS, 30%)</t>
  </si>
  <si>
    <t>Marge commerciale</t>
  </si>
  <si>
    <t>Excédent brut d’exploitation (EBE)</t>
  </si>
  <si>
    <t>Résultat d’exploitation (REX)</t>
  </si>
  <si>
    <t>Résultat courant avant impôt (RCAI)</t>
  </si>
  <si>
    <t>Salaire brut mensuel</t>
  </si>
  <si>
    <t>Salaire brut annuel</t>
  </si>
  <si>
    <t>Charges sociales (20%)</t>
  </si>
  <si>
    <t>Coût employeur annuel</t>
  </si>
  <si>
    <t>Resp. logistique &amp; communication</t>
  </si>
  <si>
    <t>Livreur 1</t>
  </si>
  <si>
    <t>6 mois = 1 080 000</t>
  </si>
  <si>
    <t>Livreur 2</t>
  </si>
  <si>
    <t>2 femmes (manioc en bâtons)</t>
  </si>
  <si>
    <t>2 femmes (feuilles manioc)</t>
  </si>
  <si>
    <t>Community Manager</t>
  </si>
  <si>
    <t>CHARGES ANNUELLES</t>
  </si>
  <si>
    <t>CHIFFRE D'AFFAIRES</t>
  </si>
  <si>
    <t>Inflation</t>
  </si>
  <si>
    <t>Charges de personnel (FCFA)</t>
  </si>
  <si>
    <t>Production de l’exercice</t>
  </si>
  <si>
    <t>Valeur ajoutée (VA)</t>
  </si>
  <si>
    <t>Charges (FCFA)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</si>
</sst>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[$XAF]"/>
    <numFmt numFmtId="165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2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164" fontId="4" fillId="0" borderId="0" xfId="0" applyNumberFormat="1" applyFont="1" applyAlignment="1">
      <alignment vertical="center" wrapText="1"/>
    </xf>
    <xf numFmtId="2" fontId="0" fillId="0" borderId="0" xfId="0" applyNumberFormat="1"/>
    <xf numFmtId="2" fontId="3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65" fontId="0" fillId="0" borderId="0" xfId="0" applyNumberFormat="1"/>
    <xf numFmtId="165" fontId="2" fillId="0" borderId="0" xfId="1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165" fontId="0" fillId="0" borderId="0" xfId="1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6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right" vertical="center" wrapText="1"/>
    </xf>
    <xf numFmtId="165" fontId="0" fillId="0" borderId="0" xfId="1" applyNumberFormat="1" applyFont="1" applyAlignment="1"/>
    <xf numFmtId="0" fontId="6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165" fontId="2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0" fillId="0" borderId="0" xfId="1" applyNumberFormat="1" applyFont="1" applyAlignment="1">
      <alignment horizontal="right" vertical="center" wrapText="1"/>
    </xf>
    <xf numFmtId="165" fontId="2" fillId="0" borderId="2" xfId="1" applyNumberFormat="1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0" borderId="0" xfId="1" applyNumberFormat="1" applyFont="1" applyAlignment="1">
      <alignment horizontal="left" vertical="center" wrapText="1" indent="2"/>
    </xf>
    <xf numFmtId="165" fontId="2" fillId="0" borderId="0" xfId="1" applyNumberFormat="1" applyFont="1" applyAlignment="1">
      <alignment horizontal="left" indent="2"/>
    </xf>
    <xf numFmtId="165" fontId="6" fillId="0" borderId="0" xfId="1" applyNumberFormat="1" applyFont="1" applyAlignment="1">
      <alignment horizontal="left" vertical="center" wrapText="1" indent="2"/>
    </xf>
    <xf numFmtId="165" fontId="6" fillId="0" borderId="0" xfId="1" applyNumberFormat="1" applyFont="1" applyAlignment="1">
      <alignment horizontal="left" indent="2"/>
    </xf>
    <xf numFmtId="165" fontId="0" fillId="0" borderId="0" xfId="1" applyNumberFormat="1" applyFont="1" applyAlignment="1">
      <alignment horizontal="left" indent="2"/>
    </xf>
    <xf numFmtId="43" fontId="6" fillId="0" borderId="0" xfId="1" applyFont="1" applyAlignment="1">
      <alignment horizontal="left" vertical="center" wrapText="1" indent="2"/>
    </xf>
    <xf numFmtId="165" fontId="2" fillId="0" borderId="2" xfId="1" applyNumberFormat="1" applyFont="1" applyBorder="1" applyAlignment="1">
      <alignment horizontal="left" vertical="center" wrapText="1" indent="2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3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/>
    <xf numFmtId="165" fontId="6" fillId="0" borderId="0" xfId="1" applyNumberFormat="1" applyFont="1" applyAlignment="1">
      <alignment horizontal="right" vertical="center" wrapText="1"/>
    </xf>
    <xf numFmtId="165" fontId="6" fillId="0" borderId="0" xfId="1" applyNumberFormat="1" applyFont="1" applyAlignment="1">
      <alignment vertical="center"/>
    </xf>
    <xf numFmtId="0" fontId="0" fillId="0" borderId="2" xfId="0" applyBorder="1" applyAlignment="1">
      <alignment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2448-F8BA-4684-A8BA-F3547BC64D21}">
  <dimension ref="B2:I22"/>
  <sheetViews>
    <sheetView showGridLines="0" tabSelected="1" zoomScale="85" zoomScaleNormal="85" workbookViewId="0">
      <pane ySplit="4" topLeftCell="A5" activePane="bottomLeft" state="frozen"/>
      <selection pane="bottomLeft" activeCell="C11" sqref="C11"/>
    </sheetView>
  </sheetViews>
  <sheetFormatPr baseColWidth="10" defaultRowHeight="15" x14ac:dyDescent="0.25"/>
  <cols>
    <col min="2" max="2" width="30.85546875" customWidth="1"/>
    <col min="3" max="7" width="14.140625" bestFit="1" customWidth="1"/>
    <col min="8" max="8" width="16.42578125" style="32" bestFit="1" customWidth="1"/>
  </cols>
  <sheetData>
    <row r="2" spans="2:8" ht="31.5" x14ac:dyDescent="0.25">
      <c r="B2" s="17" t="s">
        <v>174</v>
      </c>
    </row>
    <row r="4" spans="2:8" x14ac:dyDescent="0.25">
      <c r="B4" s="18" t="s">
        <v>167</v>
      </c>
      <c r="C4" s="18" t="s">
        <v>96</v>
      </c>
      <c r="D4" s="18" t="s">
        <v>97</v>
      </c>
      <c r="E4" s="18" t="s">
        <v>98</v>
      </c>
      <c r="F4" s="18" t="s">
        <v>99</v>
      </c>
      <c r="G4" s="18" t="s">
        <v>100</v>
      </c>
      <c r="H4" s="54" t="s">
        <v>221</v>
      </c>
    </row>
    <row r="5" spans="2:8" x14ac:dyDescent="0.25">
      <c r="B5" s="19" t="s">
        <v>168</v>
      </c>
      <c r="C5" s="46">
        <f>C6*C7*C8</f>
        <v>7500000</v>
      </c>
      <c r="D5" s="46">
        <f t="shared" ref="D5:G5" si="0">D6*D7*D8</f>
        <v>13125000</v>
      </c>
      <c r="E5" s="46">
        <f t="shared" si="0"/>
        <v>20625000</v>
      </c>
      <c r="F5" s="46">
        <f t="shared" si="0"/>
        <v>28750000.000000004</v>
      </c>
      <c r="G5" s="46">
        <f t="shared" si="0"/>
        <v>37500000.000000007</v>
      </c>
      <c r="H5" s="47">
        <f>SUM(C5:G5)</f>
        <v>107500000</v>
      </c>
    </row>
    <row r="6" spans="2:8" x14ac:dyDescent="0.25">
      <c r="B6" s="33" t="s">
        <v>169</v>
      </c>
      <c r="C6" s="48">
        <v>100</v>
      </c>
      <c r="D6" s="48">
        <v>100</v>
      </c>
      <c r="E6" s="48">
        <v>100</v>
      </c>
      <c r="F6" s="48">
        <v>100</v>
      </c>
      <c r="G6" s="48">
        <v>100</v>
      </c>
      <c r="H6" s="49"/>
    </row>
    <row r="7" spans="2:8" x14ac:dyDescent="0.25">
      <c r="B7" s="33" t="s">
        <v>170</v>
      </c>
      <c r="C7" s="48">
        <v>75000</v>
      </c>
      <c r="D7" s="48">
        <v>125000</v>
      </c>
      <c r="E7" s="48">
        <v>187500</v>
      </c>
      <c r="F7" s="48">
        <v>250000</v>
      </c>
      <c r="G7" s="48">
        <v>312500</v>
      </c>
      <c r="H7" s="50"/>
    </row>
    <row r="8" spans="2:8" x14ac:dyDescent="0.25">
      <c r="B8" s="33" t="s">
        <v>280</v>
      </c>
      <c r="C8" s="51">
        <v>1</v>
      </c>
      <c r="D8" s="51">
        <f>C8+0.05</f>
        <v>1.05</v>
      </c>
      <c r="E8" s="51">
        <f>D8+0.05</f>
        <v>1.1000000000000001</v>
      </c>
      <c r="F8" s="51">
        <f>E8+0.05</f>
        <v>1.1500000000000001</v>
      </c>
      <c r="G8" s="51">
        <f>F8+0.05</f>
        <v>1.2000000000000002</v>
      </c>
      <c r="H8" s="50"/>
    </row>
    <row r="9" spans="2:8" x14ac:dyDescent="0.25">
      <c r="B9" s="19" t="s">
        <v>171</v>
      </c>
      <c r="C9" s="46">
        <f t="shared" ref="C9:G9" si="1">C10*C11*C12</f>
        <v>0</v>
      </c>
      <c r="D9" s="46">
        <f t="shared" si="1"/>
        <v>3150000</v>
      </c>
      <c r="E9" s="46">
        <f t="shared" si="1"/>
        <v>6600000.0000000009</v>
      </c>
      <c r="F9" s="46">
        <f t="shared" si="1"/>
        <v>10350000.000000002</v>
      </c>
      <c r="G9" s="46">
        <f t="shared" si="1"/>
        <v>14400000.000000002</v>
      </c>
      <c r="H9" s="47">
        <f>SUM(C9:G9)</f>
        <v>34500000</v>
      </c>
    </row>
    <row r="10" spans="2:8" x14ac:dyDescent="0.25">
      <c r="B10" s="33" t="s">
        <v>169</v>
      </c>
      <c r="C10" s="48">
        <v>0</v>
      </c>
      <c r="D10" s="48">
        <v>300</v>
      </c>
      <c r="E10" s="48">
        <v>300</v>
      </c>
      <c r="F10" s="48">
        <v>300</v>
      </c>
      <c r="G10" s="48">
        <v>300</v>
      </c>
      <c r="H10" s="50"/>
    </row>
    <row r="11" spans="2:8" x14ac:dyDescent="0.25">
      <c r="B11" s="33" t="s">
        <v>170</v>
      </c>
      <c r="C11" s="48">
        <v>0</v>
      </c>
      <c r="D11" s="48">
        <v>10000</v>
      </c>
      <c r="E11" s="48">
        <v>20000</v>
      </c>
      <c r="F11" s="48">
        <v>30000</v>
      </c>
      <c r="G11" s="48">
        <v>40000</v>
      </c>
      <c r="H11" s="50"/>
    </row>
    <row r="12" spans="2:8" x14ac:dyDescent="0.25">
      <c r="B12" s="33" t="s">
        <v>280</v>
      </c>
      <c r="C12" s="51">
        <v>1</v>
      </c>
      <c r="D12" s="51">
        <f>C12+0.05</f>
        <v>1.05</v>
      </c>
      <c r="E12" s="51">
        <f>D12+0.05</f>
        <v>1.1000000000000001</v>
      </c>
      <c r="F12" s="51">
        <f>E12+0.05</f>
        <v>1.1500000000000001</v>
      </c>
      <c r="G12" s="51">
        <f>F12+0.05</f>
        <v>1.2000000000000002</v>
      </c>
      <c r="H12" s="50"/>
    </row>
    <row r="13" spans="2:8" x14ac:dyDescent="0.25">
      <c r="B13" s="19" t="s">
        <v>172</v>
      </c>
      <c r="C13" s="46">
        <f t="shared" ref="C13:G13" si="2">C14*C15*C16</f>
        <v>0</v>
      </c>
      <c r="D13" s="46">
        <f t="shared" si="2"/>
        <v>0</v>
      </c>
      <c r="E13" s="46">
        <f t="shared" si="2"/>
        <v>2750000</v>
      </c>
      <c r="F13" s="46">
        <f t="shared" si="2"/>
        <v>5750000.0000000009</v>
      </c>
      <c r="G13" s="46">
        <f t="shared" si="2"/>
        <v>9000000.0000000019</v>
      </c>
      <c r="H13" s="47">
        <f>SUM(C13:G13)</f>
        <v>17500000</v>
      </c>
    </row>
    <row r="14" spans="2:8" x14ac:dyDescent="0.25">
      <c r="B14" s="33" t="s">
        <v>169</v>
      </c>
      <c r="C14" s="48">
        <v>0</v>
      </c>
      <c r="D14" s="48">
        <v>0</v>
      </c>
      <c r="E14" s="48">
        <v>500</v>
      </c>
      <c r="F14" s="48">
        <v>500</v>
      </c>
      <c r="G14" s="48">
        <v>500</v>
      </c>
      <c r="H14" s="50"/>
    </row>
    <row r="15" spans="2:8" x14ac:dyDescent="0.25">
      <c r="B15" s="33" t="s">
        <v>170</v>
      </c>
      <c r="C15" s="48">
        <v>0</v>
      </c>
      <c r="D15" s="48">
        <v>0</v>
      </c>
      <c r="E15" s="48">
        <v>5000</v>
      </c>
      <c r="F15" s="48">
        <v>10000</v>
      </c>
      <c r="G15" s="48">
        <v>15000</v>
      </c>
      <c r="H15" s="50"/>
    </row>
    <row r="16" spans="2:8" x14ac:dyDescent="0.25">
      <c r="B16" s="33" t="s">
        <v>280</v>
      </c>
      <c r="C16" s="51">
        <v>1</v>
      </c>
      <c r="D16" s="51">
        <f>C16+0.05</f>
        <v>1.05</v>
      </c>
      <c r="E16" s="51">
        <f>D16+0.05</f>
        <v>1.1000000000000001</v>
      </c>
      <c r="F16" s="51">
        <f>E16+0.05</f>
        <v>1.1500000000000001</v>
      </c>
      <c r="G16" s="51">
        <f>F16+0.05</f>
        <v>1.2000000000000002</v>
      </c>
      <c r="H16" s="50"/>
    </row>
    <row r="17" spans="2:9" x14ac:dyDescent="0.25">
      <c r="B17" s="19" t="s">
        <v>173</v>
      </c>
      <c r="C17" s="46">
        <f t="shared" ref="C17:G17" si="3">C18*C19*C20</f>
        <v>0</v>
      </c>
      <c r="D17" s="46">
        <f t="shared" si="3"/>
        <v>0</v>
      </c>
      <c r="E17" s="46">
        <f t="shared" si="3"/>
        <v>4400000</v>
      </c>
      <c r="F17" s="46">
        <f t="shared" si="3"/>
        <v>11500000.000000002</v>
      </c>
      <c r="G17" s="46">
        <f t="shared" si="3"/>
        <v>16800000.000000004</v>
      </c>
      <c r="H17" s="47">
        <f>SUM(C17:G17)</f>
        <v>32700000.000000007</v>
      </c>
    </row>
    <row r="18" spans="2:9" x14ac:dyDescent="0.25">
      <c r="B18" s="33" t="s">
        <v>169</v>
      </c>
      <c r="C18" s="48">
        <v>0</v>
      </c>
      <c r="D18" s="48">
        <v>0</v>
      </c>
      <c r="E18" s="48">
        <v>400</v>
      </c>
      <c r="F18" s="48">
        <v>400</v>
      </c>
      <c r="G18" s="48">
        <v>400</v>
      </c>
      <c r="H18" s="50"/>
    </row>
    <row r="19" spans="2:9" x14ac:dyDescent="0.25">
      <c r="B19" s="33" t="s">
        <v>170</v>
      </c>
      <c r="C19" s="48">
        <v>0</v>
      </c>
      <c r="D19" s="48">
        <v>0</v>
      </c>
      <c r="E19" s="48">
        <v>10000</v>
      </c>
      <c r="F19" s="48">
        <v>25000</v>
      </c>
      <c r="G19" s="48">
        <v>35000</v>
      </c>
      <c r="H19" s="50"/>
    </row>
    <row r="20" spans="2:9" x14ac:dyDescent="0.25">
      <c r="B20" s="33" t="s">
        <v>280</v>
      </c>
      <c r="C20" s="51">
        <v>1</v>
      </c>
      <c r="D20" s="51">
        <f>C20+0.05</f>
        <v>1.05</v>
      </c>
      <c r="E20" s="51">
        <f>D20+0.05</f>
        <v>1.1000000000000001</v>
      </c>
      <c r="F20" s="51">
        <f>E20+0.05</f>
        <v>1.1500000000000001</v>
      </c>
      <c r="G20" s="51">
        <f>F20+0.05</f>
        <v>1.2000000000000002</v>
      </c>
      <c r="H20" s="50"/>
    </row>
    <row r="21" spans="2:9" ht="15.75" thickBot="1" x14ac:dyDescent="0.3">
      <c r="B21" s="24" t="s">
        <v>250</v>
      </c>
      <c r="C21" s="52">
        <f t="shared" ref="C21:H21" si="4">C5+C9+C13+C17</f>
        <v>7500000</v>
      </c>
      <c r="D21" s="52">
        <f t="shared" si="4"/>
        <v>16275000</v>
      </c>
      <c r="E21" s="52">
        <f t="shared" si="4"/>
        <v>34375000</v>
      </c>
      <c r="F21" s="52">
        <f t="shared" si="4"/>
        <v>56350000.000000007</v>
      </c>
      <c r="G21" s="52">
        <f t="shared" si="4"/>
        <v>77700000.000000015</v>
      </c>
      <c r="H21" s="52">
        <f t="shared" si="4"/>
        <v>192200000</v>
      </c>
      <c r="I21" s="21">
        <f>SUM(C21:G21)-H21</f>
        <v>0</v>
      </c>
    </row>
    <row r="22" spans="2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3B08-8D91-4F5A-94FD-6F146DA6CE2B}">
  <dimension ref="B2:H30"/>
  <sheetViews>
    <sheetView showGridLines="0" zoomScale="85" zoomScaleNormal="85" workbookViewId="0">
      <pane ySplit="4" topLeftCell="A5" activePane="bottomLeft" state="frozen"/>
      <selection pane="bottomLeft" activeCell="H4" sqref="H4"/>
    </sheetView>
  </sheetViews>
  <sheetFormatPr baseColWidth="10" defaultRowHeight="15" outlineLevelRow="1" x14ac:dyDescent="0.25"/>
  <cols>
    <col min="2" max="2" width="30.140625" customWidth="1"/>
    <col min="8" max="8" width="14.85546875" style="37" bestFit="1" customWidth="1"/>
  </cols>
  <sheetData>
    <row r="2" spans="2:8" ht="31.5" x14ac:dyDescent="0.25">
      <c r="B2" s="17" t="s">
        <v>284</v>
      </c>
    </row>
    <row r="4" spans="2:8" x14ac:dyDescent="0.25">
      <c r="B4" s="18" t="s">
        <v>175</v>
      </c>
      <c r="C4" s="18" t="s">
        <v>96</v>
      </c>
      <c r="D4" s="18" t="s">
        <v>97</v>
      </c>
      <c r="E4" s="18" t="s">
        <v>98</v>
      </c>
      <c r="F4" s="18" t="s">
        <v>99</v>
      </c>
      <c r="G4" s="18" t="s">
        <v>100</v>
      </c>
      <c r="H4" s="53" t="s">
        <v>221</v>
      </c>
    </row>
    <row r="5" spans="2:8" x14ac:dyDescent="0.25">
      <c r="B5" s="19" t="s">
        <v>213</v>
      </c>
      <c r="C5" s="20">
        <f>C6+C7</f>
        <v>3750000</v>
      </c>
      <c r="D5" s="20">
        <f t="shared" ref="D5:G5" si="0">D6+D7</f>
        <v>7250000</v>
      </c>
      <c r="E5" s="20">
        <f t="shared" si="0"/>
        <v>7000000</v>
      </c>
      <c r="F5" s="20">
        <f t="shared" si="0"/>
        <v>7500000</v>
      </c>
      <c r="G5" s="20">
        <f t="shared" si="0"/>
        <v>9500000</v>
      </c>
      <c r="H5" s="38">
        <f>SUM(C5:G5)</f>
        <v>35000000</v>
      </c>
    </row>
    <row r="6" spans="2:8" hidden="1" outlineLevel="1" x14ac:dyDescent="0.25">
      <c r="B6" s="25" t="s">
        <v>192</v>
      </c>
      <c r="C6" s="5">
        <v>3750000</v>
      </c>
      <c r="D6" s="5">
        <v>6250000</v>
      </c>
      <c r="E6" s="5">
        <v>5000000</v>
      </c>
      <c r="F6" s="5">
        <v>6000000</v>
      </c>
      <c r="G6" s="5">
        <v>7500000</v>
      </c>
      <c r="H6" s="39">
        <f t="shared" ref="H6:H29" si="1">SUM(C6:G6)</f>
        <v>28500000</v>
      </c>
    </row>
    <row r="7" spans="2:8" hidden="1" outlineLevel="1" x14ac:dyDescent="0.25">
      <c r="B7" s="25" t="s">
        <v>176</v>
      </c>
      <c r="C7" s="2">
        <v>0</v>
      </c>
      <c r="D7" s="5">
        <v>1000000</v>
      </c>
      <c r="E7" s="5">
        <v>2000000</v>
      </c>
      <c r="F7" s="5">
        <v>1500000</v>
      </c>
      <c r="G7" s="5">
        <v>2000000</v>
      </c>
      <c r="H7" s="39">
        <f t="shared" si="1"/>
        <v>6500000</v>
      </c>
    </row>
    <row r="8" spans="2:8" collapsed="1" x14ac:dyDescent="0.25">
      <c r="B8" s="19" t="s">
        <v>214</v>
      </c>
      <c r="C8" s="20">
        <f>SUM(C9:C15)</f>
        <v>11100000</v>
      </c>
      <c r="D8" s="20">
        <f t="shared" ref="D8:G8" si="2">SUM(D9:D15)</f>
        <v>13200000</v>
      </c>
      <c r="E8" s="20">
        <f t="shared" si="2"/>
        <v>18600000</v>
      </c>
      <c r="F8" s="20">
        <f t="shared" si="2"/>
        <v>21500000</v>
      </c>
      <c r="G8" s="20">
        <f t="shared" si="2"/>
        <v>27700000</v>
      </c>
      <c r="H8" s="38">
        <f t="shared" si="1"/>
        <v>92100000</v>
      </c>
    </row>
    <row r="9" spans="2:8" hidden="1" outlineLevel="1" x14ac:dyDescent="0.25">
      <c r="B9" s="25" t="s">
        <v>177</v>
      </c>
      <c r="C9" s="5">
        <v>7200000</v>
      </c>
      <c r="D9" s="5">
        <v>7200000</v>
      </c>
      <c r="E9" s="5">
        <v>7200000</v>
      </c>
      <c r="F9" s="5">
        <v>7200000</v>
      </c>
      <c r="G9" s="5">
        <v>7200000</v>
      </c>
      <c r="H9" s="39">
        <f t="shared" si="1"/>
        <v>36000000</v>
      </c>
    </row>
    <row r="10" spans="2:8" hidden="1" outlineLevel="1" x14ac:dyDescent="0.25">
      <c r="B10" s="25" t="s">
        <v>178</v>
      </c>
      <c r="C10" s="5">
        <v>2100000</v>
      </c>
      <c r="D10" s="5">
        <v>4200000</v>
      </c>
      <c r="E10" s="5">
        <v>4200000</v>
      </c>
      <c r="F10" s="5">
        <v>4200000</v>
      </c>
      <c r="G10" s="5">
        <v>4200000</v>
      </c>
      <c r="H10" s="39">
        <f t="shared" si="1"/>
        <v>18900000</v>
      </c>
    </row>
    <row r="11" spans="2:8" hidden="1" outlineLevel="1" x14ac:dyDescent="0.25">
      <c r="B11" s="25" t="s">
        <v>179</v>
      </c>
      <c r="C11" s="5">
        <v>1800000</v>
      </c>
      <c r="D11" s="5">
        <v>1800000</v>
      </c>
      <c r="E11" s="5">
        <v>7200000</v>
      </c>
      <c r="F11" s="5">
        <v>4800000</v>
      </c>
      <c r="G11" s="5">
        <v>4800000</v>
      </c>
      <c r="H11" s="39">
        <f t="shared" si="1"/>
        <v>20400000</v>
      </c>
    </row>
    <row r="12" spans="2:8" hidden="1" outlineLevel="1" x14ac:dyDescent="0.25">
      <c r="B12" s="25" t="s">
        <v>180</v>
      </c>
      <c r="C12" s="2">
        <v>0</v>
      </c>
      <c r="D12" s="2">
        <v>0</v>
      </c>
      <c r="E12" s="2">
        <v>0</v>
      </c>
      <c r="F12" s="5">
        <v>300000</v>
      </c>
      <c r="G12" s="5">
        <v>300000</v>
      </c>
      <c r="H12" s="39">
        <f t="shared" si="1"/>
        <v>600000</v>
      </c>
    </row>
    <row r="13" spans="2:8" ht="30" hidden="1" outlineLevel="1" x14ac:dyDescent="0.25">
      <c r="B13" s="25" t="s">
        <v>193</v>
      </c>
      <c r="C13" s="2">
        <v>0</v>
      </c>
      <c r="D13" s="2">
        <v>0</v>
      </c>
      <c r="E13" s="2">
        <v>0</v>
      </c>
      <c r="F13" s="5">
        <v>2500000</v>
      </c>
      <c r="G13" s="5">
        <v>3500000</v>
      </c>
      <c r="H13" s="39">
        <f t="shared" si="1"/>
        <v>6000000</v>
      </c>
    </row>
    <row r="14" spans="2:8" ht="30" hidden="1" outlineLevel="1" x14ac:dyDescent="0.25">
      <c r="B14" s="25" t="s">
        <v>194</v>
      </c>
      <c r="C14" s="2">
        <v>0</v>
      </c>
      <c r="D14" s="2">
        <v>0</v>
      </c>
      <c r="E14" s="2">
        <v>0</v>
      </c>
      <c r="F14" s="5">
        <v>2500000</v>
      </c>
      <c r="G14" s="5">
        <v>3500000</v>
      </c>
      <c r="H14" s="39">
        <f t="shared" si="1"/>
        <v>6000000</v>
      </c>
    </row>
    <row r="15" spans="2:8" hidden="1" outlineLevel="1" x14ac:dyDescent="0.25">
      <c r="B15" s="25" t="s">
        <v>181</v>
      </c>
      <c r="C15" s="2">
        <v>0</v>
      </c>
      <c r="D15" s="2">
        <v>0</v>
      </c>
      <c r="E15" s="2">
        <v>0</v>
      </c>
      <c r="F15" s="2">
        <v>0</v>
      </c>
      <c r="G15" s="5">
        <v>4200000</v>
      </c>
      <c r="H15" s="39">
        <f t="shared" si="1"/>
        <v>4200000</v>
      </c>
    </row>
    <row r="16" spans="2:8" collapsed="1" x14ac:dyDescent="0.25">
      <c r="B16" s="19" t="s">
        <v>215</v>
      </c>
      <c r="C16" s="20">
        <f>C17+C18</f>
        <v>3500000</v>
      </c>
      <c r="D16" s="20">
        <f t="shared" ref="D16:G16" si="3">D17+D18</f>
        <v>4500000</v>
      </c>
      <c r="E16" s="20">
        <f t="shared" si="3"/>
        <v>6000000</v>
      </c>
      <c r="F16" s="20">
        <f t="shared" si="3"/>
        <v>4500000</v>
      </c>
      <c r="G16" s="20">
        <f t="shared" si="3"/>
        <v>5500000</v>
      </c>
      <c r="H16" s="38">
        <f t="shared" si="1"/>
        <v>24000000</v>
      </c>
    </row>
    <row r="17" spans="2:8" hidden="1" outlineLevel="1" x14ac:dyDescent="0.25">
      <c r="B17" s="25" t="s">
        <v>182</v>
      </c>
      <c r="C17" s="5">
        <v>2000000</v>
      </c>
      <c r="D17" s="5">
        <v>3000000</v>
      </c>
      <c r="E17" s="5">
        <v>4000000</v>
      </c>
      <c r="F17" s="5">
        <v>3000000</v>
      </c>
      <c r="G17" s="5">
        <v>3500000</v>
      </c>
      <c r="H17" s="39">
        <f t="shared" si="1"/>
        <v>15500000</v>
      </c>
    </row>
    <row r="18" spans="2:8" hidden="1" outlineLevel="1" x14ac:dyDescent="0.25">
      <c r="B18" s="25" t="s">
        <v>183</v>
      </c>
      <c r="C18" s="5">
        <v>1500000</v>
      </c>
      <c r="D18" s="5">
        <v>1500000</v>
      </c>
      <c r="E18" s="5">
        <v>2000000</v>
      </c>
      <c r="F18" s="5">
        <v>1500000</v>
      </c>
      <c r="G18" s="5">
        <v>2000000</v>
      </c>
      <c r="H18" s="39">
        <f t="shared" si="1"/>
        <v>8500000</v>
      </c>
    </row>
    <row r="19" spans="2:8" collapsed="1" x14ac:dyDescent="0.25">
      <c r="B19" s="19" t="s">
        <v>216</v>
      </c>
      <c r="C19" s="20">
        <f>C20+C21</f>
        <v>900000</v>
      </c>
      <c r="D19" s="20">
        <f t="shared" ref="D19:G19" si="4">D20+D21</f>
        <v>1200000</v>
      </c>
      <c r="E19" s="20">
        <f t="shared" si="4"/>
        <v>2000000</v>
      </c>
      <c r="F19" s="20">
        <f t="shared" si="4"/>
        <v>2400000</v>
      </c>
      <c r="G19" s="20">
        <f t="shared" si="4"/>
        <v>3000000</v>
      </c>
      <c r="H19" s="38">
        <f t="shared" si="1"/>
        <v>9500000</v>
      </c>
    </row>
    <row r="20" spans="2:8" hidden="1" outlineLevel="1" x14ac:dyDescent="0.25">
      <c r="B20" s="25" t="s">
        <v>184</v>
      </c>
      <c r="C20" s="5">
        <v>600000</v>
      </c>
      <c r="D20" s="5">
        <v>800000</v>
      </c>
      <c r="E20" s="5">
        <v>1500000</v>
      </c>
      <c r="F20" s="5">
        <v>1800000</v>
      </c>
      <c r="G20" s="5">
        <v>2200000</v>
      </c>
      <c r="H20" s="39">
        <f t="shared" si="1"/>
        <v>6900000</v>
      </c>
    </row>
    <row r="21" spans="2:8" hidden="1" outlineLevel="1" x14ac:dyDescent="0.25">
      <c r="B21" s="25" t="s">
        <v>185</v>
      </c>
      <c r="C21" s="5">
        <v>300000</v>
      </c>
      <c r="D21" s="5">
        <v>400000</v>
      </c>
      <c r="E21" s="5">
        <v>500000</v>
      </c>
      <c r="F21" s="5">
        <v>600000</v>
      </c>
      <c r="G21" s="5">
        <v>800000</v>
      </c>
      <c r="H21" s="39">
        <f t="shared" si="1"/>
        <v>2600000</v>
      </c>
    </row>
    <row r="22" spans="2:8" collapsed="1" x14ac:dyDescent="0.25">
      <c r="B22" s="19" t="s">
        <v>217</v>
      </c>
      <c r="C22" s="20">
        <f>C23+C24</f>
        <v>2000000</v>
      </c>
      <c r="D22" s="20">
        <f t="shared" ref="D22:G22" si="5">D23+D24</f>
        <v>2500000</v>
      </c>
      <c r="E22" s="20">
        <f t="shared" si="5"/>
        <v>3500000</v>
      </c>
      <c r="F22" s="20">
        <f t="shared" si="5"/>
        <v>4500000</v>
      </c>
      <c r="G22" s="20">
        <f t="shared" si="5"/>
        <v>6000000</v>
      </c>
      <c r="H22" s="38">
        <f t="shared" si="1"/>
        <v>18500000</v>
      </c>
    </row>
    <row r="23" spans="2:8" hidden="1" outlineLevel="1" x14ac:dyDescent="0.25">
      <c r="B23" s="25" t="s">
        <v>186</v>
      </c>
      <c r="C23" s="5">
        <v>800000</v>
      </c>
      <c r="D23" s="5">
        <v>1000000</v>
      </c>
      <c r="E23" s="5">
        <v>1500000</v>
      </c>
      <c r="F23" s="5">
        <v>2000000</v>
      </c>
      <c r="G23" s="5">
        <v>2500000</v>
      </c>
      <c r="H23" s="39">
        <f t="shared" si="1"/>
        <v>7800000</v>
      </c>
    </row>
    <row r="24" spans="2:8" hidden="1" outlineLevel="1" x14ac:dyDescent="0.25">
      <c r="B24" s="25" t="s">
        <v>187</v>
      </c>
      <c r="C24" s="5">
        <v>1200000</v>
      </c>
      <c r="D24" s="5">
        <v>1500000</v>
      </c>
      <c r="E24" s="5">
        <v>2000000</v>
      </c>
      <c r="F24" s="5">
        <v>2500000</v>
      </c>
      <c r="G24" s="5">
        <v>3500000</v>
      </c>
      <c r="H24" s="39">
        <f t="shared" si="1"/>
        <v>10700000</v>
      </c>
    </row>
    <row r="25" spans="2:8" collapsed="1" x14ac:dyDescent="0.25">
      <c r="B25" s="19" t="s">
        <v>218</v>
      </c>
      <c r="C25" s="20">
        <f>SUM(C26:C28)</f>
        <v>1200000</v>
      </c>
      <c r="D25" s="20">
        <f t="shared" ref="D25:G25" si="6">SUM(D26:D28)</f>
        <v>1500000</v>
      </c>
      <c r="E25" s="20">
        <f t="shared" si="6"/>
        <v>2000000</v>
      </c>
      <c r="F25" s="20">
        <f t="shared" si="6"/>
        <v>2300000</v>
      </c>
      <c r="G25" s="20">
        <f t="shared" si="6"/>
        <v>3000000</v>
      </c>
      <c r="H25" s="38">
        <f t="shared" si="1"/>
        <v>10000000</v>
      </c>
    </row>
    <row r="26" spans="2:8" hidden="1" outlineLevel="1" x14ac:dyDescent="0.25">
      <c r="B26" s="25" t="s">
        <v>188</v>
      </c>
      <c r="C26" s="5">
        <v>500000</v>
      </c>
      <c r="D26" s="5">
        <v>600000</v>
      </c>
      <c r="E26" s="5">
        <v>700000</v>
      </c>
      <c r="F26" s="5">
        <v>800000</v>
      </c>
      <c r="G26" s="5">
        <v>1000000</v>
      </c>
      <c r="H26" s="39">
        <f t="shared" si="1"/>
        <v>3600000</v>
      </c>
    </row>
    <row r="27" spans="2:8" hidden="1" outlineLevel="1" x14ac:dyDescent="0.25">
      <c r="B27" s="25" t="s">
        <v>189</v>
      </c>
      <c r="C27" s="5">
        <v>400000</v>
      </c>
      <c r="D27" s="5">
        <v>500000</v>
      </c>
      <c r="E27" s="5">
        <v>800000</v>
      </c>
      <c r="F27" s="5">
        <v>900000</v>
      </c>
      <c r="G27" s="5">
        <v>1200000</v>
      </c>
      <c r="H27" s="39">
        <f t="shared" si="1"/>
        <v>3800000</v>
      </c>
    </row>
    <row r="28" spans="2:8" hidden="1" outlineLevel="1" x14ac:dyDescent="0.25">
      <c r="B28" s="25" t="s">
        <v>190</v>
      </c>
      <c r="C28" s="5">
        <v>300000</v>
      </c>
      <c r="D28" s="5">
        <v>400000</v>
      </c>
      <c r="E28" s="5">
        <v>500000</v>
      </c>
      <c r="F28" s="5">
        <v>600000</v>
      </c>
      <c r="G28" s="5">
        <v>800000</v>
      </c>
      <c r="H28" s="39">
        <f t="shared" si="1"/>
        <v>2600000</v>
      </c>
    </row>
    <row r="29" spans="2:8" ht="15.75" collapsed="1" thickBot="1" x14ac:dyDescent="0.3">
      <c r="B29" s="35" t="s">
        <v>191</v>
      </c>
      <c r="C29" s="36">
        <v>20650000</v>
      </c>
      <c r="D29" s="36">
        <v>30150000</v>
      </c>
      <c r="E29" s="36">
        <v>39100000</v>
      </c>
      <c r="F29" s="36">
        <v>46700000</v>
      </c>
      <c r="G29" s="36">
        <v>55700000</v>
      </c>
      <c r="H29" s="40">
        <f t="shared" si="1"/>
        <v>192300000</v>
      </c>
    </row>
    <row r="30" spans="2:8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CA18-468A-4EA2-9A6A-949E30F77B11}">
  <dimension ref="B2:H38"/>
  <sheetViews>
    <sheetView showGridLines="0" workbookViewId="0">
      <pane ySplit="5" topLeftCell="A10" activePane="bottomLeft" state="frozen"/>
      <selection pane="bottomLeft" activeCell="H5" sqref="H5"/>
    </sheetView>
  </sheetViews>
  <sheetFormatPr baseColWidth="10" defaultRowHeight="15" outlineLevelRow="1" x14ac:dyDescent="0.25"/>
  <cols>
    <col min="2" max="2" width="30.42578125" customWidth="1"/>
    <col min="3" max="7" width="13.28515625" style="26" bestFit="1" customWidth="1"/>
    <col min="8" max="8" width="12.28515625" bestFit="1" customWidth="1"/>
  </cols>
  <sheetData>
    <row r="2" spans="2:8" ht="31.5" x14ac:dyDescent="0.25">
      <c r="B2" s="17" t="s">
        <v>212</v>
      </c>
    </row>
    <row r="4" spans="2:8" x14ac:dyDescent="0.25">
      <c r="B4" s="18" t="s">
        <v>195</v>
      </c>
      <c r="C4" s="22" t="s">
        <v>96</v>
      </c>
      <c r="D4" s="22" t="s">
        <v>97</v>
      </c>
      <c r="E4" s="22" t="s">
        <v>98</v>
      </c>
      <c r="F4" s="22" t="s">
        <v>99</v>
      </c>
      <c r="G4" s="22" t="s">
        <v>100</v>
      </c>
      <c r="H4" s="22" t="s">
        <v>221</v>
      </c>
    </row>
    <row r="5" spans="2:8" x14ac:dyDescent="0.25">
      <c r="B5" s="19" t="s">
        <v>279</v>
      </c>
      <c r="C5" s="31">
        <f>SUM(C6:C9)</f>
        <v>7500000</v>
      </c>
      <c r="D5" s="31">
        <f t="shared" ref="D5:G5" si="0">SUM(D6:D9)</f>
        <v>14000000</v>
      </c>
      <c r="E5" s="31">
        <f t="shared" si="0"/>
        <v>23250000</v>
      </c>
      <c r="F5" s="31">
        <f t="shared" si="0"/>
        <v>42000000</v>
      </c>
      <c r="G5" s="31">
        <f t="shared" si="0"/>
        <v>58750000</v>
      </c>
      <c r="H5" s="43">
        <f>SUM(C5:G5)</f>
        <v>145500000</v>
      </c>
    </row>
    <row r="6" spans="2:8" hidden="1" outlineLevel="1" x14ac:dyDescent="0.25">
      <c r="B6" s="25" t="s">
        <v>196</v>
      </c>
      <c r="C6" s="41">
        <v>7500000</v>
      </c>
      <c r="D6" s="41">
        <v>12500000</v>
      </c>
      <c r="E6" s="41">
        <v>15000000</v>
      </c>
      <c r="F6" s="41">
        <v>20000000</v>
      </c>
      <c r="G6" s="41">
        <v>25000000</v>
      </c>
      <c r="H6" s="44">
        <f t="shared" ref="H6:H37" si="1">SUM(C6:G6)</f>
        <v>80000000</v>
      </c>
    </row>
    <row r="7" spans="2:8" ht="30" hidden="1" outlineLevel="1" x14ac:dyDescent="0.25">
      <c r="B7" s="25" t="s">
        <v>197</v>
      </c>
      <c r="C7" s="41">
        <v>0</v>
      </c>
      <c r="D7" s="41">
        <v>0</v>
      </c>
      <c r="E7" s="41">
        <v>6250000</v>
      </c>
      <c r="F7" s="41">
        <v>14000000</v>
      </c>
      <c r="G7" s="41">
        <v>20000000</v>
      </c>
      <c r="H7" s="44">
        <f t="shared" si="1"/>
        <v>40250000</v>
      </c>
    </row>
    <row r="8" spans="2:8" hidden="1" outlineLevel="1" x14ac:dyDescent="0.25">
      <c r="B8" s="25" t="s">
        <v>198</v>
      </c>
      <c r="C8" s="41">
        <v>0</v>
      </c>
      <c r="D8" s="41">
        <v>1500000</v>
      </c>
      <c r="E8" s="41">
        <v>2000000</v>
      </c>
      <c r="F8" s="41">
        <v>2500000</v>
      </c>
      <c r="G8" s="41">
        <v>3000000</v>
      </c>
      <c r="H8" s="44">
        <f t="shared" si="1"/>
        <v>9000000</v>
      </c>
    </row>
    <row r="9" spans="2:8" hidden="1" outlineLevel="1" x14ac:dyDescent="0.25">
      <c r="B9" s="25" t="s">
        <v>199</v>
      </c>
      <c r="C9" s="41">
        <v>0</v>
      </c>
      <c r="D9" s="41">
        <v>0</v>
      </c>
      <c r="E9" s="41">
        <v>0</v>
      </c>
      <c r="F9" s="41">
        <v>5500000</v>
      </c>
      <c r="G9" s="41">
        <v>10750000</v>
      </c>
      <c r="H9" s="44">
        <f t="shared" si="1"/>
        <v>16250000</v>
      </c>
    </row>
    <row r="10" spans="2:8" collapsed="1" x14ac:dyDescent="0.25">
      <c r="B10" s="19" t="s">
        <v>278</v>
      </c>
      <c r="C10" s="31">
        <f>C11+C14+C22+C25+C28+C31</f>
        <v>22450000</v>
      </c>
      <c r="D10" s="31">
        <f t="shared" ref="D10:G10" si="2">D11+D14+D22+D25+D28+D31</f>
        <v>30150000</v>
      </c>
      <c r="E10" s="31">
        <f t="shared" si="2"/>
        <v>39100000</v>
      </c>
      <c r="F10" s="31">
        <f t="shared" si="2"/>
        <v>42700000</v>
      </c>
      <c r="G10" s="31">
        <f t="shared" si="2"/>
        <v>81700000</v>
      </c>
      <c r="H10" s="43">
        <f t="shared" si="1"/>
        <v>216100000</v>
      </c>
    </row>
    <row r="11" spans="2:8" x14ac:dyDescent="0.25">
      <c r="B11" s="19" t="s">
        <v>213</v>
      </c>
      <c r="C11" s="31">
        <f>C12+C13</f>
        <v>3750000</v>
      </c>
      <c r="D11" s="31">
        <f>D12+D13</f>
        <v>7250000</v>
      </c>
      <c r="E11" s="31">
        <f>E12+E13</f>
        <v>7000000</v>
      </c>
      <c r="F11" s="31">
        <f>F12+F13</f>
        <v>7500000</v>
      </c>
      <c r="G11" s="31">
        <f>G12+G13</f>
        <v>9500000</v>
      </c>
      <c r="H11" s="43">
        <f t="shared" si="1"/>
        <v>35000000</v>
      </c>
    </row>
    <row r="12" spans="2:8" hidden="1" outlineLevel="1" x14ac:dyDescent="0.25">
      <c r="B12" s="25" t="s">
        <v>200</v>
      </c>
      <c r="C12" s="41">
        <v>3750000</v>
      </c>
      <c r="D12" s="41">
        <v>6250000</v>
      </c>
      <c r="E12" s="41">
        <v>5000000</v>
      </c>
      <c r="F12" s="41">
        <v>6000000</v>
      </c>
      <c r="G12" s="41">
        <v>7500000</v>
      </c>
      <c r="H12" s="44">
        <f t="shared" si="1"/>
        <v>28500000</v>
      </c>
    </row>
    <row r="13" spans="2:8" hidden="1" outlineLevel="1" x14ac:dyDescent="0.25">
      <c r="B13" s="25" t="s">
        <v>198</v>
      </c>
      <c r="C13" s="41">
        <v>0</v>
      </c>
      <c r="D13" s="41">
        <v>1000000</v>
      </c>
      <c r="E13" s="41">
        <v>2000000</v>
      </c>
      <c r="F13" s="41">
        <v>1500000</v>
      </c>
      <c r="G13" s="41">
        <v>2000000</v>
      </c>
      <c r="H13" s="44">
        <f t="shared" si="1"/>
        <v>6500000</v>
      </c>
    </row>
    <row r="14" spans="2:8" collapsed="1" x14ac:dyDescent="0.25">
      <c r="B14" s="19" t="s">
        <v>214</v>
      </c>
      <c r="C14" s="31">
        <f>SUM(C15:C21)</f>
        <v>11100000</v>
      </c>
      <c r="D14" s="31">
        <f>SUM(D15:D21)</f>
        <v>13200000</v>
      </c>
      <c r="E14" s="31">
        <f>SUM(E15:E21)</f>
        <v>18600000</v>
      </c>
      <c r="F14" s="31">
        <f>SUM(F15:F21)</f>
        <v>21500000</v>
      </c>
      <c r="G14" s="31">
        <f>SUM(G15:G21)</f>
        <v>27700000</v>
      </c>
      <c r="H14" s="43">
        <f t="shared" si="1"/>
        <v>92100000</v>
      </c>
    </row>
    <row r="15" spans="2:8" hidden="1" outlineLevel="1" x14ac:dyDescent="0.25">
      <c r="B15" s="25" t="s">
        <v>177</v>
      </c>
      <c r="C15" s="41">
        <v>7200000</v>
      </c>
      <c r="D15" s="41">
        <v>7200000</v>
      </c>
      <c r="E15" s="41">
        <v>7200000</v>
      </c>
      <c r="F15" s="41">
        <v>7200000</v>
      </c>
      <c r="G15" s="41">
        <v>7200000</v>
      </c>
      <c r="H15" s="44">
        <f t="shared" si="1"/>
        <v>36000000</v>
      </c>
    </row>
    <row r="16" spans="2:8" ht="30" hidden="1" outlineLevel="1" x14ac:dyDescent="0.25">
      <c r="B16" s="25" t="s">
        <v>201</v>
      </c>
      <c r="C16" s="41">
        <v>2100000</v>
      </c>
      <c r="D16" s="41">
        <v>4200000</v>
      </c>
      <c r="E16" s="41">
        <v>4200000</v>
      </c>
      <c r="F16" s="41">
        <v>4200000</v>
      </c>
      <c r="G16" s="41">
        <v>4200000</v>
      </c>
      <c r="H16" s="44">
        <f t="shared" si="1"/>
        <v>18900000</v>
      </c>
    </row>
    <row r="17" spans="2:8" hidden="1" outlineLevel="1" x14ac:dyDescent="0.25">
      <c r="B17" s="25" t="s">
        <v>179</v>
      </c>
      <c r="C17" s="41">
        <v>1800000</v>
      </c>
      <c r="D17" s="41">
        <v>1800000</v>
      </c>
      <c r="E17" s="41">
        <v>7200000</v>
      </c>
      <c r="F17" s="41">
        <v>4800000</v>
      </c>
      <c r="G17" s="41">
        <v>4800000</v>
      </c>
      <c r="H17" s="44">
        <f t="shared" si="1"/>
        <v>20400000</v>
      </c>
    </row>
    <row r="18" spans="2:8" hidden="1" outlineLevel="1" x14ac:dyDescent="0.25">
      <c r="B18" s="25" t="s">
        <v>202</v>
      </c>
      <c r="C18" s="41">
        <v>0</v>
      </c>
      <c r="D18" s="41">
        <v>0</v>
      </c>
      <c r="E18" s="41">
        <v>0</v>
      </c>
      <c r="F18" s="41">
        <v>300000</v>
      </c>
      <c r="G18" s="41">
        <v>300000</v>
      </c>
      <c r="H18" s="44">
        <f t="shared" si="1"/>
        <v>600000</v>
      </c>
    </row>
    <row r="19" spans="2:8" ht="30" hidden="1" outlineLevel="1" x14ac:dyDescent="0.25">
      <c r="B19" s="25" t="s">
        <v>193</v>
      </c>
      <c r="C19" s="41">
        <v>0</v>
      </c>
      <c r="D19" s="41">
        <v>0</v>
      </c>
      <c r="E19" s="41">
        <v>0</v>
      </c>
      <c r="F19" s="41">
        <v>2500000</v>
      </c>
      <c r="G19" s="41">
        <v>3500000</v>
      </c>
      <c r="H19" s="44">
        <f t="shared" si="1"/>
        <v>6000000</v>
      </c>
    </row>
    <row r="20" spans="2:8" ht="30" hidden="1" outlineLevel="1" x14ac:dyDescent="0.25">
      <c r="B20" s="25" t="s">
        <v>194</v>
      </c>
      <c r="C20" s="41">
        <v>0</v>
      </c>
      <c r="D20" s="41">
        <v>0</v>
      </c>
      <c r="E20" s="41">
        <v>0</v>
      </c>
      <c r="F20" s="41">
        <v>2500000</v>
      </c>
      <c r="G20" s="41">
        <v>3500000</v>
      </c>
      <c r="H20" s="44">
        <f t="shared" si="1"/>
        <v>6000000</v>
      </c>
    </row>
    <row r="21" spans="2:8" hidden="1" outlineLevel="1" x14ac:dyDescent="0.25">
      <c r="B21" s="25" t="s">
        <v>181</v>
      </c>
      <c r="C21" s="41">
        <v>0</v>
      </c>
      <c r="D21" s="41">
        <v>0</v>
      </c>
      <c r="E21" s="41">
        <v>0</v>
      </c>
      <c r="F21" s="41">
        <v>0</v>
      </c>
      <c r="G21" s="41">
        <v>4200000</v>
      </c>
      <c r="H21" s="44">
        <f t="shared" si="1"/>
        <v>4200000</v>
      </c>
    </row>
    <row r="22" spans="2:8" collapsed="1" x14ac:dyDescent="0.25">
      <c r="B22" s="19" t="s">
        <v>215</v>
      </c>
      <c r="C22" s="31">
        <f>C23+C24</f>
        <v>3500000</v>
      </c>
      <c r="D22" s="31">
        <f>D23+D24</f>
        <v>4500000</v>
      </c>
      <c r="E22" s="31">
        <f>E23+E24</f>
        <v>6000000</v>
      </c>
      <c r="F22" s="31">
        <f>F23+F24</f>
        <v>4500000</v>
      </c>
      <c r="G22" s="31">
        <f>SUM(C22:F22)</f>
        <v>18500000</v>
      </c>
      <c r="H22" s="43">
        <f t="shared" si="1"/>
        <v>37000000</v>
      </c>
    </row>
    <row r="23" spans="2:8" hidden="1" outlineLevel="1" x14ac:dyDescent="0.25">
      <c r="B23" s="25" t="s">
        <v>182</v>
      </c>
      <c r="C23" s="41">
        <v>2000000</v>
      </c>
      <c r="D23" s="41">
        <v>3000000</v>
      </c>
      <c r="E23" s="41">
        <v>4000000</v>
      </c>
      <c r="F23" s="41">
        <v>3000000</v>
      </c>
      <c r="G23" s="41">
        <v>3500000</v>
      </c>
      <c r="H23" s="44">
        <f t="shared" si="1"/>
        <v>15500000</v>
      </c>
    </row>
    <row r="24" spans="2:8" hidden="1" outlineLevel="1" x14ac:dyDescent="0.25">
      <c r="B24" s="25" t="s">
        <v>203</v>
      </c>
      <c r="C24" s="41">
        <v>1500000</v>
      </c>
      <c r="D24" s="41">
        <v>1500000</v>
      </c>
      <c r="E24" s="41">
        <v>2000000</v>
      </c>
      <c r="F24" s="41">
        <v>1500000</v>
      </c>
      <c r="G24" s="41">
        <v>2000000</v>
      </c>
      <c r="H24" s="44">
        <f t="shared" si="1"/>
        <v>8500000</v>
      </c>
    </row>
    <row r="25" spans="2:8" collapsed="1" x14ac:dyDescent="0.25">
      <c r="B25" s="19" t="s">
        <v>216</v>
      </c>
      <c r="C25" s="31">
        <f>C26+C27</f>
        <v>900000</v>
      </c>
      <c r="D25" s="31">
        <f>D26+D27</f>
        <v>1200000</v>
      </c>
      <c r="E25" s="31">
        <f>E26+E27</f>
        <v>2000000</v>
      </c>
      <c r="F25" s="31">
        <f>F26+F27</f>
        <v>2400000</v>
      </c>
      <c r="G25" s="31">
        <f>SUM(C25:F25)</f>
        <v>6500000</v>
      </c>
      <c r="H25" s="43">
        <f t="shared" si="1"/>
        <v>13000000</v>
      </c>
    </row>
    <row r="26" spans="2:8" hidden="1" outlineLevel="1" x14ac:dyDescent="0.25">
      <c r="B26" s="25" t="s">
        <v>204</v>
      </c>
      <c r="C26" s="41">
        <v>600000</v>
      </c>
      <c r="D26" s="41">
        <v>800000</v>
      </c>
      <c r="E26" s="41">
        <v>1500000</v>
      </c>
      <c r="F26" s="41">
        <v>1800000</v>
      </c>
      <c r="G26" s="41">
        <v>2200000</v>
      </c>
      <c r="H26" s="44">
        <f t="shared" si="1"/>
        <v>6900000</v>
      </c>
    </row>
    <row r="27" spans="2:8" hidden="1" outlineLevel="1" x14ac:dyDescent="0.25">
      <c r="B27" s="25" t="s">
        <v>205</v>
      </c>
      <c r="C27" s="41">
        <v>300000</v>
      </c>
      <c r="D27" s="41">
        <v>400000</v>
      </c>
      <c r="E27" s="41">
        <v>500000</v>
      </c>
      <c r="F27" s="41">
        <v>600000</v>
      </c>
      <c r="G27" s="41">
        <v>800000</v>
      </c>
      <c r="H27" s="44">
        <f t="shared" si="1"/>
        <v>2600000</v>
      </c>
    </row>
    <row r="28" spans="2:8" collapsed="1" x14ac:dyDescent="0.25">
      <c r="B28" s="19" t="s">
        <v>217</v>
      </c>
      <c r="C28" s="31">
        <f>C29+C30</f>
        <v>2000000</v>
      </c>
      <c r="D28" s="31">
        <f>D29+D30</f>
        <v>2500000</v>
      </c>
      <c r="E28" s="31">
        <f>E29+E30</f>
        <v>3500000</v>
      </c>
      <c r="F28" s="31">
        <f>F29+F30</f>
        <v>4500000</v>
      </c>
      <c r="G28" s="31">
        <f>SUM(C28:F28)</f>
        <v>12500000</v>
      </c>
      <c r="H28" s="43">
        <f t="shared" si="1"/>
        <v>25000000</v>
      </c>
    </row>
    <row r="29" spans="2:8" hidden="1" outlineLevel="1" x14ac:dyDescent="0.25">
      <c r="B29" s="25" t="s">
        <v>206</v>
      </c>
      <c r="C29" s="41">
        <v>800000</v>
      </c>
      <c r="D29" s="41">
        <v>1000000</v>
      </c>
      <c r="E29" s="41">
        <v>1500000</v>
      </c>
      <c r="F29" s="41">
        <v>2000000</v>
      </c>
      <c r="G29" s="41">
        <v>2500000</v>
      </c>
      <c r="H29" s="44">
        <f t="shared" si="1"/>
        <v>7800000</v>
      </c>
    </row>
    <row r="30" spans="2:8" hidden="1" outlineLevel="1" x14ac:dyDescent="0.25">
      <c r="B30" s="25" t="s">
        <v>187</v>
      </c>
      <c r="C30" s="41">
        <v>1200000</v>
      </c>
      <c r="D30" s="41">
        <v>1500000</v>
      </c>
      <c r="E30" s="41">
        <v>2000000</v>
      </c>
      <c r="F30" s="41">
        <v>2500000</v>
      </c>
      <c r="G30" s="41">
        <v>3500000</v>
      </c>
      <c r="H30" s="44">
        <f t="shared" si="1"/>
        <v>10700000</v>
      </c>
    </row>
    <row r="31" spans="2:8" collapsed="1" x14ac:dyDescent="0.25">
      <c r="B31" s="19" t="s">
        <v>218</v>
      </c>
      <c r="C31" s="31">
        <f>SUM(C32:C34)</f>
        <v>1200000</v>
      </c>
      <c r="D31" s="31">
        <f>SUM(D32:D34)</f>
        <v>1500000</v>
      </c>
      <c r="E31" s="31">
        <f>SUM(E32:E34)</f>
        <v>2000000</v>
      </c>
      <c r="F31" s="31">
        <f>SUM(F32:F34)</f>
        <v>2300000</v>
      </c>
      <c r="G31" s="31">
        <f>SUM(C31:F31)</f>
        <v>7000000</v>
      </c>
      <c r="H31" s="43">
        <f t="shared" si="1"/>
        <v>14000000</v>
      </c>
    </row>
    <row r="32" spans="2:8" hidden="1" outlineLevel="1" x14ac:dyDescent="0.25">
      <c r="B32" s="25" t="s">
        <v>207</v>
      </c>
      <c r="C32" s="41">
        <v>500000</v>
      </c>
      <c r="D32" s="41">
        <v>600000</v>
      </c>
      <c r="E32" s="41">
        <v>700000</v>
      </c>
      <c r="F32" s="41">
        <v>800000</v>
      </c>
      <c r="G32" s="41">
        <v>1000000</v>
      </c>
      <c r="H32" s="44">
        <f t="shared" si="1"/>
        <v>3600000</v>
      </c>
    </row>
    <row r="33" spans="2:8" hidden="1" outlineLevel="1" x14ac:dyDescent="0.25">
      <c r="B33" s="25" t="s">
        <v>208</v>
      </c>
      <c r="C33" s="41">
        <v>400000</v>
      </c>
      <c r="D33" s="41">
        <v>500000</v>
      </c>
      <c r="E33" s="41">
        <v>800000</v>
      </c>
      <c r="F33" s="41">
        <v>900000</v>
      </c>
      <c r="G33" s="41">
        <v>1200000</v>
      </c>
      <c r="H33" s="44">
        <f t="shared" si="1"/>
        <v>3800000</v>
      </c>
    </row>
    <row r="34" spans="2:8" hidden="1" outlineLevel="1" x14ac:dyDescent="0.25">
      <c r="B34" s="25" t="s">
        <v>190</v>
      </c>
      <c r="C34" s="41">
        <v>300000</v>
      </c>
      <c r="D34" s="41">
        <v>400000</v>
      </c>
      <c r="E34" s="41">
        <v>500000</v>
      </c>
      <c r="F34" s="41">
        <v>600000</v>
      </c>
      <c r="G34" s="41">
        <v>800000</v>
      </c>
      <c r="H34" s="44">
        <f t="shared" si="1"/>
        <v>2600000</v>
      </c>
    </row>
    <row r="35" spans="2:8" collapsed="1" x14ac:dyDescent="0.25">
      <c r="B35" s="19" t="s">
        <v>209</v>
      </c>
      <c r="C35" s="31">
        <v>13150000</v>
      </c>
      <c r="D35" s="31">
        <v>16150000</v>
      </c>
      <c r="E35" s="31">
        <v>15850000</v>
      </c>
      <c r="F35" s="31">
        <v>4700000</v>
      </c>
      <c r="G35" s="31">
        <v>3050000</v>
      </c>
      <c r="H35" s="43">
        <f t="shared" si="1"/>
        <v>52900000</v>
      </c>
    </row>
    <row r="36" spans="2:8" x14ac:dyDescent="0.25">
      <c r="B36" s="34" t="s">
        <v>210</v>
      </c>
      <c r="C36" s="31">
        <v>0</v>
      </c>
      <c r="D36" s="31">
        <v>0</v>
      </c>
      <c r="E36" s="31">
        <v>0</v>
      </c>
      <c r="F36" s="31">
        <v>0</v>
      </c>
      <c r="G36" s="31">
        <v>915000</v>
      </c>
      <c r="H36" s="43">
        <f t="shared" si="1"/>
        <v>915000</v>
      </c>
    </row>
    <row r="37" spans="2:8" ht="15.75" thickBot="1" x14ac:dyDescent="0.3">
      <c r="B37" s="35" t="s">
        <v>211</v>
      </c>
      <c r="C37" s="42">
        <v>13150000</v>
      </c>
      <c r="D37" s="42">
        <v>16150000</v>
      </c>
      <c r="E37" s="42">
        <v>15850000</v>
      </c>
      <c r="F37" s="42">
        <v>4700000</v>
      </c>
      <c r="G37" s="42">
        <v>2135000</v>
      </c>
      <c r="H37" s="45">
        <f t="shared" si="1"/>
        <v>51985000</v>
      </c>
    </row>
    <row r="38" spans="2:8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A6DB-B6D6-40B7-8E29-174B75EDF7A7}">
  <dimension ref="B2:I35"/>
  <sheetViews>
    <sheetView showGridLines="0" workbookViewId="0">
      <pane ySplit="4" topLeftCell="A5" activePane="bottomLeft" state="frozen"/>
      <selection pane="bottomLeft"/>
    </sheetView>
  </sheetViews>
  <sheetFormatPr baseColWidth="10" defaultRowHeight="15" outlineLevelRow="1" x14ac:dyDescent="0.25"/>
  <cols>
    <col min="2" max="2" width="37.28515625" customWidth="1"/>
    <col min="3" max="5" width="13.28515625" bestFit="1" customWidth="1"/>
    <col min="6" max="6" width="12.42578125" bestFit="1" customWidth="1"/>
    <col min="7" max="8" width="13.28515625" bestFit="1" customWidth="1"/>
  </cols>
  <sheetData>
    <row r="2" spans="2:9" ht="31.5" x14ac:dyDescent="0.25">
      <c r="B2" s="17" t="s">
        <v>219</v>
      </c>
    </row>
    <row r="4" spans="2:9" x14ac:dyDescent="0.25">
      <c r="B4" s="23" t="s">
        <v>220</v>
      </c>
      <c r="C4" s="23" t="s">
        <v>96</v>
      </c>
      <c r="D4" s="23" t="s">
        <v>97</v>
      </c>
      <c r="E4" s="23" t="s">
        <v>98</v>
      </c>
      <c r="F4" s="23" t="s">
        <v>99</v>
      </c>
      <c r="G4" s="23" t="s">
        <v>100</v>
      </c>
      <c r="H4" s="23" t="s">
        <v>221</v>
      </c>
    </row>
    <row r="5" spans="2:9" x14ac:dyDescent="0.25">
      <c r="B5" s="19" t="s">
        <v>222</v>
      </c>
      <c r="C5" s="31">
        <f t="shared" ref="C5:H5" si="0">SUM(C6:C10)</f>
        <v>0</v>
      </c>
      <c r="D5" s="31">
        <f t="shared" si="0"/>
        <v>0</v>
      </c>
      <c r="E5" s="31">
        <f t="shared" si="0"/>
        <v>5000000</v>
      </c>
      <c r="F5" s="31">
        <f t="shared" si="0"/>
        <v>500000</v>
      </c>
      <c r="G5" s="31">
        <f t="shared" si="0"/>
        <v>500000</v>
      </c>
      <c r="H5" s="31">
        <f t="shared" si="0"/>
        <v>6000000</v>
      </c>
      <c r="I5" s="21">
        <f>SUM(C5:G5)-H5</f>
        <v>0</v>
      </c>
    </row>
    <row r="6" spans="2:9" hidden="1" outlineLevel="1" x14ac:dyDescent="0.25">
      <c r="B6" s="25" t="s">
        <v>229</v>
      </c>
      <c r="C6" s="41" t="s">
        <v>11</v>
      </c>
      <c r="D6" s="41" t="s">
        <v>11</v>
      </c>
      <c r="E6" s="41">
        <v>500000</v>
      </c>
      <c r="F6" s="41">
        <v>100000</v>
      </c>
      <c r="G6" s="41">
        <v>100000</v>
      </c>
      <c r="H6" s="41">
        <v>700000</v>
      </c>
      <c r="I6" s="21">
        <f t="shared" ref="I6:I33" si="1">SUM(C6:G6)-H6</f>
        <v>0</v>
      </c>
    </row>
    <row r="7" spans="2:9" hidden="1" outlineLevel="1" x14ac:dyDescent="0.25">
      <c r="B7" s="25" t="s">
        <v>230</v>
      </c>
      <c r="C7" s="41" t="s">
        <v>11</v>
      </c>
      <c r="D7" s="41" t="s">
        <v>11</v>
      </c>
      <c r="E7" s="41">
        <v>500000</v>
      </c>
      <c r="F7" s="41">
        <v>50000</v>
      </c>
      <c r="G7" s="41">
        <v>50000</v>
      </c>
      <c r="H7" s="41">
        <v>600000</v>
      </c>
      <c r="I7" s="21">
        <f t="shared" si="1"/>
        <v>0</v>
      </c>
    </row>
    <row r="8" spans="2:9" hidden="1" outlineLevel="1" x14ac:dyDescent="0.25">
      <c r="B8" s="25" t="s">
        <v>231</v>
      </c>
      <c r="C8" s="41" t="s">
        <v>11</v>
      </c>
      <c r="D8" s="41" t="s">
        <v>11</v>
      </c>
      <c r="E8" s="41">
        <v>1000000</v>
      </c>
      <c r="F8" s="41">
        <v>100000</v>
      </c>
      <c r="G8" s="41">
        <v>100000</v>
      </c>
      <c r="H8" s="41">
        <v>1200000</v>
      </c>
      <c r="I8" s="21">
        <f t="shared" si="1"/>
        <v>0</v>
      </c>
    </row>
    <row r="9" spans="2:9" hidden="1" outlineLevel="1" x14ac:dyDescent="0.25">
      <c r="B9" s="25" t="s">
        <v>232</v>
      </c>
      <c r="C9" s="41" t="s">
        <v>11</v>
      </c>
      <c r="D9" s="41" t="s">
        <v>11</v>
      </c>
      <c r="E9" s="41">
        <v>500000</v>
      </c>
      <c r="F9" s="41">
        <v>50000</v>
      </c>
      <c r="G9" s="41">
        <v>50000</v>
      </c>
      <c r="H9" s="41">
        <v>600000</v>
      </c>
      <c r="I9" s="21">
        <f t="shared" si="1"/>
        <v>0</v>
      </c>
    </row>
    <row r="10" spans="2:9" hidden="1" outlineLevel="1" x14ac:dyDescent="0.25">
      <c r="B10" s="25" t="s">
        <v>243</v>
      </c>
      <c r="C10" s="41" t="s">
        <v>11</v>
      </c>
      <c r="D10" s="41" t="s">
        <v>11</v>
      </c>
      <c r="E10" s="41">
        <v>2500000</v>
      </c>
      <c r="F10" s="41">
        <v>200000</v>
      </c>
      <c r="G10" s="41">
        <v>200000</v>
      </c>
      <c r="H10" s="41">
        <v>2900000</v>
      </c>
      <c r="I10" s="21">
        <f t="shared" si="1"/>
        <v>0</v>
      </c>
    </row>
    <row r="11" spans="2:9" collapsed="1" x14ac:dyDescent="0.25">
      <c r="B11" s="19" t="s">
        <v>223</v>
      </c>
      <c r="C11" s="31">
        <f t="shared" ref="C11:H11" si="2">SUM(C12:C14)</f>
        <v>0</v>
      </c>
      <c r="D11" s="31">
        <f t="shared" si="2"/>
        <v>0</v>
      </c>
      <c r="E11" s="31">
        <f t="shared" si="2"/>
        <v>6000000</v>
      </c>
      <c r="F11" s="31">
        <f t="shared" si="2"/>
        <v>1000000</v>
      </c>
      <c r="G11" s="31">
        <f t="shared" si="2"/>
        <v>1000000</v>
      </c>
      <c r="H11" s="31">
        <f t="shared" si="2"/>
        <v>8000000</v>
      </c>
      <c r="I11" s="21">
        <f t="shared" si="1"/>
        <v>0</v>
      </c>
    </row>
    <row r="12" spans="2:9" hidden="1" outlineLevel="1" x14ac:dyDescent="0.25">
      <c r="B12" s="25" t="s">
        <v>233</v>
      </c>
      <c r="C12" s="41" t="s">
        <v>11</v>
      </c>
      <c r="D12" s="41" t="s">
        <v>11</v>
      </c>
      <c r="E12" s="41">
        <v>2000000</v>
      </c>
      <c r="F12" s="41" t="s">
        <v>11</v>
      </c>
      <c r="G12" s="41" t="s">
        <v>11</v>
      </c>
      <c r="H12" s="41">
        <v>2000000</v>
      </c>
      <c r="I12" s="21">
        <f t="shared" si="1"/>
        <v>0</v>
      </c>
    </row>
    <row r="13" spans="2:9" hidden="1" outlineLevel="1" x14ac:dyDescent="0.25">
      <c r="B13" s="25" t="s">
        <v>234</v>
      </c>
      <c r="C13" s="41" t="s">
        <v>11</v>
      </c>
      <c r="D13" s="41" t="s">
        <v>11</v>
      </c>
      <c r="E13" s="41">
        <v>2000000</v>
      </c>
      <c r="F13" s="41">
        <v>500000</v>
      </c>
      <c r="G13" s="41">
        <v>500000</v>
      </c>
      <c r="H13" s="41">
        <v>3000000</v>
      </c>
      <c r="I13" s="21">
        <f t="shared" si="1"/>
        <v>0</v>
      </c>
    </row>
    <row r="14" spans="2:9" hidden="1" outlineLevel="1" x14ac:dyDescent="0.25">
      <c r="B14" s="25" t="s">
        <v>244</v>
      </c>
      <c r="C14" s="41" t="s">
        <v>11</v>
      </c>
      <c r="D14" s="41" t="s">
        <v>11</v>
      </c>
      <c r="E14" s="41">
        <v>2000000</v>
      </c>
      <c r="F14" s="41">
        <v>500000</v>
      </c>
      <c r="G14" s="41">
        <v>500000</v>
      </c>
      <c r="H14" s="41">
        <v>3000000</v>
      </c>
      <c r="I14" s="21">
        <f t="shared" si="1"/>
        <v>0</v>
      </c>
    </row>
    <row r="15" spans="2:9" collapsed="1" x14ac:dyDescent="0.25">
      <c r="B15" s="19" t="s">
        <v>224</v>
      </c>
      <c r="C15" s="41">
        <v>0</v>
      </c>
      <c r="D15" s="41">
        <v>0</v>
      </c>
      <c r="E15" s="31">
        <v>10000000</v>
      </c>
      <c r="F15" s="41">
        <v>0</v>
      </c>
      <c r="G15" s="41">
        <v>0</v>
      </c>
      <c r="H15" s="31">
        <v>10000000</v>
      </c>
      <c r="I15" s="21">
        <f t="shared" si="1"/>
        <v>0</v>
      </c>
    </row>
    <row r="16" spans="2:9" x14ac:dyDescent="0.25">
      <c r="B16" s="19" t="s">
        <v>225</v>
      </c>
      <c r="C16" s="31">
        <f t="shared" ref="C16:H16" si="3">SUM(C17:C18)</f>
        <v>12000000</v>
      </c>
      <c r="D16" s="31">
        <f t="shared" si="3"/>
        <v>3000000</v>
      </c>
      <c r="E16" s="31">
        <f t="shared" si="3"/>
        <v>2000000</v>
      </c>
      <c r="F16" s="31">
        <f t="shared" si="3"/>
        <v>0</v>
      </c>
      <c r="G16" s="31">
        <f t="shared" si="3"/>
        <v>0</v>
      </c>
      <c r="H16" s="31">
        <f t="shared" si="3"/>
        <v>17000000</v>
      </c>
      <c r="I16" s="21">
        <f t="shared" si="1"/>
        <v>0</v>
      </c>
    </row>
    <row r="17" spans="2:9" hidden="1" outlineLevel="1" x14ac:dyDescent="0.25">
      <c r="B17" s="25" t="s">
        <v>235</v>
      </c>
      <c r="C17" s="41">
        <v>10000000</v>
      </c>
      <c r="D17" s="41" t="s">
        <v>11</v>
      </c>
      <c r="E17" s="41" t="s">
        <v>11</v>
      </c>
      <c r="F17" s="41" t="s">
        <v>11</v>
      </c>
      <c r="G17" s="41" t="s">
        <v>11</v>
      </c>
      <c r="H17" s="41">
        <v>10000000</v>
      </c>
      <c r="I17" s="21">
        <f t="shared" si="1"/>
        <v>0</v>
      </c>
    </row>
    <row r="18" spans="2:9" ht="30" hidden="1" outlineLevel="1" x14ac:dyDescent="0.25">
      <c r="B18" s="25" t="s">
        <v>245</v>
      </c>
      <c r="C18" s="41">
        <v>2000000</v>
      </c>
      <c r="D18" s="41">
        <v>3000000</v>
      </c>
      <c r="E18" s="41">
        <v>2000000</v>
      </c>
      <c r="F18" s="41" t="s">
        <v>11</v>
      </c>
      <c r="G18" s="41" t="s">
        <v>11</v>
      </c>
      <c r="H18" s="41">
        <v>7000000</v>
      </c>
      <c r="I18" s="21">
        <f t="shared" si="1"/>
        <v>0</v>
      </c>
    </row>
    <row r="19" spans="2:9" collapsed="1" x14ac:dyDescent="0.25">
      <c r="B19" s="19" t="s">
        <v>226</v>
      </c>
      <c r="C19" s="31">
        <f t="shared" ref="C19:H19" si="4">SUM(C20:C22)</f>
        <v>0</v>
      </c>
      <c r="D19" s="31">
        <f t="shared" si="4"/>
        <v>5000000</v>
      </c>
      <c r="E19" s="31">
        <f t="shared" si="4"/>
        <v>2000000</v>
      </c>
      <c r="F19" s="31">
        <f t="shared" si="4"/>
        <v>2000000</v>
      </c>
      <c r="G19" s="31">
        <f t="shared" si="4"/>
        <v>2000000</v>
      </c>
      <c r="H19" s="31">
        <f t="shared" si="4"/>
        <v>11000000</v>
      </c>
      <c r="I19" s="21">
        <f t="shared" si="1"/>
        <v>0</v>
      </c>
    </row>
    <row r="20" spans="2:9" hidden="1" outlineLevel="1" x14ac:dyDescent="0.25">
      <c r="B20" s="25" t="s">
        <v>236</v>
      </c>
      <c r="C20" s="41" t="s">
        <v>11</v>
      </c>
      <c r="D20" s="41">
        <v>2000000</v>
      </c>
      <c r="E20" s="41">
        <v>500000</v>
      </c>
      <c r="F20" s="41">
        <v>500000</v>
      </c>
      <c r="G20" s="41">
        <v>500000</v>
      </c>
      <c r="H20" s="41">
        <v>3500000</v>
      </c>
      <c r="I20" s="21">
        <f t="shared" si="1"/>
        <v>0</v>
      </c>
    </row>
    <row r="21" spans="2:9" hidden="1" outlineLevel="1" x14ac:dyDescent="0.25">
      <c r="B21" s="25" t="s">
        <v>237</v>
      </c>
      <c r="C21" s="41" t="s">
        <v>11</v>
      </c>
      <c r="D21" s="41">
        <v>1500000</v>
      </c>
      <c r="E21" s="41">
        <v>500000</v>
      </c>
      <c r="F21" s="41">
        <v>500000</v>
      </c>
      <c r="G21" s="41">
        <v>500000</v>
      </c>
      <c r="H21" s="41">
        <v>3000000</v>
      </c>
      <c r="I21" s="21">
        <f t="shared" si="1"/>
        <v>0</v>
      </c>
    </row>
    <row r="22" spans="2:9" hidden="1" outlineLevel="1" x14ac:dyDescent="0.25">
      <c r="B22" s="25" t="s">
        <v>246</v>
      </c>
      <c r="C22" s="41" t="s">
        <v>11</v>
      </c>
      <c r="D22" s="41">
        <v>1500000</v>
      </c>
      <c r="E22" s="41">
        <v>1000000</v>
      </c>
      <c r="F22" s="41">
        <v>1000000</v>
      </c>
      <c r="G22" s="41">
        <v>1000000</v>
      </c>
      <c r="H22" s="41">
        <v>4500000</v>
      </c>
      <c r="I22" s="21">
        <f t="shared" si="1"/>
        <v>0</v>
      </c>
    </row>
    <row r="23" spans="2:9" collapsed="1" x14ac:dyDescent="0.25">
      <c r="B23" s="19" t="s">
        <v>217</v>
      </c>
      <c r="C23" s="31">
        <f t="shared" ref="C23:H23" si="5">SUM(C24:C25)</f>
        <v>2000000</v>
      </c>
      <c r="D23" s="31">
        <f t="shared" si="5"/>
        <v>2500000</v>
      </c>
      <c r="E23" s="31">
        <f t="shared" si="5"/>
        <v>3000000</v>
      </c>
      <c r="F23" s="31">
        <f t="shared" si="5"/>
        <v>3500000</v>
      </c>
      <c r="G23" s="31">
        <f t="shared" si="5"/>
        <v>4000000</v>
      </c>
      <c r="H23" s="31">
        <f t="shared" si="5"/>
        <v>15000000</v>
      </c>
      <c r="I23" s="21">
        <f t="shared" si="1"/>
        <v>0</v>
      </c>
    </row>
    <row r="24" spans="2:9" hidden="1" outlineLevel="1" x14ac:dyDescent="0.25">
      <c r="B24" s="25" t="s">
        <v>238</v>
      </c>
      <c r="C24" s="41">
        <v>1000000</v>
      </c>
      <c r="D24" s="41">
        <v>1500000</v>
      </c>
      <c r="E24" s="41">
        <v>2000000</v>
      </c>
      <c r="F24" s="41">
        <v>2500000</v>
      </c>
      <c r="G24" s="41">
        <v>3000000</v>
      </c>
      <c r="H24" s="41">
        <v>10000000</v>
      </c>
      <c r="I24" s="21">
        <f t="shared" si="1"/>
        <v>0</v>
      </c>
    </row>
    <row r="25" spans="2:9" hidden="1" outlineLevel="1" x14ac:dyDescent="0.25">
      <c r="B25" s="25" t="s">
        <v>247</v>
      </c>
      <c r="C25" s="41">
        <v>1000000</v>
      </c>
      <c r="D25" s="41">
        <v>1000000</v>
      </c>
      <c r="E25" s="41">
        <v>1000000</v>
      </c>
      <c r="F25" s="41">
        <v>1000000</v>
      </c>
      <c r="G25" s="41">
        <v>1000000</v>
      </c>
      <c r="H25" s="41">
        <v>5000000</v>
      </c>
      <c r="I25" s="21">
        <f t="shared" si="1"/>
        <v>0</v>
      </c>
    </row>
    <row r="26" spans="2:9" collapsed="1" x14ac:dyDescent="0.25">
      <c r="B26" s="19" t="s">
        <v>227</v>
      </c>
      <c r="C26" s="31">
        <f t="shared" ref="C26:H26" si="6">SUM(C27:C29)</f>
        <v>2000000</v>
      </c>
      <c r="D26" s="31">
        <f t="shared" si="6"/>
        <v>500000</v>
      </c>
      <c r="E26" s="31">
        <f t="shared" si="6"/>
        <v>500000</v>
      </c>
      <c r="F26" s="31">
        <f t="shared" si="6"/>
        <v>500000</v>
      </c>
      <c r="G26" s="31">
        <f t="shared" si="6"/>
        <v>500000</v>
      </c>
      <c r="H26" s="31">
        <f t="shared" si="6"/>
        <v>4000000</v>
      </c>
      <c r="I26" s="21">
        <f t="shared" si="1"/>
        <v>0</v>
      </c>
    </row>
    <row r="27" spans="2:9" hidden="1" outlineLevel="1" x14ac:dyDescent="0.25">
      <c r="B27" s="25" t="s">
        <v>239</v>
      </c>
      <c r="C27" s="41">
        <v>1500000</v>
      </c>
      <c r="D27" s="41" t="s">
        <v>11</v>
      </c>
      <c r="E27" s="41" t="s">
        <v>11</v>
      </c>
      <c r="F27" s="41" t="s">
        <v>11</v>
      </c>
      <c r="G27" s="41" t="s">
        <v>11</v>
      </c>
      <c r="H27" s="41">
        <v>1500000</v>
      </c>
      <c r="I27" s="21">
        <f t="shared" si="1"/>
        <v>0</v>
      </c>
    </row>
    <row r="28" spans="2:9" hidden="1" outlineLevel="1" x14ac:dyDescent="0.25">
      <c r="B28" s="25" t="s">
        <v>240</v>
      </c>
      <c r="C28" s="41">
        <v>500000</v>
      </c>
      <c r="D28" s="41">
        <v>300000</v>
      </c>
      <c r="E28" s="41">
        <v>300000</v>
      </c>
      <c r="F28" s="41">
        <v>300000</v>
      </c>
      <c r="G28" s="41">
        <v>300000</v>
      </c>
      <c r="H28" s="41">
        <v>1700000</v>
      </c>
      <c r="I28" s="21">
        <f t="shared" si="1"/>
        <v>0</v>
      </c>
    </row>
    <row r="29" spans="2:9" hidden="1" outlineLevel="1" x14ac:dyDescent="0.25">
      <c r="B29" s="25" t="s">
        <v>248</v>
      </c>
      <c r="C29" s="41" t="s">
        <v>11</v>
      </c>
      <c r="D29" s="41">
        <v>200000</v>
      </c>
      <c r="E29" s="41">
        <v>200000</v>
      </c>
      <c r="F29" s="41">
        <v>200000</v>
      </c>
      <c r="G29" s="41">
        <v>200000</v>
      </c>
      <c r="H29" s="41">
        <v>800000</v>
      </c>
      <c r="I29" s="21">
        <f t="shared" si="1"/>
        <v>0</v>
      </c>
    </row>
    <row r="30" spans="2:9" collapsed="1" x14ac:dyDescent="0.25">
      <c r="B30" s="19" t="s">
        <v>228</v>
      </c>
      <c r="C30" s="31">
        <f t="shared" ref="C30:H30" si="7">SUM(C31:C33)</f>
        <v>1000000</v>
      </c>
      <c r="D30" s="31">
        <f t="shared" si="7"/>
        <v>1500000</v>
      </c>
      <c r="E30" s="31">
        <f t="shared" si="7"/>
        <v>1500000</v>
      </c>
      <c r="F30" s="31">
        <f t="shared" si="7"/>
        <v>2000000</v>
      </c>
      <c r="G30" s="31">
        <f t="shared" si="7"/>
        <v>2000000</v>
      </c>
      <c r="H30" s="31">
        <f t="shared" si="7"/>
        <v>8000000</v>
      </c>
      <c r="I30" s="21">
        <f t="shared" si="1"/>
        <v>0</v>
      </c>
    </row>
    <row r="31" spans="2:9" hidden="1" outlineLevel="1" x14ac:dyDescent="0.25">
      <c r="B31" s="25" t="s">
        <v>241</v>
      </c>
      <c r="C31" s="28">
        <v>500000</v>
      </c>
      <c r="D31" s="28">
        <v>500000</v>
      </c>
      <c r="E31" s="28">
        <v>500000</v>
      </c>
      <c r="F31" s="28">
        <v>1000000</v>
      </c>
      <c r="G31" s="28">
        <v>1000000</v>
      </c>
      <c r="H31" s="28">
        <v>3500000</v>
      </c>
      <c r="I31" s="21">
        <f t="shared" si="1"/>
        <v>0</v>
      </c>
    </row>
    <row r="32" spans="2:9" hidden="1" outlineLevel="1" x14ac:dyDescent="0.25">
      <c r="B32" s="25" t="s">
        <v>242</v>
      </c>
      <c r="C32" s="28">
        <v>500000</v>
      </c>
      <c r="D32" s="28">
        <v>500000</v>
      </c>
      <c r="E32" s="28">
        <v>500000</v>
      </c>
      <c r="F32" s="28">
        <v>500000</v>
      </c>
      <c r="G32" s="28">
        <v>500000</v>
      </c>
      <c r="H32" s="28">
        <v>2500000</v>
      </c>
      <c r="I32" s="21">
        <f t="shared" si="1"/>
        <v>0</v>
      </c>
    </row>
    <row r="33" spans="2:9" hidden="1" outlineLevel="1" x14ac:dyDescent="0.25">
      <c r="B33" s="25" t="s">
        <v>249</v>
      </c>
      <c r="C33" s="29" t="s">
        <v>11</v>
      </c>
      <c r="D33" s="28">
        <v>500000</v>
      </c>
      <c r="E33" s="28">
        <v>500000</v>
      </c>
      <c r="F33" s="28">
        <v>500000</v>
      </c>
      <c r="G33" s="28">
        <v>500000</v>
      </c>
      <c r="H33" s="28">
        <v>2000000</v>
      </c>
      <c r="I33" s="21">
        <f t="shared" si="1"/>
        <v>0</v>
      </c>
    </row>
    <row r="34" spans="2:9" ht="15.75" collapsed="1" thickBot="1" x14ac:dyDescent="0.3">
      <c r="B34" s="24" t="s">
        <v>250</v>
      </c>
      <c r="C34" s="42">
        <f t="shared" ref="C34:H34" si="8">C5+C11+C15+C16+C19+C23+C26+C30</f>
        <v>17000000</v>
      </c>
      <c r="D34" s="42">
        <f t="shared" si="8"/>
        <v>12500000</v>
      </c>
      <c r="E34" s="42">
        <f t="shared" si="8"/>
        <v>30000000</v>
      </c>
      <c r="F34" s="42">
        <f t="shared" si="8"/>
        <v>9500000</v>
      </c>
      <c r="G34" s="42">
        <f t="shared" si="8"/>
        <v>10000000</v>
      </c>
      <c r="H34" s="42">
        <f t="shared" si="8"/>
        <v>79000000</v>
      </c>
      <c r="I34" s="21">
        <f>SUM(C34:G34)-H34</f>
        <v>0</v>
      </c>
    </row>
    <row r="35" spans="2:9" ht="15.75" thickTop="1" x14ac:dyDescent="0.25">
      <c r="C35" s="21">
        <f t="shared" ref="C35:H35" si="9">C34-(C5+C11+C15+C16+C19+C23+C26+C30)</f>
        <v>0</v>
      </c>
      <c r="D35" s="21">
        <f t="shared" si="9"/>
        <v>0</v>
      </c>
      <c r="E35" s="21">
        <f t="shared" si="9"/>
        <v>0</v>
      </c>
      <c r="F35" s="21">
        <f t="shared" si="9"/>
        <v>0</v>
      </c>
      <c r="G35" s="21">
        <f t="shared" si="9"/>
        <v>0</v>
      </c>
      <c r="H35" s="21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D9AC-A209-4713-B01B-C3B4697AD004}">
  <dimension ref="B2:H21"/>
  <sheetViews>
    <sheetView showGridLines="0" zoomScale="85" zoomScaleNormal="85" workbookViewId="0">
      <pane ySplit="4" topLeftCell="A7" activePane="bottomLeft" state="frozen"/>
      <selection pane="bottomLeft"/>
    </sheetView>
  </sheetViews>
  <sheetFormatPr baseColWidth="10" defaultRowHeight="15" outlineLevelRow="1" x14ac:dyDescent="0.25"/>
  <cols>
    <col min="1" max="1" width="12.7109375" customWidth="1"/>
    <col min="2" max="2" width="26.140625" customWidth="1"/>
    <col min="3" max="3" width="15.140625" style="27" customWidth="1"/>
    <col min="4" max="6" width="14.42578125" style="27" bestFit="1" customWidth="1"/>
    <col min="7" max="7" width="14.5703125" style="27" customWidth="1"/>
    <col min="8" max="8" width="15.7109375" bestFit="1" customWidth="1"/>
  </cols>
  <sheetData>
    <row r="2" spans="2:8" ht="31.5" x14ac:dyDescent="0.25">
      <c r="B2" s="17" t="s">
        <v>251</v>
      </c>
    </row>
    <row r="4" spans="2:8" x14ac:dyDescent="0.25">
      <c r="B4" s="18" t="s">
        <v>1</v>
      </c>
      <c r="C4" s="18" t="s">
        <v>96</v>
      </c>
      <c r="D4" s="18" t="s">
        <v>97</v>
      </c>
      <c r="E4" s="18" t="s">
        <v>98</v>
      </c>
      <c r="F4" s="18" t="s">
        <v>99</v>
      </c>
      <c r="G4" s="18" t="s">
        <v>100</v>
      </c>
      <c r="H4" s="18" t="s">
        <v>221</v>
      </c>
    </row>
    <row r="5" spans="2:8" hidden="1" outlineLevel="1" x14ac:dyDescent="0.25">
      <c r="B5" s="30" t="s">
        <v>252</v>
      </c>
      <c r="C5" s="55">
        <v>36000000</v>
      </c>
      <c r="D5" s="55">
        <v>72000000</v>
      </c>
      <c r="E5" s="55">
        <v>120000000</v>
      </c>
      <c r="F5" s="55">
        <v>180000000</v>
      </c>
      <c r="G5" s="55">
        <v>220000000</v>
      </c>
      <c r="H5" s="57">
        <f t="shared" ref="H5:H20" si="0">SUM(C5:G5)</f>
        <v>628000000</v>
      </c>
    </row>
    <row r="6" spans="2:8" s="37" customFormat="1" ht="30" hidden="1" outlineLevel="1" x14ac:dyDescent="0.25">
      <c r="B6" s="30" t="s">
        <v>253</v>
      </c>
      <c r="C6" s="55">
        <v>-27000000</v>
      </c>
      <c r="D6" s="55">
        <v>-52000000</v>
      </c>
      <c r="E6" s="55">
        <v>-70000000</v>
      </c>
      <c r="F6" s="55">
        <v>-90000000</v>
      </c>
      <c r="G6" s="55">
        <v>-110000000</v>
      </c>
      <c r="H6" s="56">
        <f t="shared" si="0"/>
        <v>-349000000</v>
      </c>
    </row>
    <row r="7" spans="2:8" s="37" customFormat="1" collapsed="1" x14ac:dyDescent="0.25">
      <c r="B7" s="19" t="s">
        <v>263</v>
      </c>
      <c r="C7" s="31">
        <v>9000000</v>
      </c>
      <c r="D7" s="31">
        <v>20000000</v>
      </c>
      <c r="E7" s="31">
        <v>50000000</v>
      </c>
      <c r="F7" s="31">
        <v>90000000</v>
      </c>
      <c r="G7" s="31">
        <v>110000000</v>
      </c>
      <c r="H7" s="38">
        <f t="shared" si="0"/>
        <v>279000000</v>
      </c>
    </row>
    <row r="8" spans="2:8" s="37" customFormat="1" ht="30" hidden="1" outlineLevel="1" x14ac:dyDescent="0.25">
      <c r="B8" s="30" t="s">
        <v>254</v>
      </c>
      <c r="C8" s="58" t="s">
        <v>11</v>
      </c>
      <c r="D8" s="58" t="s">
        <v>11</v>
      </c>
      <c r="E8" s="58">
        <v>5000000</v>
      </c>
      <c r="F8" s="58">
        <v>7000000</v>
      </c>
      <c r="G8" s="58">
        <v>9000000</v>
      </c>
      <c r="H8" s="59">
        <f t="shared" si="0"/>
        <v>21000000</v>
      </c>
    </row>
    <row r="9" spans="2:8" s="37" customFormat="1" collapsed="1" x14ac:dyDescent="0.25">
      <c r="B9" s="19" t="s">
        <v>282</v>
      </c>
      <c r="C9" s="31">
        <v>9000000</v>
      </c>
      <c r="D9" s="31">
        <v>20000000</v>
      </c>
      <c r="E9" s="31">
        <v>55000000</v>
      </c>
      <c r="F9" s="31">
        <v>97000000</v>
      </c>
      <c r="G9" s="31">
        <v>119000000</v>
      </c>
      <c r="H9" s="38">
        <f t="shared" si="0"/>
        <v>300000000</v>
      </c>
    </row>
    <row r="10" spans="2:8" s="37" customFormat="1" ht="45" hidden="1" outlineLevel="1" x14ac:dyDescent="0.25">
      <c r="B10" s="30" t="s">
        <v>255</v>
      </c>
      <c r="C10" s="58" t="s">
        <v>256</v>
      </c>
      <c r="D10" s="58">
        <v>-10000000</v>
      </c>
      <c r="E10" s="58">
        <v>-15000000</v>
      </c>
      <c r="F10" s="58">
        <v>-20000000</v>
      </c>
      <c r="G10" s="58">
        <v>-25000000</v>
      </c>
      <c r="H10" s="59">
        <f t="shared" si="0"/>
        <v>-70000000</v>
      </c>
    </row>
    <row r="11" spans="2:8" s="37" customFormat="1" collapsed="1" x14ac:dyDescent="0.25">
      <c r="B11" s="19" t="s">
        <v>283</v>
      </c>
      <c r="C11" s="31">
        <v>3000000</v>
      </c>
      <c r="D11" s="31">
        <v>10000000</v>
      </c>
      <c r="E11" s="31">
        <v>40000000</v>
      </c>
      <c r="F11" s="31">
        <v>77000000</v>
      </c>
      <c r="G11" s="31">
        <v>94000000</v>
      </c>
      <c r="H11" s="38">
        <f t="shared" si="0"/>
        <v>224000000</v>
      </c>
    </row>
    <row r="12" spans="2:8" s="37" customFormat="1" hidden="1" outlineLevel="1" x14ac:dyDescent="0.25">
      <c r="B12" s="30" t="s">
        <v>257</v>
      </c>
      <c r="C12" s="58">
        <v>-4800000</v>
      </c>
      <c r="D12" s="58">
        <v>-8400000</v>
      </c>
      <c r="E12" s="58">
        <v>-18000000</v>
      </c>
      <c r="F12" s="58">
        <v>-32400000</v>
      </c>
      <c r="G12" s="58">
        <v>-42000000</v>
      </c>
      <c r="H12" s="59">
        <f t="shared" si="0"/>
        <v>-105600000</v>
      </c>
    </row>
    <row r="13" spans="2:8" s="37" customFormat="1" ht="30" collapsed="1" x14ac:dyDescent="0.25">
      <c r="B13" s="19" t="s">
        <v>264</v>
      </c>
      <c r="C13" s="31">
        <v>-1800000</v>
      </c>
      <c r="D13" s="31">
        <v>1600000</v>
      </c>
      <c r="E13" s="31">
        <v>22000000</v>
      </c>
      <c r="F13" s="31">
        <v>44600000</v>
      </c>
      <c r="G13" s="31">
        <v>52000000</v>
      </c>
      <c r="H13" s="38">
        <f t="shared" si="0"/>
        <v>118400000</v>
      </c>
    </row>
    <row r="14" spans="2:8" s="37" customFormat="1" ht="45" hidden="1" outlineLevel="1" x14ac:dyDescent="0.25">
      <c r="B14" s="30" t="s">
        <v>258</v>
      </c>
      <c r="C14" s="58" t="s">
        <v>259</v>
      </c>
      <c r="D14" s="58">
        <v>-4000000</v>
      </c>
      <c r="E14" s="58">
        <v>-10000000</v>
      </c>
      <c r="F14" s="58">
        <v>-12000000</v>
      </c>
      <c r="G14" s="58">
        <v>-12000000</v>
      </c>
      <c r="H14" s="59">
        <f t="shared" si="0"/>
        <v>-38000000</v>
      </c>
    </row>
    <row r="15" spans="2:8" s="37" customFormat="1" ht="30" collapsed="1" x14ac:dyDescent="0.25">
      <c r="B15" s="19" t="s">
        <v>265</v>
      </c>
      <c r="C15" s="31">
        <v>-4300000</v>
      </c>
      <c r="D15" s="31">
        <v>-2400000</v>
      </c>
      <c r="E15" s="31">
        <v>12000000</v>
      </c>
      <c r="F15" s="31">
        <v>32600000</v>
      </c>
      <c r="G15" s="31">
        <v>40000000</v>
      </c>
      <c r="H15" s="38">
        <f t="shared" si="0"/>
        <v>77900000</v>
      </c>
    </row>
    <row r="16" spans="2:8" s="37" customFormat="1" ht="30" hidden="1" outlineLevel="1" x14ac:dyDescent="0.25">
      <c r="B16" s="30" t="s">
        <v>260</v>
      </c>
      <c r="C16" s="58" t="s">
        <v>11</v>
      </c>
      <c r="D16" s="58" t="s">
        <v>11</v>
      </c>
      <c r="E16" s="58">
        <v>1000000</v>
      </c>
      <c r="F16" s="58">
        <v>2000000</v>
      </c>
      <c r="G16" s="58">
        <v>2000000</v>
      </c>
      <c r="H16" s="59">
        <f t="shared" si="0"/>
        <v>5000000</v>
      </c>
    </row>
    <row r="17" spans="2:8" s="37" customFormat="1" ht="30" hidden="1" outlineLevel="1" x14ac:dyDescent="0.25">
      <c r="B17" s="30" t="s">
        <v>261</v>
      </c>
      <c r="C17" s="58" t="s">
        <v>11</v>
      </c>
      <c r="D17" s="58" t="s">
        <v>11</v>
      </c>
      <c r="E17" s="58">
        <v>-2000000</v>
      </c>
      <c r="F17" s="58">
        <v>-2000000</v>
      </c>
      <c r="G17" s="58">
        <v>-2000000</v>
      </c>
      <c r="H17" s="59">
        <f t="shared" si="0"/>
        <v>-6000000</v>
      </c>
    </row>
    <row r="18" spans="2:8" s="37" customFormat="1" ht="30" collapsed="1" x14ac:dyDescent="0.25">
      <c r="B18" s="19" t="s">
        <v>266</v>
      </c>
      <c r="C18" s="31">
        <v>-4300000</v>
      </c>
      <c r="D18" s="31">
        <v>-2400000</v>
      </c>
      <c r="E18" s="31">
        <v>11000000</v>
      </c>
      <c r="F18" s="31">
        <v>32600000</v>
      </c>
      <c r="G18" s="31">
        <v>40000000</v>
      </c>
      <c r="H18" s="38">
        <f t="shared" si="0"/>
        <v>76900000</v>
      </c>
    </row>
    <row r="19" spans="2:8" s="37" customFormat="1" ht="30" hidden="1" outlineLevel="1" x14ac:dyDescent="0.25">
      <c r="B19" s="30" t="s">
        <v>262</v>
      </c>
      <c r="C19" s="58" t="s">
        <v>11</v>
      </c>
      <c r="D19" s="58" t="s">
        <v>11</v>
      </c>
      <c r="E19" s="58">
        <v>-3300000</v>
      </c>
      <c r="F19" s="58">
        <v>-9800000</v>
      </c>
      <c r="G19" s="58">
        <v>-12000000</v>
      </c>
      <c r="H19" s="59">
        <f t="shared" si="0"/>
        <v>-25100000</v>
      </c>
    </row>
    <row r="20" spans="2:8" s="37" customFormat="1" ht="15.75" collapsed="1" thickBot="1" x14ac:dyDescent="0.3">
      <c r="B20" s="35" t="s">
        <v>211</v>
      </c>
      <c r="C20" s="42">
        <v>-4300000</v>
      </c>
      <c r="D20" s="42">
        <v>-2400000</v>
      </c>
      <c r="E20" s="42">
        <v>7700000</v>
      </c>
      <c r="F20" s="42">
        <v>22800000</v>
      </c>
      <c r="G20" s="42">
        <v>28000000</v>
      </c>
      <c r="H20" s="40">
        <f t="shared" si="0"/>
        <v>51800000</v>
      </c>
    </row>
    <row r="21" spans="2:8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E9FF-957C-4631-9E65-F16482785D5C}">
  <dimension ref="B2:K14"/>
  <sheetViews>
    <sheetView showGridLines="0" zoomScale="85" zoomScaleNormal="85" workbookViewId="0">
      <pane ySplit="4" topLeftCell="A5" activePane="bottomLeft" state="frozen"/>
      <selection pane="bottomLeft" activeCell="B13" sqref="B13"/>
    </sheetView>
  </sheetViews>
  <sheetFormatPr baseColWidth="10" defaultRowHeight="15" x14ac:dyDescent="0.25"/>
  <cols>
    <col min="2" max="2" width="18.85546875" customWidth="1"/>
    <col min="3" max="5" width="15.140625" customWidth="1"/>
    <col min="6" max="6" width="19" customWidth="1"/>
    <col min="7" max="11" width="15.140625" customWidth="1"/>
  </cols>
  <sheetData>
    <row r="2" spans="2:11" ht="31.5" x14ac:dyDescent="0.25">
      <c r="B2" s="17" t="s">
        <v>281</v>
      </c>
    </row>
    <row r="4" spans="2:11" ht="30" x14ac:dyDescent="0.25">
      <c r="B4" s="18" t="s">
        <v>1</v>
      </c>
      <c r="C4" s="18" t="s">
        <v>267</v>
      </c>
      <c r="D4" s="18" t="s">
        <v>268</v>
      </c>
      <c r="E4" s="18" t="s">
        <v>269</v>
      </c>
      <c r="F4" s="18" t="s">
        <v>270</v>
      </c>
      <c r="G4" s="18" t="s">
        <v>96</v>
      </c>
      <c r="H4" s="18" t="s">
        <v>97</v>
      </c>
      <c r="I4" s="18" t="s">
        <v>98</v>
      </c>
      <c r="J4" s="18" t="s">
        <v>99</v>
      </c>
      <c r="K4" s="18" t="s">
        <v>100</v>
      </c>
    </row>
    <row r="5" spans="2:11" x14ac:dyDescent="0.25">
      <c r="B5" s="19" t="s">
        <v>177</v>
      </c>
      <c r="C5" s="5">
        <v>500000</v>
      </c>
      <c r="D5" s="5">
        <v>6000000</v>
      </c>
      <c r="E5" s="5">
        <v>1200000</v>
      </c>
      <c r="F5" s="5">
        <v>7200000</v>
      </c>
      <c r="G5" s="5">
        <v>3600000</v>
      </c>
      <c r="H5" s="5">
        <v>7200000</v>
      </c>
      <c r="I5" s="5">
        <v>7200000</v>
      </c>
      <c r="J5" s="5">
        <v>7200000</v>
      </c>
      <c r="K5" s="5">
        <v>7200000</v>
      </c>
    </row>
    <row r="6" spans="2:11" ht="30" x14ac:dyDescent="0.25">
      <c r="B6" s="19" t="s">
        <v>271</v>
      </c>
      <c r="C6" s="5">
        <v>350000</v>
      </c>
      <c r="D6" s="5">
        <v>4200000</v>
      </c>
      <c r="E6" s="5">
        <v>840000</v>
      </c>
      <c r="F6" s="5">
        <v>5040000</v>
      </c>
      <c r="G6" s="5">
        <v>2520000</v>
      </c>
      <c r="H6" s="5">
        <v>5040000</v>
      </c>
      <c r="I6" s="5">
        <v>5040000</v>
      </c>
      <c r="J6" s="5">
        <v>5040000</v>
      </c>
      <c r="K6" s="5">
        <v>5040000</v>
      </c>
    </row>
    <row r="7" spans="2:11" ht="30" x14ac:dyDescent="0.25">
      <c r="B7" s="19" t="s">
        <v>272</v>
      </c>
      <c r="C7" s="5">
        <v>150000</v>
      </c>
      <c r="D7" s="5">
        <v>1800000</v>
      </c>
      <c r="E7" s="5">
        <v>360000</v>
      </c>
      <c r="F7" s="5">
        <v>2160000</v>
      </c>
      <c r="G7" s="2" t="s">
        <v>11</v>
      </c>
      <c r="H7" s="2" t="s">
        <v>273</v>
      </c>
      <c r="I7" s="5">
        <v>2160000</v>
      </c>
      <c r="J7" s="5">
        <v>2160000</v>
      </c>
      <c r="K7" s="5">
        <v>2160000</v>
      </c>
    </row>
    <row r="8" spans="2:11" ht="30" x14ac:dyDescent="0.25">
      <c r="B8" s="19" t="s">
        <v>274</v>
      </c>
      <c r="C8" s="5">
        <v>150000</v>
      </c>
      <c r="D8" s="5">
        <v>1800000</v>
      </c>
      <c r="E8" s="5">
        <v>360000</v>
      </c>
      <c r="F8" s="5">
        <v>2160000</v>
      </c>
      <c r="G8" s="2" t="s">
        <v>11</v>
      </c>
      <c r="H8" s="2" t="s">
        <v>273</v>
      </c>
      <c r="I8" s="5">
        <v>2160000</v>
      </c>
      <c r="J8" s="5">
        <v>2160000</v>
      </c>
      <c r="K8" s="5">
        <v>2160000</v>
      </c>
    </row>
    <row r="9" spans="2:11" x14ac:dyDescent="0.25">
      <c r="B9" s="19" t="s">
        <v>180</v>
      </c>
      <c r="C9" s="5">
        <v>300000</v>
      </c>
      <c r="D9" s="5">
        <v>3600000</v>
      </c>
      <c r="E9" s="5">
        <v>720000</v>
      </c>
      <c r="F9" s="5">
        <v>4320000</v>
      </c>
      <c r="G9" s="2" t="s">
        <v>11</v>
      </c>
      <c r="H9" s="2" t="s">
        <v>11</v>
      </c>
      <c r="I9" s="2" t="s">
        <v>11</v>
      </c>
      <c r="J9" s="5">
        <v>4320000</v>
      </c>
      <c r="K9" s="5">
        <v>4320000</v>
      </c>
    </row>
    <row r="10" spans="2:11" ht="30" x14ac:dyDescent="0.25">
      <c r="B10" s="19" t="s">
        <v>275</v>
      </c>
      <c r="C10" s="5">
        <v>240000</v>
      </c>
      <c r="D10" s="5">
        <v>2880000</v>
      </c>
      <c r="E10" s="5">
        <v>576000</v>
      </c>
      <c r="F10" s="5">
        <v>3456000</v>
      </c>
      <c r="G10" s="2" t="s">
        <v>11</v>
      </c>
      <c r="H10" s="2" t="s">
        <v>11</v>
      </c>
      <c r="I10" s="2" t="s">
        <v>11</v>
      </c>
      <c r="J10" s="5">
        <v>3456000</v>
      </c>
      <c r="K10" s="5">
        <v>3456000</v>
      </c>
    </row>
    <row r="11" spans="2:11" ht="30" x14ac:dyDescent="0.25">
      <c r="B11" s="19" t="s">
        <v>276</v>
      </c>
      <c r="C11" s="5">
        <v>240000</v>
      </c>
      <c r="D11" s="5">
        <v>2880000</v>
      </c>
      <c r="E11" s="5">
        <v>576000</v>
      </c>
      <c r="F11" s="5">
        <v>3456000</v>
      </c>
      <c r="G11" s="2" t="s">
        <v>11</v>
      </c>
      <c r="H11" s="2" t="s">
        <v>11</v>
      </c>
      <c r="I11" s="2" t="s">
        <v>11</v>
      </c>
      <c r="J11" s="5">
        <v>3456000</v>
      </c>
      <c r="K11" s="5">
        <v>3456000</v>
      </c>
    </row>
    <row r="12" spans="2:11" ht="30" x14ac:dyDescent="0.25">
      <c r="B12" s="19" t="s">
        <v>277</v>
      </c>
      <c r="C12" s="5">
        <v>200000</v>
      </c>
      <c r="D12" s="5">
        <v>2400000</v>
      </c>
      <c r="E12" s="5">
        <v>480000</v>
      </c>
      <c r="F12" s="5">
        <v>2880000</v>
      </c>
      <c r="G12" s="2" t="s">
        <v>11</v>
      </c>
      <c r="H12" s="2" t="s">
        <v>11</v>
      </c>
      <c r="I12" s="2" t="s">
        <v>11</v>
      </c>
      <c r="J12" s="2" t="s">
        <v>11</v>
      </c>
      <c r="K12" s="5">
        <v>2880000</v>
      </c>
    </row>
    <row r="13" spans="2:11" ht="15.75" thickBot="1" x14ac:dyDescent="0.3">
      <c r="B13" s="35" t="s">
        <v>250</v>
      </c>
      <c r="C13" s="60" t="s">
        <v>11</v>
      </c>
      <c r="D13" s="60" t="s">
        <v>11</v>
      </c>
      <c r="E13" s="60" t="s">
        <v>11</v>
      </c>
      <c r="F13" s="60" t="s">
        <v>11</v>
      </c>
      <c r="G13" s="36">
        <v>6120000</v>
      </c>
      <c r="H13" s="36">
        <v>14400000</v>
      </c>
      <c r="I13" s="36">
        <v>18720000</v>
      </c>
      <c r="J13" s="36">
        <v>27792000</v>
      </c>
      <c r="K13" s="36">
        <v>30672000</v>
      </c>
    </row>
    <row r="14" spans="2:11" ht="15.75" thickTop="1" x14ac:dyDescent="0.25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B9BA-DB12-44C5-85EA-92E4EFB27E6D}">
  <sheetPr>
    <tabColor rgb="FFFFFF00"/>
  </sheetPr>
  <dimension ref="B2:N45"/>
  <sheetViews>
    <sheetView showGridLines="0" zoomScale="85" zoomScaleNormal="85" workbookViewId="0">
      <selection activeCell="B4" sqref="B4"/>
    </sheetView>
  </sheetViews>
  <sheetFormatPr baseColWidth="10" defaultRowHeight="15" x14ac:dyDescent="0.25"/>
  <cols>
    <col min="2" max="2" width="52.7109375" style="7" customWidth="1"/>
    <col min="3" max="3" width="22.140625" customWidth="1"/>
    <col min="4" max="4" width="18.140625" style="8" bestFit="1" customWidth="1"/>
    <col min="5" max="5" width="17" style="8" bestFit="1" customWidth="1"/>
    <col min="6" max="8" width="16.85546875" style="8" bestFit="1" customWidth="1"/>
    <col min="9" max="9" width="25.42578125" customWidth="1"/>
  </cols>
  <sheetData>
    <row r="2" spans="2:14" ht="30" x14ac:dyDescent="0.25">
      <c r="B2" s="3" t="s">
        <v>0</v>
      </c>
    </row>
    <row r="3" spans="2:14" ht="30" x14ac:dyDescent="0.25">
      <c r="B3" s="3" t="s">
        <v>1</v>
      </c>
      <c r="C3" s="3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3" t="s">
        <v>8</v>
      </c>
    </row>
    <row r="4" spans="2:14" ht="30" x14ac:dyDescent="0.25">
      <c r="B4" s="3" t="s">
        <v>9</v>
      </c>
      <c r="C4" s="4" t="s">
        <v>10</v>
      </c>
      <c r="D4" s="11">
        <v>250</v>
      </c>
      <c r="E4" s="11">
        <v>0</v>
      </c>
      <c r="F4" s="11">
        <v>0</v>
      </c>
      <c r="G4" s="11">
        <v>0</v>
      </c>
      <c r="H4" s="11">
        <v>0</v>
      </c>
      <c r="I4" s="4" t="s">
        <v>12</v>
      </c>
      <c r="J4" s="10"/>
      <c r="K4" s="10"/>
      <c r="L4" s="10"/>
      <c r="M4" s="10"/>
      <c r="N4" s="10"/>
    </row>
    <row r="5" spans="2:14" x14ac:dyDescent="0.25">
      <c r="B5" s="4"/>
      <c r="C5" s="4" t="s">
        <v>13</v>
      </c>
      <c r="D5" s="11">
        <v>150</v>
      </c>
      <c r="E5" s="11">
        <v>0</v>
      </c>
      <c r="F5" s="11">
        <v>0</v>
      </c>
      <c r="G5" s="11">
        <v>0</v>
      </c>
      <c r="H5" s="11">
        <v>0</v>
      </c>
      <c r="I5" s="4" t="s">
        <v>14</v>
      </c>
      <c r="J5" s="10"/>
      <c r="K5" s="10"/>
      <c r="L5" s="10"/>
      <c r="M5" s="10"/>
      <c r="N5" s="10"/>
    </row>
    <row r="6" spans="2:14" ht="30" x14ac:dyDescent="0.25">
      <c r="B6" s="4"/>
      <c r="C6" s="4" t="s">
        <v>15</v>
      </c>
      <c r="D6" s="11">
        <v>500</v>
      </c>
      <c r="E6" s="11">
        <v>0</v>
      </c>
      <c r="F6" s="11">
        <v>0</v>
      </c>
      <c r="G6" s="11">
        <v>0</v>
      </c>
      <c r="H6" s="11">
        <v>0</v>
      </c>
      <c r="I6" s="4" t="s">
        <v>16</v>
      </c>
      <c r="J6" s="10"/>
      <c r="K6" s="10"/>
      <c r="L6" s="10"/>
      <c r="M6" s="10"/>
      <c r="N6" s="10"/>
    </row>
    <row r="7" spans="2:14" ht="30" x14ac:dyDescent="0.25">
      <c r="B7" s="4"/>
      <c r="C7" s="4" t="s">
        <v>17</v>
      </c>
      <c r="D7" s="11">
        <v>700</v>
      </c>
      <c r="E7" s="11">
        <v>0</v>
      </c>
      <c r="F7" s="11">
        <v>0</v>
      </c>
      <c r="G7" s="11">
        <v>0</v>
      </c>
      <c r="H7" s="11">
        <v>0</v>
      </c>
      <c r="I7" s="4" t="s">
        <v>14</v>
      </c>
      <c r="J7" s="10"/>
      <c r="K7" s="10"/>
      <c r="L7" s="10"/>
      <c r="M7" s="10"/>
      <c r="N7" s="10"/>
    </row>
    <row r="8" spans="2:14" ht="30" x14ac:dyDescent="0.25">
      <c r="B8" s="4"/>
      <c r="C8" s="4" t="s">
        <v>18</v>
      </c>
      <c r="D8" s="11">
        <v>400</v>
      </c>
      <c r="E8" s="11">
        <v>0</v>
      </c>
      <c r="F8" s="11">
        <v>0</v>
      </c>
      <c r="G8" s="11">
        <v>0</v>
      </c>
      <c r="H8" s="11">
        <v>0</v>
      </c>
      <c r="I8" s="4" t="s">
        <v>19</v>
      </c>
      <c r="J8" s="10"/>
      <c r="K8" s="10"/>
      <c r="L8" s="10"/>
      <c r="M8" s="10"/>
      <c r="N8" s="10"/>
    </row>
    <row r="9" spans="2:14" ht="30" x14ac:dyDescent="0.25">
      <c r="B9" s="4"/>
      <c r="C9" s="4" t="s">
        <v>20</v>
      </c>
      <c r="D9" s="11">
        <v>3000</v>
      </c>
      <c r="E9" s="11">
        <v>0</v>
      </c>
      <c r="F9" s="11">
        <v>0</v>
      </c>
      <c r="G9" s="11">
        <v>0</v>
      </c>
      <c r="H9" s="11">
        <v>0</v>
      </c>
      <c r="I9" s="4" t="s">
        <v>21</v>
      </c>
      <c r="J9" s="10"/>
      <c r="K9" s="10"/>
      <c r="L9" s="10"/>
      <c r="M9" s="10"/>
      <c r="N9" s="10"/>
    </row>
    <row r="10" spans="2:14" x14ac:dyDescent="0.25">
      <c r="B10" s="3" t="s">
        <v>22</v>
      </c>
      <c r="C10" s="4"/>
      <c r="D10" s="12">
        <v>5000</v>
      </c>
      <c r="E10" s="11">
        <v>0</v>
      </c>
      <c r="F10" s="11">
        <v>0</v>
      </c>
      <c r="G10" s="11">
        <v>0</v>
      </c>
      <c r="H10" s="11">
        <v>0</v>
      </c>
      <c r="I10" s="4"/>
      <c r="J10" s="10"/>
      <c r="K10" s="10"/>
      <c r="L10" s="10"/>
      <c r="M10" s="10"/>
      <c r="N10" s="10"/>
    </row>
    <row r="11" spans="2:14" x14ac:dyDescent="0.25">
      <c r="B11" s="3" t="s">
        <v>23</v>
      </c>
      <c r="C11" s="4" t="s">
        <v>24</v>
      </c>
      <c r="D11" s="11">
        <v>2500</v>
      </c>
      <c r="E11" s="11">
        <v>0</v>
      </c>
      <c r="F11" s="11">
        <v>0</v>
      </c>
      <c r="G11" s="11">
        <v>0</v>
      </c>
      <c r="H11" s="11">
        <v>0</v>
      </c>
      <c r="I11" s="4" t="s">
        <v>25</v>
      </c>
      <c r="J11" s="10"/>
      <c r="K11" s="10"/>
      <c r="L11" s="10"/>
      <c r="M11" s="10"/>
      <c r="N11" s="10"/>
    </row>
    <row r="12" spans="2:14" x14ac:dyDescent="0.25">
      <c r="B12" s="4"/>
      <c r="C12" s="4" t="s">
        <v>26</v>
      </c>
      <c r="D12" s="11">
        <v>2000</v>
      </c>
      <c r="E12" s="11">
        <v>0</v>
      </c>
      <c r="F12" s="11">
        <v>0</v>
      </c>
      <c r="G12" s="11">
        <v>0</v>
      </c>
      <c r="H12" s="11">
        <v>0</v>
      </c>
      <c r="I12" s="4" t="s">
        <v>27</v>
      </c>
      <c r="J12" s="10"/>
      <c r="K12" s="10"/>
      <c r="L12" s="10"/>
      <c r="M12" s="10"/>
      <c r="N12" s="10"/>
    </row>
    <row r="13" spans="2:14" ht="30" x14ac:dyDescent="0.25">
      <c r="B13" s="4"/>
      <c r="C13" s="4" t="s">
        <v>28</v>
      </c>
      <c r="D13" s="11">
        <v>1500</v>
      </c>
      <c r="E13" s="11">
        <v>0</v>
      </c>
      <c r="F13" s="11">
        <v>0</v>
      </c>
      <c r="G13" s="11">
        <v>0</v>
      </c>
      <c r="H13" s="11">
        <v>0</v>
      </c>
      <c r="I13" s="4" t="s">
        <v>29</v>
      </c>
      <c r="J13" s="10"/>
      <c r="K13" s="10"/>
      <c r="L13" s="10"/>
      <c r="M13" s="10"/>
      <c r="N13" s="10"/>
    </row>
    <row r="14" spans="2:14" x14ac:dyDescent="0.25">
      <c r="B14" s="3" t="s">
        <v>30</v>
      </c>
      <c r="C14" s="4"/>
      <c r="D14" s="12">
        <v>6000</v>
      </c>
      <c r="E14" s="11">
        <v>0</v>
      </c>
      <c r="F14" s="11">
        <v>0</v>
      </c>
      <c r="G14" s="11">
        <v>0</v>
      </c>
      <c r="H14" s="11">
        <v>0</v>
      </c>
      <c r="I14" s="4"/>
      <c r="J14" s="10"/>
      <c r="K14" s="10"/>
      <c r="L14" s="10"/>
      <c r="M14" s="10"/>
      <c r="N14" s="10"/>
    </row>
    <row r="15" spans="2:14" ht="30" x14ac:dyDescent="0.25">
      <c r="B15" s="3" t="s">
        <v>31</v>
      </c>
      <c r="C15" s="4" t="s">
        <v>32</v>
      </c>
      <c r="D15" s="11">
        <v>6000</v>
      </c>
      <c r="E15" s="11">
        <v>0</v>
      </c>
      <c r="F15" s="11">
        <v>0</v>
      </c>
      <c r="G15" s="11">
        <v>0</v>
      </c>
      <c r="H15" s="11">
        <v>0</v>
      </c>
      <c r="I15" s="4" t="s">
        <v>33</v>
      </c>
      <c r="J15" s="10"/>
      <c r="K15" s="10"/>
      <c r="L15" s="10"/>
      <c r="M15" s="10"/>
      <c r="N15" s="10"/>
    </row>
    <row r="16" spans="2:14" x14ac:dyDescent="0.25">
      <c r="B16" s="4"/>
      <c r="C16" s="4" t="s">
        <v>34</v>
      </c>
      <c r="D16" s="11">
        <v>600</v>
      </c>
      <c r="E16" s="11">
        <v>0</v>
      </c>
      <c r="F16" s="11">
        <v>0</v>
      </c>
      <c r="G16" s="11">
        <v>0</v>
      </c>
      <c r="H16" s="11">
        <v>0</v>
      </c>
      <c r="I16" s="4" t="s">
        <v>35</v>
      </c>
      <c r="J16" s="10"/>
      <c r="K16" s="10"/>
      <c r="L16" s="10"/>
      <c r="M16" s="10"/>
      <c r="N16" s="10"/>
    </row>
    <row r="17" spans="2:14" ht="30" x14ac:dyDescent="0.25">
      <c r="B17" s="4"/>
      <c r="C17" s="4" t="s">
        <v>36</v>
      </c>
      <c r="D17" s="11">
        <v>1200</v>
      </c>
      <c r="E17" s="11">
        <v>0</v>
      </c>
      <c r="F17" s="11">
        <v>0</v>
      </c>
      <c r="G17" s="11">
        <v>0</v>
      </c>
      <c r="H17" s="11">
        <v>0</v>
      </c>
      <c r="I17" s="4" t="s">
        <v>37</v>
      </c>
      <c r="J17" s="10"/>
      <c r="K17" s="10"/>
      <c r="L17" s="10"/>
      <c r="M17" s="10"/>
      <c r="N17" s="10"/>
    </row>
    <row r="18" spans="2:14" x14ac:dyDescent="0.25">
      <c r="B18" s="4"/>
      <c r="C18" s="4" t="s">
        <v>38</v>
      </c>
      <c r="D18" s="11">
        <v>1000</v>
      </c>
      <c r="E18" s="11">
        <v>0</v>
      </c>
      <c r="F18" s="11">
        <v>0</v>
      </c>
      <c r="G18" s="11">
        <v>0</v>
      </c>
      <c r="H18" s="11">
        <v>0</v>
      </c>
      <c r="I18" s="4" t="s">
        <v>39</v>
      </c>
      <c r="J18" s="10"/>
      <c r="K18" s="10"/>
      <c r="L18" s="10"/>
      <c r="M18" s="10"/>
      <c r="N18" s="10"/>
    </row>
    <row r="19" spans="2:14" ht="30" x14ac:dyDescent="0.25">
      <c r="B19" s="4"/>
      <c r="C19" s="4" t="s">
        <v>40</v>
      </c>
      <c r="D19" s="11">
        <v>800</v>
      </c>
      <c r="E19" s="11">
        <v>0</v>
      </c>
      <c r="F19" s="11">
        <v>0</v>
      </c>
      <c r="G19" s="11">
        <v>0</v>
      </c>
      <c r="H19" s="11">
        <v>0</v>
      </c>
      <c r="I19" s="4" t="s">
        <v>41</v>
      </c>
      <c r="J19" s="10"/>
      <c r="K19" s="10"/>
      <c r="L19" s="10"/>
      <c r="M19" s="10"/>
      <c r="N19" s="10"/>
    </row>
    <row r="20" spans="2:14" ht="30" x14ac:dyDescent="0.25">
      <c r="B20" s="4"/>
      <c r="C20" s="4" t="s">
        <v>42</v>
      </c>
      <c r="D20" s="11">
        <v>2000</v>
      </c>
      <c r="E20" s="11">
        <v>0</v>
      </c>
      <c r="F20" s="11">
        <v>0</v>
      </c>
      <c r="G20" s="11">
        <v>0</v>
      </c>
      <c r="H20" s="11">
        <v>0</v>
      </c>
      <c r="I20" s="4" t="s">
        <v>43</v>
      </c>
      <c r="J20" s="10"/>
      <c r="K20" s="10"/>
      <c r="L20" s="10"/>
      <c r="M20" s="10"/>
      <c r="N20" s="10"/>
    </row>
    <row r="21" spans="2:14" ht="30" x14ac:dyDescent="0.25">
      <c r="B21" s="4"/>
      <c r="C21" s="4" t="s">
        <v>44</v>
      </c>
      <c r="D21" s="11">
        <v>400</v>
      </c>
      <c r="E21" s="11">
        <v>0</v>
      </c>
      <c r="F21" s="11">
        <v>0</v>
      </c>
      <c r="G21" s="11">
        <v>0</v>
      </c>
      <c r="H21" s="11">
        <v>0</v>
      </c>
      <c r="I21" s="4" t="s">
        <v>45</v>
      </c>
      <c r="J21" s="10"/>
      <c r="K21" s="10"/>
      <c r="L21" s="10"/>
      <c r="M21" s="10"/>
      <c r="N21" s="10"/>
    </row>
    <row r="22" spans="2:14" ht="30" x14ac:dyDescent="0.25">
      <c r="B22" s="4"/>
      <c r="C22" s="4" t="s">
        <v>46</v>
      </c>
      <c r="D22" s="11">
        <v>0</v>
      </c>
      <c r="E22" s="11">
        <v>3000</v>
      </c>
      <c r="F22" s="11">
        <v>0</v>
      </c>
      <c r="G22" s="11">
        <v>0</v>
      </c>
      <c r="H22" s="11">
        <v>0</v>
      </c>
      <c r="I22" s="4" t="s">
        <v>47</v>
      </c>
      <c r="J22" s="10"/>
      <c r="K22" s="10"/>
      <c r="L22" s="10"/>
      <c r="M22" s="10"/>
      <c r="N22" s="10"/>
    </row>
    <row r="23" spans="2:14" x14ac:dyDescent="0.25">
      <c r="B23" s="3" t="s">
        <v>48</v>
      </c>
      <c r="C23" s="4"/>
      <c r="D23" s="12">
        <v>12000</v>
      </c>
      <c r="E23" s="11">
        <v>3000</v>
      </c>
      <c r="F23" s="11">
        <v>0</v>
      </c>
      <c r="G23" s="11">
        <v>0</v>
      </c>
      <c r="H23" s="11">
        <v>0</v>
      </c>
      <c r="I23" s="4"/>
      <c r="J23" s="10"/>
      <c r="K23" s="10"/>
      <c r="L23" s="10"/>
      <c r="M23" s="10"/>
      <c r="N23" s="10"/>
    </row>
    <row r="24" spans="2:14" ht="30" x14ac:dyDescent="0.25">
      <c r="B24" s="3" t="s">
        <v>49</v>
      </c>
      <c r="C24" s="4" t="s">
        <v>50</v>
      </c>
      <c r="D24" s="11">
        <v>0</v>
      </c>
      <c r="E24" s="11">
        <v>1000</v>
      </c>
      <c r="F24" s="11">
        <v>0</v>
      </c>
      <c r="G24" s="11">
        <v>0</v>
      </c>
      <c r="H24" s="11">
        <v>0</v>
      </c>
      <c r="I24" s="4" t="s">
        <v>51</v>
      </c>
      <c r="J24" s="10"/>
      <c r="K24" s="10"/>
      <c r="L24" s="10"/>
      <c r="M24" s="10"/>
      <c r="N24" s="10"/>
    </row>
    <row r="25" spans="2:14" x14ac:dyDescent="0.25">
      <c r="B25" s="4"/>
      <c r="C25" s="4" t="s">
        <v>52</v>
      </c>
      <c r="D25" s="11">
        <v>0</v>
      </c>
      <c r="E25" s="11">
        <v>2000</v>
      </c>
      <c r="F25" s="11">
        <v>0</v>
      </c>
      <c r="G25" s="11">
        <v>0</v>
      </c>
      <c r="H25" s="11">
        <v>0</v>
      </c>
      <c r="I25" s="4" t="s">
        <v>53</v>
      </c>
      <c r="J25" s="10"/>
      <c r="K25" s="10"/>
      <c r="L25" s="10"/>
      <c r="M25" s="10"/>
      <c r="N25" s="10"/>
    </row>
    <row r="26" spans="2:14" ht="30" x14ac:dyDescent="0.25">
      <c r="B26" s="4"/>
      <c r="C26" s="4" t="s">
        <v>54</v>
      </c>
      <c r="D26" s="11">
        <v>0</v>
      </c>
      <c r="E26" s="11">
        <v>500</v>
      </c>
      <c r="F26" s="11">
        <v>0</v>
      </c>
      <c r="G26" s="11">
        <v>0</v>
      </c>
      <c r="H26" s="11">
        <v>0</v>
      </c>
      <c r="I26" s="4" t="s">
        <v>55</v>
      </c>
      <c r="J26" s="10"/>
      <c r="K26" s="10"/>
      <c r="L26" s="10"/>
      <c r="M26" s="10"/>
      <c r="N26" s="10"/>
    </row>
    <row r="27" spans="2:14" ht="30" x14ac:dyDescent="0.25">
      <c r="B27" s="4"/>
      <c r="C27" s="4" t="s">
        <v>56</v>
      </c>
      <c r="D27" s="11">
        <v>0</v>
      </c>
      <c r="E27" s="11">
        <v>500</v>
      </c>
      <c r="F27" s="11">
        <v>0</v>
      </c>
      <c r="G27" s="11">
        <v>0</v>
      </c>
      <c r="H27" s="11">
        <v>0</v>
      </c>
      <c r="I27" s="4" t="s">
        <v>57</v>
      </c>
      <c r="J27" s="10"/>
      <c r="K27" s="10"/>
      <c r="L27" s="10"/>
      <c r="M27" s="10"/>
      <c r="N27" s="10"/>
    </row>
    <row r="28" spans="2:14" ht="30" x14ac:dyDescent="0.25">
      <c r="B28" s="4"/>
      <c r="C28" s="4" t="s">
        <v>58</v>
      </c>
      <c r="D28" s="11">
        <v>0</v>
      </c>
      <c r="E28" s="11">
        <v>1000</v>
      </c>
      <c r="F28" s="11">
        <v>0</v>
      </c>
      <c r="G28" s="11">
        <v>0</v>
      </c>
      <c r="H28" s="11">
        <v>0</v>
      </c>
      <c r="I28" s="4" t="s">
        <v>59</v>
      </c>
      <c r="J28" s="10"/>
      <c r="K28" s="10"/>
      <c r="L28" s="10"/>
      <c r="M28" s="10"/>
      <c r="N28" s="10"/>
    </row>
    <row r="29" spans="2:14" ht="45" x14ac:dyDescent="0.25">
      <c r="B29" s="3" t="s">
        <v>60</v>
      </c>
      <c r="C29" s="4"/>
      <c r="D29" s="11">
        <v>0</v>
      </c>
      <c r="E29" s="12">
        <v>5000</v>
      </c>
      <c r="F29" s="11">
        <v>0</v>
      </c>
      <c r="G29" s="11">
        <v>0</v>
      </c>
      <c r="H29" s="11">
        <v>0</v>
      </c>
      <c r="I29" s="4" t="s">
        <v>61</v>
      </c>
      <c r="J29" s="10"/>
      <c r="K29" s="10"/>
      <c r="L29" s="10"/>
      <c r="M29" s="10"/>
      <c r="N29" s="10"/>
    </row>
    <row r="30" spans="2:14" ht="30" x14ac:dyDescent="0.25">
      <c r="B30" s="3" t="s">
        <v>62</v>
      </c>
      <c r="C30" s="4" t="s">
        <v>63</v>
      </c>
      <c r="D30" s="11">
        <v>400</v>
      </c>
      <c r="E30" s="11">
        <v>500</v>
      </c>
      <c r="F30" s="11">
        <v>600</v>
      </c>
      <c r="G30" s="11">
        <v>700</v>
      </c>
      <c r="H30" s="11">
        <v>800</v>
      </c>
      <c r="I30" s="4" t="s">
        <v>64</v>
      </c>
      <c r="J30" s="10"/>
      <c r="K30" s="10"/>
      <c r="L30" s="10"/>
      <c r="M30" s="10"/>
      <c r="N30" s="10"/>
    </row>
    <row r="31" spans="2:14" ht="30" x14ac:dyDescent="0.25">
      <c r="B31" s="4"/>
      <c r="C31" s="4" t="s">
        <v>65</v>
      </c>
      <c r="D31" s="11">
        <v>300</v>
      </c>
      <c r="E31" s="11">
        <v>350</v>
      </c>
      <c r="F31" s="11">
        <v>400</v>
      </c>
      <c r="G31" s="11">
        <v>450</v>
      </c>
      <c r="H31" s="11">
        <v>500</v>
      </c>
      <c r="I31" s="4" t="s">
        <v>66</v>
      </c>
      <c r="J31" s="10"/>
      <c r="K31" s="10"/>
      <c r="L31" s="10"/>
      <c r="M31" s="10"/>
      <c r="N31" s="10"/>
    </row>
    <row r="32" spans="2:14" ht="30" x14ac:dyDescent="0.25">
      <c r="B32" s="4"/>
      <c r="C32" s="4" t="s">
        <v>67</v>
      </c>
      <c r="D32" s="11">
        <v>300</v>
      </c>
      <c r="E32" s="11">
        <v>350</v>
      </c>
      <c r="F32" s="11">
        <v>400</v>
      </c>
      <c r="G32" s="11">
        <v>450</v>
      </c>
      <c r="H32" s="11">
        <v>500</v>
      </c>
      <c r="I32" s="4" t="s">
        <v>68</v>
      </c>
      <c r="J32" s="10"/>
      <c r="K32" s="10"/>
      <c r="L32" s="10"/>
      <c r="M32" s="10"/>
      <c r="N32" s="10"/>
    </row>
    <row r="33" spans="2:14" ht="30" x14ac:dyDescent="0.25">
      <c r="B33" s="4"/>
      <c r="C33" s="4" t="s">
        <v>69</v>
      </c>
      <c r="D33" s="11">
        <v>400</v>
      </c>
      <c r="E33" s="11">
        <v>500</v>
      </c>
      <c r="F33" s="11">
        <v>600</v>
      </c>
      <c r="G33" s="11">
        <v>700</v>
      </c>
      <c r="H33" s="11">
        <v>800</v>
      </c>
      <c r="I33" s="4" t="s">
        <v>70</v>
      </c>
      <c r="J33" s="10"/>
      <c r="K33" s="10"/>
      <c r="L33" s="10"/>
      <c r="M33" s="10"/>
      <c r="N33" s="10"/>
    </row>
    <row r="34" spans="2:14" ht="30" x14ac:dyDescent="0.25">
      <c r="B34" s="4"/>
      <c r="C34" s="4" t="s">
        <v>71</v>
      </c>
      <c r="D34" s="11">
        <v>600</v>
      </c>
      <c r="E34" s="11">
        <v>700</v>
      </c>
      <c r="F34" s="11">
        <v>800</v>
      </c>
      <c r="G34" s="11">
        <v>900</v>
      </c>
      <c r="H34" s="11">
        <v>1000</v>
      </c>
      <c r="I34" s="4" t="s">
        <v>72</v>
      </c>
      <c r="J34" s="10"/>
      <c r="K34" s="10"/>
      <c r="L34" s="10"/>
      <c r="M34" s="10"/>
      <c r="N34" s="10"/>
    </row>
    <row r="35" spans="2:14" x14ac:dyDescent="0.25">
      <c r="B35" s="3" t="s">
        <v>73</v>
      </c>
      <c r="C35" s="4"/>
      <c r="D35" s="12">
        <v>2000</v>
      </c>
      <c r="E35" s="11">
        <v>2400</v>
      </c>
      <c r="F35" s="11">
        <v>2800</v>
      </c>
      <c r="G35" s="11">
        <v>3200</v>
      </c>
      <c r="H35" s="11">
        <v>3600</v>
      </c>
      <c r="I35" s="4"/>
      <c r="J35" s="10"/>
      <c r="K35" s="10"/>
      <c r="L35" s="10"/>
      <c r="M35" s="10"/>
      <c r="N35" s="10"/>
    </row>
    <row r="36" spans="2:14" ht="30" x14ac:dyDescent="0.25">
      <c r="B36" s="3" t="s">
        <v>74</v>
      </c>
      <c r="C36" s="4" t="s">
        <v>75</v>
      </c>
      <c r="D36" s="11">
        <v>1200</v>
      </c>
      <c r="E36" s="11">
        <v>0</v>
      </c>
      <c r="F36" s="11">
        <v>0</v>
      </c>
      <c r="G36" s="11">
        <v>0</v>
      </c>
      <c r="H36" s="11">
        <v>0</v>
      </c>
      <c r="I36" s="4" t="s">
        <v>19</v>
      </c>
      <c r="J36" s="10"/>
      <c r="K36" s="10"/>
      <c r="L36" s="10"/>
      <c r="M36" s="10"/>
      <c r="N36" s="10"/>
    </row>
    <row r="37" spans="2:14" x14ac:dyDescent="0.25">
      <c r="B37" s="4"/>
      <c r="C37" s="4" t="s">
        <v>76</v>
      </c>
      <c r="D37" s="11">
        <v>600</v>
      </c>
      <c r="E37" s="11">
        <v>0</v>
      </c>
      <c r="F37" s="11">
        <v>0</v>
      </c>
      <c r="G37" s="11">
        <v>0</v>
      </c>
      <c r="H37" s="11">
        <v>0</v>
      </c>
      <c r="I37" s="4" t="s">
        <v>19</v>
      </c>
      <c r="J37" s="10"/>
      <c r="K37" s="10"/>
      <c r="L37" s="10"/>
      <c r="M37" s="10"/>
      <c r="N37" s="10"/>
    </row>
    <row r="38" spans="2:14" ht="45" x14ac:dyDescent="0.25">
      <c r="B38" s="4"/>
      <c r="C38" s="4" t="s">
        <v>77</v>
      </c>
      <c r="D38" s="11">
        <v>100</v>
      </c>
      <c r="E38" s="11">
        <v>0</v>
      </c>
      <c r="F38" s="11">
        <v>0</v>
      </c>
      <c r="G38" s="11">
        <v>0</v>
      </c>
      <c r="H38" s="11">
        <v>0</v>
      </c>
      <c r="I38" s="4" t="s">
        <v>19</v>
      </c>
      <c r="J38" s="10"/>
      <c r="K38" s="10"/>
      <c r="L38" s="10"/>
      <c r="M38" s="10"/>
      <c r="N38" s="10"/>
    </row>
    <row r="39" spans="2:14" ht="30" x14ac:dyDescent="0.25">
      <c r="B39" s="4"/>
      <c r="C39" s="4" t="s">
        <v>78</v>
      </c>
      <c r="D39" s="11">
        <v>100</v>
      </c>
      <c r="E39" s="11">
        <v>50</v>
      </c>
      <c r="F39" s="11">
        <v>50</v>
      </c>
      <c r="G39" s="11">
        <v>50</v>
      </c>
      <c r="H39" s="11">
        <v>50</v>
      </c>
      <c r="I39" s="4" t="s">
        <v>79</v>
      </c>
      <c r="J39" s="10"/>
      <c r="K39" s="10"/>
      <c r="L39" s="10"/>
      <c r="M39" s="10"/>
      <c r="N39" s="10"/>
    </row>
    <row r="40" spans="2:14" x14ac:dyDescent="0.25">
      <c r="B40" s="3" t="s">
        <v>80</v>
      </c>
      <c r="C40" s="4"/>
      <c r="D40" s="12">
        <v>2000</v>
      </c>
      <c r="E40" s="11">
        <v>50</v>
      </c>
      <c r="F40" s="11">
        <v>50</v>
      </c>
      <c r="G40" s="11">
        <v>50</v>
      </c>
      <c r="H40" s="11">
        <v>50</v>
      </c>
      <c r="I40" s="4"/>
      <c r="J40" s="10"/>
      <c r="K40" s="10"/>
      <c r="L40" s="10"/>
      <c r="M40" s="10"/>
      <c r="N40" s="10"/>
    </row>
    <row r="41" spans="2:14" ht="30" x14ac:dyDescent="0.25">
      <c r="B41" s="3" t="s">
        <v>81</v>
      </c>
      <c r="C41" s="4" t="s">
        <v>82</v>
      </c>
      <c r="D41" s="11">
        <v>400</v>
      </c>
      <c r="E41" s="11">
        <v>500</v>
      </c>
      <c r="F41" s="11">
        <v>500</v>
      </c>
      <c r="G41" s="11">
        <v>500</v>
      </c>
      <c r="H41" s="11">
        <v>500</v>
      </c>
      <c r="I41" s="4" t="s">
        <v>83</v>
      </c>
      <c r="J41" s="10"/>
      <c r="K41" s="10"/>
      <c r="L41" s="10"/>
      <c r="M41" s="10"/>
      <c r="N41" s="10"/>
    </row>
    <row r="42" spans="2:14" ht="30" x14ac:dyDescent="0.25">
      <c r="B42" s="4"/>
      <c r="C42" s="4" t="s">
        <v>84</v>
      </c>
      <c r="D42" s="11">
        <v>300</v>
      </c>
      <c r="E42" s="11">
        <v>400</v>
      </c>
      <c r="F42" s="11">
        <v>400</v>
      </c>
      <c r="G42" s="11">
        <v>400</v>
      </c>
      <c r="H42" s="11">
        <v>400</v>
      </c>
      <c r="I42" s="4" t="s">
        <v>85</v>
      </c>
      <c r="J42" s="10"/>
      <c r="K42" s="10"/>
      <c r="L42" s="10"/>
      <c r="M42" s="10"/>
      <c r="N42" s="10"/>
    </row>
    <row r="43" spans="2:14" ht="30" x14ac:dyDescent="0.25">
      <c r="B43" s="4"/>
      <c r="C43" s="4" t="s">
        <v>86</v>
      </c>
      <c r="D43" s="11">
        <v>200</v>
      </c>
      <c r="E43" s="11">
        <v>300</v>
      </c>
      <c r="F43" s="11">
        <v>300</v>
      </c>
      <c r="G43" s="11">
        <v>300</v>
      </c>
      <c r="H43" s="11">
        <v>300</v>
      </c>
      <c r="I43" s="4" t="s">
        <v>87</v>
      </c>
      <c r="J43" s="10"/>
      <c r="K43" s="10"/>
      <c r="L43" s="10"/>
      <c r="M43" s="10"/>
      <c r="N43" s="10"/>
    </row>
    <row r="44" spans="2:14" ht="30" x14ac:dyDescent="0.25">
      <c r="B44" s="4"/>
      <c r="C44" s="4" t="s">
        <v>88</v>
      </c>
      <c r="D44" s="11">
        <v>100</v>
      </c>
      <c r="E44" s="11">
        <v>200</v>
      </c>
      <c r="F44" s="11">
        <v>200</v>
      </c>
      <c r="G44" s="11">
        <v>200</v>
      </c>
      <c r="H44" s="11">
        <v>200</v>
      </c>
      <c r="I44" s="4" t="s">
        <v>89</v>
      </c>
      <c r="J44" s="10"/>
      <c r="K44" s="10"/>
      <c r="L44" s="10"/>
      <c r="M44" s="10"/>
      <c r="N44" s="10"/>
    </row>
    <row r="45" spans="2:14" x14ac:dyDescent="0.25">
      <c r="B45" s="3" t="s">
        <v>90</v>
      </c>
      <c r="C45" s="4"/>
      <c r="D45" s="12">
        <v>1000</v>
      </c>
      <c r="E45" s="11">
        <v>1400</v>
      </c>
      <c r="F45" s="11">
        <v>1400</v>
      </c>
      <c r="G45" s="11">
        <v>1400</v>
      </c>
      <c r="H45" s="11">
        <v>1400</v>
      </c>
      <c r="I45" s="4"/>
      <c r="J45" s="10"/>
      <c r="K45" s="10"/>
      <c r="L45" s="10"/>
      <c r="M45" s="10"/>
      <c r="N45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C623-76A1-44BB-93FB-95FB244D5480}">
  <sheetPr>
    <tabColor rgb="FFFFFF00"/>
  </sheetPr>
  <dimension ref="B2:L29"/>
  <sheetViews>
    <sheetView showGridLines="0" workbookViewId="0">
      <selection activeCell="B4" sqref="B4"/>
    </sheetView>
  </sheetViews>
  <sheetFormatPr baseColWidth="10" defaultRowHeight="15" x14ac:dyDescent="0.25"/>
  <cols>
    <col min="2" max="2" width="32.7109375" customWidth="1"/>
    <col min="3" max="3" width="20.42578125" customWidth="1"/>
    <col min="4" max="4" width="14.5703125" customWidth="1"/>
    <col min="6" max="6" width="18.5703125" customWidth="1"/>
    <col min="12" max="12" width="31.28515625" customWidth="1"/>
  </cols>
  <sheetData>
    <row r="2" spans="2:12" x14ac:dyDescent="0.25">
      <c r="B2" s="1" t="s">
        <v>91</v>
      </c>
    </row>
    <row r="3" spans="2:12" ht="30" x14ac:dyDescent="0.25">
      <c r="B3" s="3" t="s">
        <v>1</v>
      </c>
      <c r="C3" s="3" t="s">
        <v>92</v>
      </c>
      <c r="D3" s="3" t="s">
        <v>93</v>
      </c>
      <c r="E3" s="3" t="s">
        <v>94</v>
      </c>
      <c r="F3" s="3" t="s">
        <v>95</v>
      </c>
      <c r="G3" s="3" t="s">
        <v>96</v>
      </c>
      <c r="H3" s="3" t="s">
        <v>97</v>
      </c>
      <c r="I3" s="3" t="s">
        <v>98</v>
      </c>
      <c r="J3" s="3" t="s">
        <v>99</v>
      </c>
      <c r="K3" s="3" t="s">
        <v>100</v>
      </c>
      <c r="L3" s="3" t="s">
        <v>101</v>
      </c>
    </row>
    <row r="4" spans="2:12" x14ac:dyDescent="0.25">
      <c r="B4" s="3" t="s">
        <v>9</v>
      </c>
      <c r="C4" s="4" t="s">
        <v>10</v>
      </c>
      <c r="D4" s="6">
        <v>250000</v>
      </c>
      <c r="E4" s="4">
        <v>5</v>
      </c>
      <c r="F4" s="6">
        <v>50000</v>
      </c>
      <c r="G4" s="6">
        <v>50000</v>
      </c>
      <c r="H4" s="6">
        <v>50000</v>
      </c>
      <c r="I4" s="6">
        <v>50000</v>
      </c>
      <c r="J4" s="6">
        <v>50000</v>
      </c>
      <c r="K4" s="6">
        <v>50000</v>
      </c>
      <c r="L4" s="4" t="s">
        <v>12</v>
      </c>
    </row>
    <row r="5" spans="2:12" x14ac:dyDescent="0.25">
      <c r="B5" s="4"/>
      <c r="C5" s="4" t="s">
        <v>13</v>
      </c>
      <c r="D5" s="6">
        <v>150000</v>
      </c>
      <c r="E5" s="4">
        <v>5</v>
      </c>
      <c r="F5" s="6">
        <v>30000</v>
      </c>
      <c r="G5" s="6">
        <v>30000</v>
      </c>
      <c r="H5" s="6">
        <v>30000</v>
      </c>
      <c r="I5" s="6">
        <v>30000</v>
      </c>
      <c r="J5" s="6">
        <v>30000</v>
      </c>
      <c r="K5" s="6">
        <v>30000</v>
      </c>
      <c r="L5" s="4" t="s">
        <v>19</v>
      </c>
    </row>
    <row r="6" spans="2:12" x14ac:dyDescent="0.25">
      <c r="B6" s="4"/>
      <c r="C6" s="4" t="s">
        <v>102</v>
      </c>
      <c r="D6" s="6">
        <v>500000</v>
      </c>
      <c r="E6" s="4">
        <v>5</v>
      </c>
      <c r="F6" s="6">
        <v>100000</v>
      </c>
      <c r="G6" s="6">
        <v>100000</v>
      </c>
      <c r="H6" s="6">
        <v>100000</v>
      </c>
      <c r="I6" s="6">
        <v>100000</v>
      </c>
      <c r="J6" s="6">
        <v>100000</v>
      </c>
      <c r="K6" s="6">
        <v>100000</v>
      </c>
      <c r="L6" s="4" t="s">
        <v>16</v>
      </c>
    </row>
    <row r="7" spans="2:12" x14ac:dyDescent="0.25">
      <c r="B7" s="4"/>
      <c r="C7" s="4" t="s">
        <v>103</v>
      </c>
      <c r="D7" s="6">
        <v>700000</v>
      </c>
      <c r="E7" s="4">
        <v>5</v>
      </c>
      <c r="F7" s="6">
        <v>140000</v>
      </c>
      <c r="G7" s="6">
        <v>140000</v>
      </c>
      <c r="H7" s="6">
        <v>140000</v>
      </c>
      <c r="I7" s="6">
        <v>140000</v>
      </c>
      <c r="J7" s="6">
        <v>140000</v>
      </c>
      <c r="K7" s="6">
        <v>140000</v>
      </c>
      <c r="L7" s="4" t="s">
        <v>19</v>
      </c>
    </row>
    <row r="8" spans="2:12" ht="30" x14ac:dyDescent="0.25">
      <c r="B8" s="4"/>
      <c r="C8" s="4" t="s">
        <v>104</v>
      </c>
      <c r="D8" s="6">
        <v>400000</v>
      </c>
      <c r="E8" s="4">
        <v>5</v>
      </c>
      <c r="F8" s="6">
        <v>80000</v>
      </c>
      <c r="G8" s="6">
        <v>80000</v>
      </c>
      <c r="H8" s="6">
        <v>80000</v>
      </c>
      <c r="I8" s="6">
        <v>80000</v>
      </c>
      <c r="J8" s="6">
        <v>80000</v>
      </c>
      <c r="K8" s="6">
        <v>80000</v>
      </c>
      <c r="L8" s="4" t="s">
        <v>19</v>
      </c>
    </row>
    <row r="9" spans="2:12" ht="30" x14ac:dyDescent="0.25">
      <c r="B9" s="4"/>
      <c r="C9" s="4" t="s">
        <v>105</v>
      </c>
      <c r="D9" s="6">
        <v>3000000</v>
      </c>
      <c r="E9" s="4">
        <v>5</v>
      </c>
      <c r="F9" s="6">
        <v>600000</v>
      </c>
      <c r="G9" s="6">
        <v>600000</v>
      </c>
      <c r="H9" s="6">
        <v>600000</v>
      </c>
      <c r="I9" s="6">
        <v>600000</v>
      </c>
      <c r="J9" s="6">
        <v>600000</v>
      </c>
      <c r="K9" s="6">
        <v>600000</v>
      </c>
      <c r="L9" s="4" t="s">
        <v>21</v>
      </c>
    </row>
    <row r="10" spans="2:12" x14ac:dyDescent="0.25">
      <c r="B10" s="3" t="s">
        <v>22</v>
      </c>
      <c r="C10" s="4"/>
      <c r="D10" s="6">
        <v>5000000</v>
      </c>
      <c r="E10" s="4"/>
      <c r="F10" s="6">
        <v>1000000</v>
      </c>
      <c r="G10" s="6">
        <v>1000000</v>
      </c>
      <c r="H10" s="6">
        <v>1000000</v>
      </c>
      <c r="I10" s="6">
        <v>1000000</v>
      </c>
      <c r="J10" s="6">
        <v>1000000</v>
      </c>
      <c r="K10" s="6">
        <v>1000000</v>
      </c>
      <c r="L10" s="4"/>
    </row>
    <row r="11" spans="2:12" x14ac:dyDescent="0.25">
      <c r="B11" s="3" t="s">
        <v>23</v>
      </c>
      <c r="C11" s="4" t="s">
        <v>24</v>
      </c>
      <c r="D11" s="6">
        <v>2500000</v>
      </c>
      <c r="E11" s="4">
        <v>10</v>
      </c>
      <c r="F11" s="6">
        <v>250000</v>
      </c>
      <c r="G11" s="6">
        <v>250000</v>
      </c>
      <c r="H11" s="6">
        <v>250000</v>
      </c>
      <c r="I11" s="6">
        <v>250000</v>
      </c>
      <c r="J11" s="6">
        <v>250000</v>
      </c>
      <c r="K11" s="6">
        <v>250000</v>
      </c>
      <c r="L11" s="4" t="s">
        <v>25</v>
      </c>
    </row>
    <row r="12" spans="2:12" x14ac:dyDescent="0.25">
      <c r="B12" s="4"/>
      <c r="C12" s="4" t="s">
        <v>106</v>
      </c>
      <c r="D12" s="6">
        <v>2000000</v>
      </c>
      <c r="E12" s="4">
        <v>10</v>
      </c>
      <c r="F12" s="6">
        <v>200000</v>
      </c>
      <c r="G12" s="6">
        <v>200000</v>
      </c>
      <c r="H12" s="6">
        <v>200000</v>
      </c>
      <c r="I12" s="6">
        <v>200000</v>
      </c>
      <c r="J12" s="6">
        <v>200000</v>
      </c>
      <c r="K12" s="6">
        <v>200000</v>
      </c>
      <c r="L12" s="4" t="s">
        <v>107</v>
      </c>
    </row>
    <row r="13" spans="2:12" ht="30" x14ac:dyDescent="0.25">
      <c r="B13" s="4"/>
      <c r="C13" s="4" t="s">
        <v>28</v>
      </c>
      <c r="D13" s="6">
        <v>1500000</v>
      </c>
      <c r="E13" s="4">
        <v>10</v>
      </c>
      <c r="F13" s="6">
        <v>150000</v>
      </c>
      <c r="G13" s="6">
        <v>150000</v>
      </c>
      <c r="H13" s="6">
        <v>150000</v>
      </c>
      <c r="I13" s="6">
        <v>150000</v>
      </c>
      <c r="J13" s="6">
        <v>150000</v>
      </c>
      <c r="K13" s="6">
        <v>150000</v>
      </c>
      <c r="L13" s="4" t="s">
        <v>29</v>
      </c>
    </row>
    <row r="14" spans="2:12" x14ac:dyDescent="0.25">
      <c r="B14" s="3" t="s">
        <v>30</v>
      </c>
      <c r="C14" s="4"/>
      <c r="D14" s="6">
        <v>6000000</v>
      </c>
      <c r="E14" s="4"/>
      <c r="F14" s="6">
        <v>600000</v>
      </c>
      <c r="G14" s="6">
        <v>600000</v>
      </c>
      <c r="H14" s="6">
        <v>600000</v>
      </c>
      <c r="I14" s="6">
        <v>600000</v>
      </c>
      <c r="J14" s="6">
        <v>600000</v>
      </c>
      <c r="K14" s="6">
        <v>600000</v>
      </c>
      <c r="L14" s="4"/>
    </row>
    <row r="15" spans="2:12" ht="45" x14ac:dyDescent="0.25">
      <c r="B15" s="3" t="s">
        <v>108</v>
      </c>
      <c r="C15" s="4" t="s">
        <v>109</v>
      </c>
      <c r="D15" s="6">
        <v>12000000</v>
      </c>
      <c r="E15" s="4">
        <v>10</v>
      </c>
      <c r="F15" s="6">
        <v>1200000</v>
      </c>
      <c r="G15" s="6">
        <v>1200000</v>
      </c>
      <c r="H15" s="6">
        <v>1200000</v>
      </c>
      <c r="I15" s="6">
        <v>1200000</v>
      </c>
      <c r="J15" s="6">
        <v>1200000</v>
      </c>
      <c r="K15" s="6">
        <v>1200000</v>
      </c>
      <c r="L15" s="4" t="s">
        <v>33</v>
      </c>
    </row>
    <row r="16" spans="2:12" ht="45" x14ac:dyDescent="0.25">
      <c r="B16" s="4"/>
      <c r="C16" s="4" t="s">
        <v>110</v>
      </c>
      <c r="D16" s="6">
        <v>3000000</v>
      </c>
      <c r="E16" s="4">
        <v>10</v>
      </c>
      <c r="F16" s="6">
        <v>300000</v>
      </c>
      <c r="G16" s="4" t="s">
        <v>11</v>
      </c>
      <c r="H16" s="6">
        <v>300000</v>
      </c>
      <c r="I16" s="6">
        <v>300000</v>
      </c>
      <c r="J16" s="6">
        <v>300000</v>
      </c>
      <c r="K16" s="6">
        <v>300000</v>
      </c>
      <c r="L16" s="4" t="s">
        <v>111</v>
      </c>
    </row>
    <row r="17" spans="2:12" x14ac:dyDescent="0.25">
      <c r="B17" s="3" t="s">
        <v>48</v>
      </c>
      <c r="C17" s="4"/>
      <c r="D17" s="6">
        <v>15000000</v>
      </c>
      <c r="E17" s="4"/>
      <c r="F17" s="6">
        <v>1500000</v>
      </c>
      <c r="G17" s="6">
        <v>1200000</v>
      </c>
      <c r="H17" s="6">
        <v>1500000</v>
      </c>
      <c r="I17" s="6">
        <v>1500000</v>
      </c>
      <c r="J17" s="6">
        <v>1500000</v>
      </c>
      <c r="K17" s="6">
        <v>1500000</v>
      </c>
      <c r="L17" s="4"/>
    </row>
    <row r="18" spans="2:12" ht="30" x14ac:dyDescent="0.25">
      <c r="B18" s="3" t="s">
        <v>112</v>
      </c>
      <c r="C18" s="4" t="s">
        <v>50</v>
      </c>
      <c r="D18" s="6">
        <v>1000000</v>
      </c>
      <c r="E18" s="4">
        <v>5</v>
      </c>
      <c r="F18" s="6">
        <v>200000</v>
      </c>
      <c r="G18" s="4" t="s">
        <v>11</v>
      </c>
      <c r="H18" s="6">
        <v>200000</v>
      </c>
      <c r="I18" s="6">
        <v>200000</v>
      </c>
      <c r="J18" s="6">
        <v>200000</v>
      </c>
      <c r="K18" s="6">
        <v>200000</v>
      </c>
      <c r="L18" s="4" t="s">
        <v>51</v>
      </c>
    </row>
    <row r="19" spans="2:12" ht="30" x14ac:dyDescent="0.25">
      <c r="B19" s="4"/>
      <c r="C19" s="4" t="s">
        <v>52</v>
      </c>
      <c r="D19" s="6">
        <v>2000000</v>
      </c>
      <c r="E19" s="4">
        <v>5</v>
      </c>
      <c r="F19" s="6">
        <v>400000</v>
      </c>
      <c r="G19" s="4" t="s">
        <v>11</v>
      </c>
      <c r="H19" s="6">
        <v>400000</v>
      </c>
      <c r="I19" s="6">
        <v>400000</v>
      </c>
      <c r="J19" s="6">
        <v>400000</v>
      </c>
      <c r="K19" s="6">
        <v>400000</v>
      </c>
      <c r="L19" s="4" t="s">
        <v>53</v>
      </c>
    </row>
    <row r="20" spans="2:12" ht="30" x14ac:dyDescent="0.25">
      <c r="B20" s="4"/>
      <c r="C20" s="4" t="s">
        <v>113</v>
      </c>
      <c r="D20" s="6">
        <v>500000</v>
      </c>
      <c r="E20" s="4">
        <v>5</v>
      </c>
      <c r="F20" s="6">
        <v>100000</v>
      </c>
      <c r="G20" s="4" t="s">
        <v>11</v>
      </c>
      <c r="H20" s="6">
        <v>100000</v>
      </c>
      <c r="I20" s="6">
        <v>100000</v>
      </c>
      <c r="J20" s="6">
        <v>100000</v>
      </c>
      <c r="K20" s="6">
        <v>100000</v>
      </c>
      <c r="L20" s="4" t="s">
        <v>55</v>
      </c>
    </row>
    <row r="21" spans="2:12" ht="30" x14ac:dyDescent="0.25">
      <c r="B21" s="4"/>
      <c r="C21" s="4" t="s">
        <v>114</v>
      </c>
      <c r="D21" s="6">
        <v>500000</v>
      </c>
      <c r="E21" s="4">
        <v>5</v>
      </c>
      <c r="F21" s="6">
        <v>100000</v>
      </c>
      <c r="G21" s="4" t="s">
        <v>11</v>
      </c>
      <c r="H21" s="6">
        <v>100000</v>
      </c>
      <c r="I21" s="6">
        <v>100000</v>
      </c>
      <c r="J21" s="6">
        <v>100000</v>
      </c>
      <c r="K21" s="6">
        <v>100000</v>
      </c>
      <c r="L21" s="4" t="s">
        <v>57</v>
      </c>
    </row>
    <row r="22" spans="2:12" ht="30" x14ac:dyDescent="0.25">
      <c r="B22" s="4"/>
      <c r="C22" s="4" t="s">
        <v>58</v>
      </c>
      <c r="D22" s="6">
        <v>1000000</v>
      </c>
      <c r="E22" s="4">
        <v>5</v>
      </c>
      <c r="F22" s="6">
        <v>200000</v>
      </c>
      <c r="G22" s="4" t="s">
        <v>11</v>
      </c>
      <c r="H22" s="6">
        <v>200000</v>
      </c>
      <c r="I22" s="6">
        <v>200000</v>
      </c>
      <c r="J22" s="6">
        <v>200000</v>
      </c>
      <c r="K22" s="6">
        <v>200000</v>
      </c>
      <c r="L22" s="4" t="s">
        <v>59</v>
      </c>
    </row>
    <row r="23" spans="2:12" x14ac:dyDescent="0.25">
      <c r="B23" s="3" t="s">
        <v>60</v>
      </c>
      <c r="C23" s="4"/>
      <c r="D23" s="6">
        <v>5000000</v>
      </c>
      <c r="E23" s="4"/>
      <c r="F23" s="6">
        <v>1000000</v>
      </c>
      <c r="G23" s="4" t="s">
        <v>11</v>
      </c>
      <c r="H23" s="6">
        <v>1000000</v>
      </c>
      <c r="I23" s="6">
        <v>1000000</v>
      </c>
      <c r="J23" s="6">
        <v>1000000</v>
      </c>
      <c r="K23" s="6">
        <v>1000000</v>
      </c>
      <c r="L23" s="4"/>
    </row>
    <row r="24" spans="2:12" ht="30" x14ac:dyDescent="0.25">
      <c r="B24" s="3" t="s">
        <v>115</v>
      </c>
      <c r="C24" s="4" t="s">
        <v>75</v>
      </c>
      <c r="D24" s="6">
        <v>1200000</v>
      </c>
      <c r="E24" s="4">
        <v>3</v>
      </c>
      <c r="F24" s="6">
        <v>400000</v>
      </c>
      <c r="G24" s="6">
        <v>400000</v>
      </c>
      <c r="H24" s="6">
        <v>400000</v>
      </c>
      <c r="I24" s="6">
        <v>400000</v>
      </c>
      <c r="J24" s="4" t="s">
        <v>11</v>
      </c>
      <c r="K24" s="4" t="s">
        <v>11</v>
      </c>
      <c r="L24" s="4" t="s">
        <v>19</v>
      </c>
    </row>
    <row r="25" spans="2:12" x14ac:dyDescent="0.25">
      <c r="B25" s="4"/>
      <c r="C25" s="4" t="s">
        <v>76</v>
      </c>
      <c r="D25" s="6">
        <v>600000</v>
      </c>
      <c r="E25" s="4">
        <v>3</v>
      </c>
      <c r="F25" s="6">
        <v>200000</v>
      </c>
      <c r="G25" s="6">
        <v>200000</v>
      </c>
      <c r="H25" s="6">
        <v>200000</v>
      </c>
      <c r="I25" s="6">
        <v>200000</v>
      </c>
      <c r="J25" s="4" t="s">
        <v>11</v>
      </c>
      <c r="K25" s="4" t="s">
        <v>11</v>
      </c>
      <c r="L25" s="4" t="s">
        <v>19</v>
      </c>
    </row>
    <row r="26" spans="2:12" ht="30" x14ac:dyDescent="0.25">
      <c r="B26" s="4"/>
      <c r="C26" s="4" t="s">
        <v>116</v>
      </c>
      <c r="D26" s="6">
        <v>100000</v>
      </c>
      <c r="E26" s="4">
        <v>3</v>
      </c>
      <c r="F26" s="6">
        <v>33000</v>
      </c>
      <c r="G26" s="6">
        <v>33000</v>
      </c>
      <c r="H26" s="6">
        <v>33000</v>
      </c>
      <c r="I26" s="6">
        <v>33000</v>
      </c>
      <c r="J26" s="4" t="s">
        <v>11</v>
      </c>
      <c r="K26" s="4" t="s">
        <v>11</v>
      </c>
      <c r="L26" s="4" t="s">
        <v>117</v>
      </c>
    </row>
    <row r="27" spans="2:12" ht="30" x14ac:dyDescent="0.25">
      <c r="B27" s="4"/>
      <c r="C27" s="4" t="s">
        <v>118</v>
      </c>
      <c r="D27" s="6">
        <v>100000</v>
      </c>
      <c r="E27" s="4">
        <v>3</v>
      </c>
      <c r="F27" s="6">
        <v>33000</v>
      </c>
      <c r="G27" s="6">
        <v>33000</v>
      </c>
      <c r="H27" s="6">
        <v>33000</v>
      </c>
      <c r="I27" s="6">
        <v>33000</v>
      </c>
      <c r="J27" s="4" t="s">
        <v>11</v>
      </c>
      <c r="K27" s="4" t="s">
        <v>11</v>
      </c>
      <c r="L27" s="4" t="s">
        <v>119</v>
      </c>
    </row>
    <row r="28" spans="2:12" x14ac:dyDescent="0.25">
      <c r="B28" s="3" t="s">
        <v>80</v>
      </c>
      <c r="C28" s="4"/>
      <c r="D28" s="6">
        <v>2000000</v>
      </c>
      <c r="E28" s="4"/>
      <c r="F28" s="6">
        <v>666000</v>
      </c>
      <c r="G28" s="6">
        <v>666000</v>
      </c>
      <c r="H28" s="6">
        <v>666000</v>
      </c>
      <c r="I28" s="6">
        <v>666000</v>
      </c>
      <c r="J28" s="4" t="s">
        <v>11</v>
      </c>
      <c r="K28" s="4" t="s">
        <v>11</v>
      </c>
      <c r="L28" s="4"/>
    </row>
    <row r="29" spans="2:12" ht="30" x14ac:dyDescent="0.25">
      <c r="B29" s="3" t="s">
        <v>120</v>
      </c>
      <c r="C29" s="4"/>
      <c r="D29" s="6">
        <v>33000000</v>
      </c>
      <c r="E29" s="4"/>
      <c r="F29" s="6">
        <v>4766000</v>
      </c>
      <c r="G29" s="6">
        <v>4766000</v>
      </c>
      <c r="H29" s="6">
        <v>4766000</v>
      </c>
      <c r="I29" s="6">
        <v>4766000</v>
      </c>
      <c r="J29" s="6">
        <v>4766000</v>
      </c>
      <c r="K29" s="4"/>
      <c r="L2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52CF-EB82-4462-8374-91378B99909A}">
  <sheetPr>
    <tabColor rgb="FFFFFF00"/>
  </sheetPr>
  <dimension ref="B2:J21"/>
  <sheetViews>
    <sheetView workbookViewId="0">
      <selection activeCell="B4" sqref="B4"/>
    </sheetView>
  </sheetViews>
  <sheetFormatPr baseColWidth="10" defaultRowHeight="15" x14ac:dyDescent="0.25"/>
  <cols>
    <col min="2" max="2" width="26.140625" customWidth="1"/>
    <col min="3" max="3" width="33.140625" customWidth="1"/>
    <col min="10" max="10" width="27.5703125" customWidth="1"/>
  </cols>
  <sheetData>
    <row r="2" spans="2:10" x14ac:dyDescent="0.25">
      <c r="B2" s="1" t="s">
        <v>121</v>
      </c>
    </row>
    <row r="3" spans="2:10" ht="30" x14ac:dyDescent="0.25">
      <c r="B3" s="3" t="s">
        <v>122</v>
      </c>
      <c r="C3" s="3" t="s">
        <v>123</v>
      </c>
      <c r="D3" s="3" t="s">
        <v>124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125</v>
      </c>
    </row>
    <row r="4" spans="2:10" ht="30" x14ac:dyDescent="0.25">
      <c r="B4" s="3" t="s">
        <v>126</v>
      </c>
      <c r="C4" s="4" t="s">
        <v>127</v>
      </c>
      <c r="D4" s="13">
        <v>0.3</v>
      </c>
      <c r="E4" s="4" t="s">
        <v>128</v>
      </c>
      <c r="F4" s="6">
        <v>2400000</v>
      </c>
      <c r="G4" s="6">
        <v>3600000</v>
      </c>
      <c r="H4" s="6">
        <v>4500000</v>
      </c>
      <c r="I4" s="6">
        <v>5250000</v>
      </c>
      <c r="J4" s="4" t="s">
        <v>129</v>
      </c>
    </row>
    <row r="5" spans="2:10" ht="30" x14ac:dyDescent="0.25">
      <c r="B5" s="3" t="s">
        <v>130</v>
      </c>
      <c r="C5" s="4" t="s">
        <v>131</v>
      </c>
      <c r="D5" s="14">
        <v>1.0999999999999999E-2</v>
      </c>
      <c r="E5" s="6">
        <v>1100000</v>
      </c>
      <c r="F5" s="6">
        <v>1210000</v>
      </c>
      <c r="G5" s="6">
        <v>1331000</v>
      </c>
      <c r="H5" s="6">
        <v>1464000</v>
      </c>
      <c r="I5" s="6">
        <v>1610000</v>
      </c>
      <c r="J5" s="4" t="s">
        <v>132</v>
      </c>
    </row>
    <row r="6" spans="2:10" ht="30" x14ac:dyDescent="0.25">
      <c r="B6" s="3" t="s">
        <v>133</v>
      </c>
      <c r="C6" s="4" t="s">
        <v>134</v>
      </c>
      <c r="D6" s="13">
        <v>0.18</v>
      </c>
      <c r="E6" s="6">
        <v>7200000</v>
      </c>
      <c r="F6" s="6">
        <v>9000000</v>
      </c>
      <c r="G6" s="6">
        <v>10800000</v>
      </c>
      <c r="H6" s="6">
        <v>12600000</v>
      </c>
      <c r="I6" s="6">
        <v>14400000</v>
      </c>
      <c r="J6" s="4" t="s">
        <v>135</v>
      </c>
    </row>
    <row r="7" spans="2:10" ht="30" x14ac:dyDescent="0.25">
      <c r="B7" s="3" t="s">
        <v>136</v>
      </c>
      <c r="C7" s="4" t="s">
        <v>137</v>
      </c>
      <c r="D7" s="13">
        <v>0.01</v>
      </c>
      <c r="E7" s="6">
        <v>400000</v>
      </c>
      <c r="F7" s="6">
        <v>500000</v>
      </c>
      <c r="G7" s="6">
        <v>600000</v>
      </c>
      <c r="H7" s="6">
        <v>700000</v>
      </c>
      <c r="I7" s="6">
        <v>800000</v>
      </c>
      <c r="J7" s="4" t="s">
        <v>138</v>
      </c>
    </row>
    <row r="8" spans="2:10" ht="45" x14ac:dyDescent="0.25">
      <c r="B8" s="3" t="s">
        <v>139</v>
      </c>
      <c r="C8" s="4" t="s">
        <v>140</v>
      </c>
      <c r="D8" s="4" t="s">
        <v>141</v>
      </c>
      <c r="E8" s="4">
        <v>0</v>
      </c>
      <c r="F8" s="6">
        <v>500000</v>
      </c>
      <c r="G8" s="6">
        <v>700000</v>
      </c>
      <c r="H8" s="6">
        <v>900000</v>
      </c>
      <c r="I8" s="6">
        <v>1100000</v>
      </c>
      <c r="J8" s="4" t="s">
        <v>142</v>
      </c>
    </row>
    <row r="9" spans="2:10" ht="30" x14ac:dyDescent="0.25">
      <c r="B9" s="3" t="s">
        <v>143</v>
      </c>
      <c r="C9" s="4" t="s">
        <v>144</v>
      </c>
      <c r="D9" s="14">
        <v>0.221</v>
      </c>
      <c r="E9" s="6">
        <v>1100000</v>
      </c>
      <c r="F9" s="6">
        <v>1300000</v>
      </c>
      <c r="G9" s="6">
        <v>1500000</v>
      </c>
      <c r="H9" s="6">
        <v>1800000</v>
      </c>
      <c r="I9" s="6">
        <v>2000000</v>
      </c>
      <c r="J9" s="4" t="s">
        <v>145</v>
      </c>
    </row>
    <row r="10" spans="2:10" x14ac:dyDescent="0.25">
      <c r="B10" s="3" t="s">
        <v>146</v>
      </c>
      <c r="C10" s="4" t="s">
        <v>144</v>
      </c>
      <c r="D10" s="14">
        <v>2.5000000000000001E-2</v>
      </c>
      <c r="E10" s="6">
        <v>125000</v>
      </c>
      <c r="F10" s="6">
        <v>150000</v>
      </c>
      <c r="G10" s="6">
        <v>180000</v>
      </c>
      <c r="H10" s="6">
        <v>210000</v>
      </c>
      <c r="I10" s="6">
        <v>250000</v>
      </c>
      <c r="J10" s="4" t="s">
        <v>147</v>
      </c>
    </row>
    <row r="11" spans="2:10" ht="30" x14ac:dyDescent="0.25">
      <c r="B11" s="3" t="s">
        <v>148</v>
      </c>
      <c r="C11" s="4" t="s">
        <v>144</v>
      </c>
      <c r="D11" s="13">
        <v>0.02</v>
      </c>
      <c r="E11" s="6">
        <v>100000</v>
      </c>
      <c r="F11" s="6">
        <v>150000</v>
      </c>
      <c r="G11" s="6">
        <v>180000</v>
      </c>
      <c r="H11" s="6">
        <v>210000</v>
      </c>
      <c r="I11" s="6">
        <v>250000</v>
      </c>
      <c r="J11" s="4" t="s">
        <v>149</v>
      </c>
    </row>
    <row r="12" spans="2:10" ht="30" x14ac:dyDescent="0.25">
      <c r="B12" s="3" t="s">
        <v>150</v>
      </c>
      <c r="C12" s="4" t="s">
        <v>151</v>
      </c>
      <c r="D12" s="4" t="s">
        <v>152</v>
      </c>
      <c r="E12" s="6">
        <v>300000</v>
      </c>
      <c r="F12" s="6">
        <v>300000</v>
      </c>
      <c r="G12" s="6">
        <v>300000</v>
      </c>
      <c r="H12" s="6">
        <v>300000</v>
      </c>
      <c r="I12" s="6">
        <v>300000</v>
      </c>
      <c r="J12" s="4" t="s">
        <v>153</v>
      </c>
    </row>
    <row r="13" spans="2:10" ht="30" x14ac:dyDescent="0.25">
      <c r="B13" s="3" t="s">
        <v>154</v>
      </c>
      <c r="C13" s="4" t="s">
        <v>155</v>
      </c>
      <c r="D13" s="4" t="s">
        <v>156</v>
      </c>
      <c r="E13" s="6">
        <v>1000000</v>
      </c>
      <c r="F13" s="6">
        <v>500000</v>
      </c>
      <c r="G13" s="6">
        <v>500000</v>
      </c>
      <c r="H13" s="6">
        <v>500000</v>
      </c>
      <c r="I13" s="6">
        <v>500000</v>
      </c>
      <c r="J13" s="4" t="s">
        <v>157</v>
      </c>
    </row>
    <row r="14" spans="2:10" ht="30" x14ac:dyDescent="0.25">
      <c r="B14" s="3" t="s">
        <v>158</v>
      </c>
      <c r="C14" s="4" t="s">
        <v>159</v>
      </c>
      <c r="D14" s="13">
        <v>0.15</v>
      </c>
      <c r="E14" s="6">
        <v>150000</v>
      </c>
      <c r="F14" s="6">
        <v>150000</v>
      </c>
      <c r="G14" s="6">
        <v>150000</v>
      </c>
      <c r="H14" s="6">
        <v>150000</v>
      </c>
      <c r="I14" s="6">
        <v>150000</v>
      </c>
      <c r="J14" s="4" t="s">
        <v>160</v>
      </c>
    </row>
    <row r="15" spans="2:10" x14ac:dyDescent="0.25">
      <c r="B15" s="15"/>
    </row>
    <row r="16" spans="2:10" x14ac:dyDescent="0.25">
      <c r="B16" s="1" t="s">
        <v>161</v>
      </c>
    </row>
    <row r="17" spans="2:2" x14ac:dyDescent="0.25">
      <c r="B17" s="16" t="s">
        <v>162</v>
      </c>
    </row>
    <row r="18" spans="2:2" x14ac:dyDescent="0.25">
      <c r="B18" s="16" t="s">
        <v>163</v>
      </c>
    </row>
    <row r="19" spans="2:2" x14ac:dyDescent="0.25">
      <c r="B19" s="16" t="s">
        <v>164</v>
      </c>
    </row>
    <row r="20" spans="2:2" x14ac:dyDescent="0.25">
      <c r="B20" s="16" t="s">
        <v>165</v>
      </c>
    </row>
    <row r="21" spans="2:2" x14ac:dyDescent="0.25">
      <c r="B21" s="16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Chiffre d'affaires</vt:lpstr>
      <vt:lpstr>Charges</vt:lpstr>
      <vt:lpstr>Compte d'exploitation</vt:lpstr>
      <vt:lpstr>Plan d'investissement</vt:lpstr>
      <vt:lpstr>SIG</vt:lpstr>
      <vt:lpstr>Charges de personnel_2</vt:lpstr>
      <vt:lpstr>Investissements</vt:lpstr>
      <vt:lpstr>Plan d'amortissement</vt:lpstr>
      <vt:lpstr>Impôts et 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Bie Eyene</dc:creator>
  <cp:lastModifiedBy>Eric Bie Eyene</cp:lastModifiedBy>
  <dcterms:created xsi:type="dcterms:W3CDTF">2025-09-08T12:18:14Z</dcterms:created>
  <dcterms:modified xsi:type="dcterms:W3CDTF">2025-09-10T18:18:10Z</dcterms:modified>
</cp:coreProperties>
</file>