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arenegade/Documents/Uni/ba/Sonstiges/"/>
    </mc:Choice>
  </mc:AlternateContent>
  <bookViews>
    <workbookView xWindow="0" yWindow="0" windowWidth="28800" windowHeight="18000" tabRatio="500" activeTab="1"/>
  </bookViews>
  <sheets>
    <sheet name="QUT-GQM" sheetId="2" r:id="rId1"/>
    <sheet name="Evaluation" sheetId="1" r:id="rId2"/>
    <sheet name="Fitnes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D13" i="1"/>
  <c r="D14" i="1"/>
  <c r="J11" i="2"/>
  <c r="J7" i="2"/>
  <c r="J8" i="2"/>
  <c r="J27" i="2"/>
  <c r="J28" i="2"/>
  <c r="J29" i="2"/>
  <c r="J30" i="2"/>
  <c r="C12" i="3"/>
  <c r="B12" i="3"/>
  <c r="J9" i="2"/>
  <c r="J10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2" i="2"/>
  <c r="J3" i="2"/>
  <c r="J4" i="2"/>
  <c r="J5" i="2"/>
  <c r="J6" i="2"/>
  <c r="J46" i="2"/>
  <c r="C8" i="3"/>
  <c r="B8" i="3"/>
  <c r="D8" i="3"/>
  <c r="C9" i="3"/>
  <c r="B9" i="3"/>
  <c r="D9" i="3"/>
  <c r="C10" i="3"/>
  <c r="B10" i="3"/>
  <c r="D10" i="3"/>
  <c r="C11" i="3"/>
  <c r="B11" i="3"/>
  <c r="D11" i="3"/>
  <c r="D12" i="3"/>
  <c r="C7" i="3"/>
  <c r="B7" i="3"/>
  <c r="D7" i="3"/>
  <c r="D36" i="1"/>
  <c r="D29" i="1"/>
  <c r="D24" i="1"/>
  <c r="D21" i="1"/>
  <c r="D15" i="1"/>
  <c r="D30" i="1"/>
  <c r="D25" i="1"/>
  <c r="D22" i="1"/>
  <c r="D16" i="1"/>
  <c r="D6" i="1"/>
  <c r="D35" i="1"/>
  <c r="D34" i="1"/>
  <c r="D33" i="1"/>
  <c r="D32" i="1"/>
  <c r="D31" i="1"/>
  <c r="D27" i="1"/>
  <c r="D26" i="1"/>
  <c r="D23" i="1"/>
  <c r="D20" i="1"/>
  <c r="D19" i="1"/>
  <c r="D18" i="1"/>
  <c r="D17" i="1"/>
  <c r="D12" i="1"/>
  <c r="D11" i="1"/>
  <c r="D10" i="1"/>
  <c r="D9" i="1"/>
  <c r="D8" i="1"/>
  <c r="D7" i="1"/>
  <c r="D4" i="1"/>
  <c r="D5" i="1"/>
  <c r="D3" i="1"/>
  <c r="D2" i="1"/>
</calcChain>
</file>

<file path=xl/sharedStrings.xml><?xml version="1.0" encoding="utf-8"?>
<sst xmlns="http://schemas.openxmlformats.org/spreadsheetml/2006/main" count="154" uniqueCount="124">
  <si>
    <t>3: Erweiterter Service</t>
  </si>
  <si>
    <t>Anforderung (Goal)</t>
  </si>
  <si>
    <t>Metrik</t>
  </si>
  <si>
    <t>Ergebnis</t>
  </si>
  <si>
    <t>Nr.</t>
  </si>
  <si>
    <t>Kategorie</t>
  </si>
  <si>
    <t>Funktionalität</t>
  </si>
  <si>
    <t>Eingehende Domänen Objekte müssen validiert werden</t>
  </si>
  <si>
    <t>Die Schnittstelle ist nach dem HATEOAS Modell aufgebaut</t>
  </si>
  <si>
    <t>Performance</t>
  </si>
  <si>
    <t>Der Service verwendet möglichst wenig Speicher</t>
  </si>
  <si>
    <t>Hoher Durchsatz</t>
  </si>
  <si>
    <t>Benutzbarkeit</t>
  </si>
  <si>
    <t>Build-Management-Tool(s) vorhanden</t>
  </si>
  <si>
    <t>Die Entwicklung mit dem Framework ist effizient</t>
  </si>
  <si>
    <t>Gute Dokumentation</t>
  </si>
  <si>
    <t>Sicherheit</t>
  </si>
  <si>
    <t>Missbrauch vom Service kann unterbunden werden</t>
  </si>
  <si>
    <t>Der Zugriff auf den Service ist abgesichert</t>
  </si>
  <si>
    <t>Wartbarkeit</t>
  </si>
  <si>
    <t>Der Status vom Service kann Zentral erfasst werden</t>
  </si>
  <si>
    <t>Question</t>
  </si>
  <si>
    <t>Quantitative Evaluation</t>
  </si>
  <si>
    <t>Qualitative Evaluation</t>
  </si>
  <si>
    <t>Evaluations Schritt</t>
  </si>
  <si>
    <t>Recherche</t>
  </si>
  <si>
    <t>Normal. Ergebnis 
(0.0 - 1.0)</t>
  </si>
  <si>
    <t>Aktive Community</t>
  </si>
  <si>
    <t>Anf. Nr.</t>
  </si>
  <si>
    <t>Q.-Nr.</t>
  </si>
  <si>
    <t>M.-Nr.</t>
  </si>
  <si>
    <t>Ergebnis mit Gewichtung</t>
  </si>
  <si>
    <t>Kategorien</t>
  </si>
  <si>
    <t>Soll</t>
  </si>
  <si>
    <t>Ist</t>
  </si>
  <si>
    <t>Ist %</t>
  </si>
  <si>
    <t>Unterstützt das Framework eine automatische Validierung von Domänen Objekten?</t>
  </si>
  <si>
    <t>Baut das Framework die Schnittstelle über Ressourcen auf?</t>
  </si>
  <si>
    <t>Kann das Framework Daten im JSON Format de-/serialisieren</t>
  </si>
  <si>
    <t>Kann das Framework Daten im XML Format de-/serialisieren</t>
  </si>
  <si>
    <t>Ist der Service leichtgewichtig?</t>
  </si>
  <si>
    <t>Lässt sich automatisiert ein Build vom Service erstellen</t>
  </si>
  <si>
    <t>Werden Dependencies automatisch geladen?</t>
  </si>
  <si>
    <t>Lässt sich das Framework einfach und schnell installieren?</t>
  </si>
  <si>
    <t>Ist die Entwicklung schnell zu erlernen</t>
  </si>
  <si>
    <t>Bietet das Framework eine umfangreiche Dokumentation mit Beispielen</t>
  </si>
  <si>
    <t>Lassen sich über das Framework Events loggen</t>
  </si>
  <si>
    <t>Lässt sich die API mittels JWT absichern?</t>
  </si>
  <si>
    <t>Bietet das Framework eine Schnittstelle für Logging</t>
  </si>
  <si>
    <t>Bietet das Framework eine Schnittstelle für Metriken</t>
  </si>
  <si>
    <t>Framework wird supported</t>
  </si>
  <si>
    <t>Wie lange wird ein Support gewährleistet?</t>
  </si>
  <si>
    <t>Gibt es vom Hersteller Support</t>
  </si>
  <si>
    <t>Kommerzieller Support vorhanden (j/n)</t>
  </si>
  <si>
    <t xml:space="preserve"> Werden Regelmäßig Fehler behoben?</t>
  </si>
  <si>
    <t>Release Zykluslänge bzw. Durchschnittlicher Majorrelease Abstand</t>
  </si>
  <si>
    <t>Wie viele Benutzer gibt es</t>
  </si>
  <si>
    <t>Ist der Overhead vom Framework minimal?</t>
  </si>
  <si>
    <t>Latenz Antwort bei Messung an Endpunkt ohne Logik</t>
  </si>
  <si>
    <t>Kurze Reakionszeit</t>
  </si>
  <si>
    <t>Kann der Service Lastspitzen aushalten und bewältigen?</t>
  </si>
  <si>
    <t>Länge vom Support in Monaten pro Major Release</t>
  </si>
  <si>
    <t>31MB</t>
  </si>
  <si>
    <t>27.625,2 Anfragen/sec</t>
  </si>
  <si>
    <t>9ms</t>
  </si>
  <si>
    <t>unklar</t>
  </si>
  <si>
    <t>nein</t>
  </si>
  <si>
    <t>Noch nicht v1</t>
  </si>
  <si>
    <t>Zukunftssicherheit</t>
  </si>
  <si>
    <t>leicht umsetzbar</t>
  </si>
  <si>
    <t>Verfügbar</t>
  </si>
  <si>
    <t>Sehr gut</t>
  </si>
  <si>
    <t>manuell</t>
  </si>
  <si>
    <t>enthalten</t>
  </si>
  <si>
    <t>schwer umsetzbar</t>
  </si>
  <si>
    <t>Einfach</t>
  </si>
  <si>
    <t>Priorität</t>
  </si>
  <si>
    <t>Gewichtung Metrik
(A=100%, B=50%, C=25%)</t>
  </si>
  <si>
    <t>B</t>
  </si>
  <si>
    <t>Objekvalidierung:
Ordinalskala (enthalten, leicht umsetzbar, schwer umsetzbar)</t>
  </si>
  <si>
    <t>HATEOAS-Links: Ordinalskala (automatisch, manuell, nicht möglich)</t>
  </si>
  <si>
    <t>Schnittstelle nach Ressourcen:
Ordinalskala (automatisch, manuell, nicht möglich)</t>
  </si>
  <si>
    <t>Standardisierte Datenformate</t>
  </si>
  <si>
    <t>A</t>
  </si>
  <si>
    <t>JSON-Format:
Ordinalskala(automatisch, manuell, nicht möglich)</t>
  </si>
  <si>
    <t>XML-Format:
Ordinalskala(automatisch, manuell, nicht möglich)</t>
  </si>
  <si>
    <t>Unterstützung Eureka Service Discovery</t>
  </si>
  <si>
    <t>Discovery An- und Abmeldung:
Ordinalskala (enthalten, leicht umsetzbar, schwer umsetzbar)</t>
  </si>
  <si>
    <t>Kann das Framework automatisch Instanzen eines bestimmten Services an der Discovery abfragen und für die Anfrage nutzen?</t>
  </si>
  <si>
    <t>Instanzen an Discovery erfragen:
Ordinalskala (enthalten, leicht umsetzbar, schwer umsetzbar)</t>
  </si>
  <si>
    <t>Verhinderung kaskadischer Fehler</t>
  </si>
  <si>
    <t>C</t>
  </si>
  <si>
    <t>Circuit-Breaker-Pattern:
Ordinalskala (enthalten, leicht umsetzbar, schwer umsetzbar)</t>
  </si>
  <si>
    <t>Lassen sich schnell neue Instanzen hochfahren?</t>
  </si>
  <si>
    <t>Messung Startzeit</t>
  </si>
  <si>
    <t>Autom. Builds:
Ordinalskala (Verfügbar, leicht umsetzbar, schwer umsetzbar)</t>
  </si>
  <si>
    <t>LoC für einen Endpunkt</t>
  </si>
  <si>
    <t>Methodenaufrufe für einen Endpunkt</t>
  </si>
  <si>
    <t>Installation:
Ordinalskala (sehr gut, gut, schlecht)</t>
  </si>
  <si>
    <t>Entwicklung mit Framework:
Ordinalskala (sehr gut, gut, schlecht)</t>
  </si>
  <si>
    <t>Dokumentation:
Ordinalskala (Sehr Umfangreich mit Beispielen, Umfangreich, Einfach, keine)</t>
  </si>
  <si>
    <t>Logged Events:
Ordinalskala (Verfügbar, leicht umsetzbar, schwer umsetzbar)</t>
  </si>
  <si>
    <t>JWT-Auth.:
Ordinalskala (Verfügbar, leicht umsetzbar, schwer umsetzbar)</t>
  </si>
  <si>
    <t>Logging:
Ordinalskala (Verfügbar, leicht umsetzbar, schwer umsetzbar)</t>
  </si>
  <si>
    <t>Metriken:
Ordinalskala (Verfügbar, leicht umsetzbar, schwer umsetzbar)</t>
  </si>
  <si>
    <t>Messung Speicherverbrauch (RSS) unter Last: Kleiner 100MB</t>
  </si>
  <si>
    <t>Wie stark ist das Interesse von Firmen und wie sind deren Abhängigkeiten?</t>
  </si>
  <si>
    <t>Businessimpact bei Verlust des Frameworks:
Ordinalskala(stark, mittel, schwach)</t>
  </si>
  <si>
    <t>Große Firmen die auf das Framework setzen:
Ordinalskala(viele, wenige, keine)</t>
  </si>
  <si>
    <t>Github Repository : 
Star + Watch + Fork</t>
  </si>
  <si>
    <t>Messgruppen</t>
  </si>
  <si>
    <t>1: Installation / 
Einrichtung</t>
  </si>
  <si>
    <t>2: Einfacher Service</t>
  </si>
  <si>
    <t>Artefakte 
(z.B. Code)</t>
  </si>
  <si>
    <t>schwach</t>
  </si>
  <si>
    <t>keine</t>
  </si>
  <si>
    <t>18,4ms</t>
  </si>
  <si>
    <t>schlecht</t>
  </si>
  <si>
    <t>Fügt das Framework HATEOAS Links in die Antwort ein?</t>
  </si>
  <si>
    <t>Kann das Framework den Service automatisch an der Discovery An- und Abmelden sowie einen Heartbeat senden?</t>
  </si>
  <si>
    <t>Wird vom Framework das Circuit Breaker Pattern unterstützt</t>
  </si>
  <si>
    <t>Durchsatz bei 100.000 Anfragen mit 255 echt parallelen Clients in Anfragen/Sek</t>
  </si>
  <si>
    <t>Kann ein Endpunkt einfach erstellt werden?</t>
  </si>
  <si>
    <t>Dependencyverwaltung:
Ordinalskala (Verfügbar, leicht umsetzbar, schwer umsetzbar)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</si>
</sst>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16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9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left" vertical="top" wrapText="1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0" fillId="0" borderId="0" xfId="0" applyAlignment="1">
      <alignment horizontal="right"/>
    </xf>
    <xf numFmtId="9" fontId="0" fillId="0" borderId="5" xfId="0" applyNumberFormat="1" applyBorder="1" applyAlignment="1">
      <alignment horizontal="left" vertical="top"/>
    </xf>
    <xf numFmtId="9" fontId="0" fillId="0" borderId="3" xfId="0" applyNumberFormat="1" applyBorder="1" applyAlignment="1">
      <alignment horizontal="left" vertical="top"/>
    </xf>
    <xf numFmtId="9" fontId="0" fillId="0" borderId="4" xfId="0" applyNumberFormat="1" applyBorder="1" applyAlignment="1">
      <alignment horizontal="left" vertical="top"/>
    </xf>
    <xf numFmtId="0" fontId="1" fillId="0" borderId="0" xfId="0" applyFont="1"/>
    <xf numFmtId="2" fontId="0" fillId="0" borderId="0" xfId="0" applyNumberFormat="1"/>
    <xf numFmtId="0" fontId="0" fillId="0" borderId="20" xfId="0" applyBorder="1" applyAlignment="1">
      <alignment horizontal="right"/>
    </xf>
    <xf numFmtId="0" fontId="0" fillId="0" borderId="7" xfId="0" applyBorder="1" applyAlignment="1">
      <alignment horizontal="right" vertical="top"/>
    </xf>
    <xf numFmtId="0" fontId="0" fillId="0" borderId="4" xfId="0" applyBorder="1" applyAlignment="1">
      <alignment horizontal="left" vertical="top" wrapText="1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21" xfId="0" applyBorder="1" applyAlignment="1">
      <alignment horizontal="right" vertical="top"/>
    </xf>
    <xf numFmtId="0" fontId="0" fillId="0" borderId="3" xfId="0" applyBorder="1" applyAlignment="1">
      <alignment vertical="center" textRotation="90"/>
    </xf>
    <xf numFmtId="0" fontId="0" fillId="0" borderId="4" xfId="0" applyBorder="1" applyAlignment="1">
      <alignment vertical="center" textRotation="90"/>
    </xf>
    <xf numFmtId="0" fontId="0" fillId="0" borderId="22" xfId="0" applyBorder="1" applyAlignment="1">
      <alignment horizontal="center" vertical="center"/>
    </xf>
    <xf numFmtId="2" fontId="0" fillId="0" borderId="9" xfId="0" applyNumberForma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right" vertical="top"/>
    </xf>
    <xf numFmtId="0" fontId="0" fillId="0" borderId="9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9" xfId="0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0" fontId="0" fillId="0" borderId="3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0" xfId="0" applyBorder="1" applyAlignment="1">
      <alignment horizontal="right" vertical="top"/>
    </xf>
    <xf numFmtId="0" fontId="0" fillId="0" borderId="10" xfId="0" applyBorder="1" applyAlignment="1">
      <alignment horizontal="left" vertical="top" wrapText="1"/>
    </xf>
    <xf numFmtId="0" fontId="0" fillId="0" borderId="19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textRotation="90" wrapText="1"/>
    </xf>
    <xf numFmtId="0" fontId="0" fillId="0" borderId="18" xfId="0" applyBorder="1" applyAlignment="1">
      <alignment horizontal="center" vertical="center" textRotation="90" wrapText="1"/>
    </xf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/>
              <a:t>Go-Kit Framework Qualitätsfitness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278058382946"/>
          <c:y val="0.0581992575400319"/>
          <c:w val="0.709422796235836"/>
          <c:h val="0.90608275412016"/>
        </c:manualLayout>
      </c:layout>
      <c:radarChart>
        <c:radarStyle val="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Fitness!$A$7:$A$12</c:f>
              <c:strCache>
                <c:ptCount val="6"/>
                <c:pt idx="0">
                  <c:v>Funktionalität</c:v>
                </c:pt>
                <c:pt idx="1">
                  <c:v>Performance</c:v>
                </c:pt>
                <c:pt idx="2">
                  <c:v>Benutzbarkeit</c:v>
                </c:pt>
                <c:pt idx="3">
                  <c:v>Sicherheit</c:v>
                </c:pt>
                <c:pt idx="4">
                  <c:v>Wartbarkeit</c:v>
                </c:pt>
                <c:pt idx="5">
                  <c:v>Zukunftssicherheit</c:v>
                </c:pt>
              </c:strCache>
            </c:strRef>
          </c:cat>
          <c:val>
            <c:numRef>
              <c:f>Fitness!$D$7:$D$12</c:f>
              <c:numCache>
                <c:formatCode>General</c:formatCode>
                <c:ptCount val="6"/>
                <c:pt idx="0">
                  <c:v>0.384615384615385</c:v>
                </c:pt>
                <c:pt idx="1">
                  <c:v>1.0</c:v>
                </c:pt>
                <c:pt idx="2">
                  <c:v>0.542</c:v>
                </c:pt>
                <c:pt idx="3">
                  <c:v>0.333333333333333</c:v>
                </c:pt>
                <c:pt idx="4">
                  <c:v>0.333333333333333</c:v>
                </c:pt>
                <c:pt idx="5">
                  <c:v>0.075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083616"/>
        <c:axId val="1167151104"/>
      </c:radarChart>
      <c:catAx>
        <c:axId val="116708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7151104"/>
        <c:crosses val="autoZero"/>
        <c:auto val="1"/>
        <c:lblAlgn val="ctr"/>
        <c:lblOffset val="100"/>
        <c:noMultiLvlLbl val="0"/>
      </c:catAx>
      <c:valAx>
        <c:axId val="116715110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708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146050</xdr:rowOff>
    </xdr:from>
    <xdr:to>
      <xdr:col>16</xdr:col>
      <xdr:colOff>520700</xdr:colOff>
      <xdr:row>38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0.0419</cdr:x>
      <cdr:y>0.83152</cdr:y>
    </cdr:from>
    <cdr:to>
      <cdr:x>0.45112</cdr:x>
      <cdr:y>0.95725</cdr:y>
    </cdr:to>
    <cdr:sp macro="" textlink="">
      <cdr:nvSpPr>
        <cdr:cNvPr id="3" name="Textfeld 2"/>
        <cdr:cNvSpPr txBox="1"/>
      </cdr:nvSpPr>
      <cdr:spPr>
        <a:xfrm xmlns:a="http://schemas.openxmlformats.org/drawingml/2006/main">
          <a:off x="381000" y="6299200"/>
          <a:ext cx="3721100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600"/>
            <a:t>Erfüllungsgrad (Y-Achse):</a:t>
          </a:r>
        </a:p>
        <a:p xmlns:a="http://schemas.openxmlformats.org/drawingml/2006/main">
          <a:r>
            <a:rPr lang="de-DE" sz="1600"/>
            <a:t>1.0 :</a:t>
          </a:r>
          <a:r>
            <a:rPr lang="de-DE" sz="1600" baseline="0"/>
            <a:t>  Alle Anforderungen voll erfüllt</a:t>
          </a:r>
        </a:p>
        <a:p xmlns:a="http://schemas.openxmlformats.org/drawingml/2006/main">
          <a:r>
            <a:rPr lang="de-DE" sz="1600" baseline="0"/>
            <a:t>0.0 :  Keine Anforderung erfüllt</a:t>
          </a:r>
          <a:endParaRPr lang="de-DE" sz="1600"/>
        </a:p>
      </cdr:txBody>
    </cdr:sp>
  </cdr:relSizeAnchor>
</c:userShape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F5" sqref="F5"/>
    </sheetView>
  </sheetViews>
  <sheetFormatPr baseColWidth="10" defaultRowHeight="16" x14ac:dyDescent="0.2"/>
  <cols>
    <col min="1" max="1" width="9.1640625" customWidth="1"/>
    <col min="2" max="2" width="7.5" style="15" customWidth="1"/>
    <col min="3" max="3" width="36" style="31" customWidth="1"/>
    <col min="4" max="4" width="8" style="31" customWidth="1"/>
    <col min="5" max="5" width="7.1640625" style="15" hidden="1" customWidth="1"/>
    <col min="6" max="6" width="37.33203125" style="31" customWidth="1"/>
    <col min="7" max="7" width="6.5" style="15" customWidth="1"/>
    <col min="8" max="8" width="31" style="31" customWidth="1"/>
    <col min="9" max="9" width="24.1640625" customWidth="1"/>
    <col min="10" max="10" width="12.33203125" customWidth="1"/>
  </cols>
  <sheetData>
    <row r="1" spans="1:10" ht="34" customHeight="1" thickBot="1" x14ac:dyDescent="0.25">
      <c r="A1" s="4" t="s">
        <v>5</v>
      </c>
      <c r="B1" s="21" t="s">
        <v>28</v>
      </c>
      <c r="C1" s="32" t="s">
        <v>1</v>
      </c>
      <c r="D1" s="33" t="s">
        <v>76</v>
      </c>
      <c r="E1" s="21" t="s">
        <v>29</v>
      </c>
      <c r="F1" s="32" t="s">
        <v>21</v>
      </c>
      <c r="G1" s="27" t="s">
        <v>30</v>
      </c>
      <c r="H1" s="32" t="s">
        <v>2</v>
      </c>
      <c r="I1" s="11" t="s">
        <v>77</v>
      </c>
      <c r="J1" s="11" t="s">
        <v>31</v>
      </c>
    </row>
    <row r="2" spans="1:10" ht="50" customHeight="1" x14ac:dyDescent="0.2">
      <c r="A2" s="49" t="s">
        <v>6</v>
      </c>
      <c r="B2" s="13">
        <v>1</v>
      </c>
      <c r="C2" s="46" t="s">
        <v>7</v>
      </c>
      <c r="D2" s="34" t="s">
        <v>78</v>
      </c>
      <c r="E2" s="13">
        <v>1</v>
      </c>
      <c r="F2" s="46" t="s">
        <v>36</v>
      </c>
      <c r="G2" s="28">
        <v>1</v>
      </c>
      <c r="H2" s="46" t="s">
        <v>79</v>
      </c>
      <c r="I2" s="16">
        <v>0.5</v>
      </c>
      <c r="J2" s="1">
        <f>IFERROR(VLOOKUP($G2,Evaluation!C:F,4,FALSE),0)*I2</f>
        <v>0</v>
      </c>
    </row>
    <row r="3" spans="1:10" ht="50" customHeight="1" x14ac:dyDescent="0.2">
      <c r="A3" s="49"/>
      <c r="B3" s="52">
        <v>2</v>
      </c>
      <c r="C3" s="50" t="s">
        <v>8</v>
      </c>
      <c r="D3" s="50" t="s">
        <v>78</v>
      </c>
      <c r="E3" s="13">
        <v>2</v>
      </c>
      <c r="F3" s="46" t="s">
        <v>118</v>
      </c>
      <c r="G3" s="28">
        <v>2</v>
      </c>
      <c r="H3" s="46" t="s">
        <v>80</v>
      </c>
      <c r="I3" s="16">
        <v>0.25</v>
      </c>
      <c r="J3" s="2">
        <f>IFERROR(VLOOKUP($G3,Evaluation!C:F,4,FALSE),0)*I3</f>
        <v>0.125</v>
      </c>
    </row>
    <row r="4" spans="1:10" ht="50" customHeight="1" x14ac:dyDescent="0.2">
      <c r="A4" s="54"/>
      <c r="B4" s="53"/>
      <c r="C4" s="51"/>
      <c r="D4" s="51"/>
      <c r="E4" s="14">
        <v>3</v>
      </c>
      <c r="F4" s="12" t="s">
        <v>37</v>
      </c>
      <c r="G4" s="28">
        <v>3</v>
      </c>
      <c r="H4" s="12" t="s">
        <v>81</v>
      </c>
      <c r="I4" s="17">
        <v>0.25</v>
      </c>
      <c r="J4" s="2">
        <f>IFERROR(VLOOKUP($G4,Evaluation!C:F,4,FALSE),0)*I4</f>
        <v>0.125</v>
      </c>
    </row>
    <row r="5" spans="1:10" ht="50" customHeight="1" x14ac:dyDescent="0.2">
      <c r="A5" s="54"/>
      <c r="B5" s="52">
        <v>3</v>
      </c>
      <c r="C5" s="50" t="s">
        <v>82</v>
      </c>
      <c r="D5" s="50" t="s">
        <v>83</v>
      </c>
      <c r="E5" s="13">
        <v>4</v>
      </c>
      <c r="F5" s="12" t="s">
        <v>38</v>
      </c>
      <c r="G5" s="28">
        <v>4</v>
      </c>
      <c r="H5" s="12" t="s">
        <v>84</v>
      </c>
      <c r="I5" s="17">
        <v>0.75</v>
      </c>
      <c r="J5" s="2">
        <f>IFERROR(VLOOKUP($G5,Evaluation!C:F,4,FALSE),0)*I5</f>
        <v>0.5625</v>
      </c>
    </row>
    <row r="6" spans="1:10" ht="50" customHeight="1" x14ac:dyDescent="0.2">
      <c r="A6" s="54"/>
      <c r="B6" s="53"/>
      <c r="C6" s="51"/>
      <c r="D6" s="51"/>
      <c r="E6" s="13">
        <v>5</v>
      </c>
      <c r="F6" s="12" t="s">
        <v>39</v>
      </c>
      <c r="G6" s="28">
        <v>5</v>
      </c>
      <c r="H6" s="12" t="s">
        <v>85</v>
      </c>
      <c r="I6" s="17">
        <v>0.25</v>
      </c>
      <c r="J6" s="2">
        <f>IFERROR(VLOOKUP($G6,Evaluation!C:F,4,FALSE),0)*I6</f>
        <v>0.1875</v>
      </c>
    </row>
    <row r="7" spans="1:10" ht="50" customHeight="1" x14ac:dyDescent="0.2">
      <c r="A7" s="54"/>
      <c r="B7" s="52">
        <v>16</v>
      </c>
      <c r="C7" s="50" t="s">
        <v>86</v>
      </c>
      <c r="D7" s="50" t="s">
        <v>83</v>
      </c>
      <c r="E7" s="13">
        <v>25</v>
      </c>
      <c r="F7" s="12" t="s">
        <v>119</v>
      </c>
      <c r="G7" s="28">
        <v>27</v>
      </c>
      <c r="H7" s="12" t="s">
        <v>87</v>
      </c>
      <c r="I7" s="17">
        <v>0.5</v>
      </c>
      <c r="J7" s="2">
        <f>IFERROR(VLOOKUP($G7,Evaluation!C:F,4,FALSE),0)*I7</f>
        <v>0</v>
      </c>
    </row>
    <row r="8" spans="1:10" ht="50" customHeight="1" x14ac:dyDescent="0.2">
      <c r="A8" s="54"/>
      <c r="B8" s="53"/>
      <c r="C8" s="51"/>
      <c r="D8" s="51"/>
      <c r="E8" s="13">
        <v>26</v>
      </c>
      <c r="F8" s="12" t="s">
        <v>88</v>
      </c>
      <c r="G8" s="28">
        <v>28</v>
      </c>
      <c r="H8" s="12" t="s">
        <v>89</v>
      </c>
      <c r="I8" s="17">
        <v>0.5</v>
      </c>
      <c r="J8" s="2">
        <f>IFERROR(VLOOKUP($G8,Evaluation!C:F,4,FALSE),0)*I8</f>
        <v>0</v>
      </c>
    </row>
    <row r="9" spans="1:10" ht="50" customHeight="1" x14ac:dyDescent="0.2">
      <c r="A9" s="54"/>
      <c r="B9" s="14">
        <v>4</v>
      </c>
      <c r="C9" s="12" t="s">
        <v>90</v>
      </c>
      <c r="D9" s="35" t="s">
        <v>91</v>
      </c>
      <c r="E9" s="14">
        <v>6</v>
      </c>
      <c r="F9" s="12" t="s">
        <v>120</v>
      </c>
      <c r="G9" s="28">
        <v>6</v>
      </c>
      <c r="H9" s="12" t="s">
        <v>92</v>
      </c>
      <c r="I9" s="17">
        <v>0.25</v>
      </c>
      <c r="J9" s="2">
        <f>IFERROR(VLOOKUP($G9,Evaluation!C:F,4,FALSE),0)*I9</f>
        <v>0.25</v>
      </c>
    </row>
    <row r="10" spans="1:10" ht="50" customHeight="1" x14ac:dyDescent="0.2">
      <c r="A10" s="48" t="s">
        <v>9</v>
      </c>
      <c r="B10" s="52">
        <v>5</v>
      </c>
      <c r="C10" s="50" t="s">
        <v>59</v>
      </c>
      <c r="D10" s="50" t="s">
        <v>78</v>
      </c>
      <c r="E10" s="13">
        <v>7</v>
      </c>
      <c r="F10" s="12" t="s">
        <v>57</v>
      </c>
      <c r="G10" s="28">
        <v>7</v>
      </c>
      <c r="H10" s="12" t="s">
        <v>58</v>
      </c>
      <c r="I10" s="17">
        <v>0.25</v>
      </c>
      <c r="J10" s="2">
        <f>IFERROR(VLOOKUP($G10,Evaluation!C:F,4,FALSE),0)*I10</f>
        <v>0.25</v>
      </c>
    </row>
    <row r="11" spans="1:10" ht="50" customHeight="1" x14ac:dyDescent="0.2">
      <c r="A11" s="55"/>
      <c r="B11" s="53"/>
      <c r="C11" s="51"/>
      <c r="D11" s="51"/>
      <c r="E11" s="37">
        <v>27</v>
      </c>
      <c r="F11" s="46" t="s">
        <v>93</v>
      </c>
      <c r="G11" s="28">
        <v>29</v>
      </c>
      <c r="H11" s="12" t="s">
        <v>94</v>
      </c>
      <c r="I11" s="17">
        <v>0.25</v>
      </c>
      <c r="J11" s="2">
        <f>IFERROR(VLOOKUP($G11,Evaluation!C:F,4,FALSE),0)*I11</f>
        <v>0.25</v>
      </c>
    </row>
    <row r="12" spans="1:10" ht="50" customHeight="1" x14ac:dyDescent="0.2">
      <c r="A12" s="55"/>
      <c r="B12" s="13">
        <v>6</v>
      </c>
      <c r="C12" s="12" t="s">
        <v>11</v>
      </c>
      <c r="D12" s="46" t="s">
        <v>78</v>
      </c>
      <c r="E12" s="47">
        <v>8</v>
      </c>
      <c r="F12" s="46" t="s">
        <v>60</v>
      </c>
      <c r="G12" s="28">
        <v>8</v>
      </c>
      <c r="H12" s="12" t="s">
        <v>121</v>
      </c>
      <c r="I12" s="17">
        <v>0.5</v>
      </c>
      <c r="J12" s="2">
        <f>IFERROR(VLOOKUP($G12,Evaluation!C:F,4,FALSE),0)*I12</f>
        <v>0.5</v>
      </c>
    </row>
    <row r="13" spans="1:10" ht="50" customHeight="1" x14ac:dyDescent="0.2">
      <c r="A13" s="49"/>
      <c r="B13" s="14">
        <v>7</v>
      </c>
      <c r="C13" s="12" t="s">
        <v>10</v>
      </c>
      <c r="D13" s="35" t="s">
        <v>91</v>
      </c>
      <c r="E13" s="14">
        <v>9</v>
      </c>
      <c r="F13" s="12" t="s">
        <v>40</v>
      </c>
      <c r="G13" s="28">
        <v>9</v>
      </c>
      <c r="H13" s="12" t="s">
        <v>105</v>
      </c>
      <c r="I13" s="17">
        <v>0.25</v>
      </c>
      <c r="J13" s="2">
        <f>IFERROR(VLOOKUP($G13,Evaluation!C:F,4,FALSE),0)*I13</f>
        <v>0.25</v>
      </c>
    </row>
    <row r="14" spans="1:10" ht="50" customHeight="1" x14ac:dyDescent="0.2">
      <c r="A14" s="55" t="s">
        <v>12</v>
      </c>
      <c r="B14" s="52">
        <v>8</v>
      </c>
      <c r="C14" s="50" t="s">
        <v>13</v>
      </c>
      <c r="D14" s="50" t="s">
        <v>83</v>
      </c>
      <c r="E14" s="14">
        <v>10</v>
      </c>
      <c r="F14" s="12" t="s">
        <v>41</v>
      </c>
      <c r="G14" s="28">
        <v>10</v>
      </c>
      <c r="H14" s="12" t="s">
        <v>95</v>
      </c>
      <c r="I14" s="17">
        <v>0.5</v>
      </c>
      <c r="J14" s="2">
        <f>IFERROR(VLOOKUP($G14,Evaluation!C:F,4,FALSE),0)*I14</f>
        <v>0.375</v>
      </c>
    </row>
    <row r="15" spans="1:10" ht="50" customHeight="1" x14ac:dyDescent="0.2">
      <c r="A15" s="55"/>
      <c r="B15" s="53"/>
      <c r="C15" s="51"/>
      <c r="D15" s="51"/>
      <c r="E15" s="13">
        <v>11</v>
      </c>
      <c r="F15" s="12" t="s">
        <v>42</v>
      </c>
      <c r="G15" s="28">
        <v>11</v>
      </c>
      <c r="H15" s="12" t="s">
        <v>123</v>
      </c>
      <c r="I15" s="17">
        <v>0.5</v>
      </c>
      <c r="J15" s="2">
        <f>IFERROR(VLOOKUP($G15,Evaluation!C:F,4,FALSE),0)*I15</f>
        <v>0.5</v>
      </c>
    </row>
    <row r="16" spans="1:10" ht="50" customHeight="1" x14ac:dyDescent="0.2">
      <c r="A16" s="55"/>
      <c r="B16" s="52">
        <v>9</v>
      </c>
      <c r="C16" s="50" t="s">
        <v>14</v>
      </c>
      <c r="D16" s="50" t="s">
        <v>78</v>
      </c>
      <c r="E16" s="52">
        <v>12</v>
      </c>
      <c r="F16" s="50" t="s">
        <v>122</v>
      </c>
      <c r="G16" s="28">
        <v>12</v>
      </c>
      <c r="H16" s="12" t="s">
        <v>96</v>
      </c>
      <c r="I16" s="17">
        <v>0.1</v>
      </c>
      <c r="J16" s="2">
        <f>IFERROR(VLOOKUP($G16,Evaluation!C:F,4,FALSE),0)*I16</f>
        <v>2.5000000000000001E-2</v>
      </c>
    </row>
    <row r="17" spans="1:10" ht="50" customHeight="1" x14ac:dyDescent="0.2">
      <c r="A17" s="55"/>
      <c r="B17" s="56"/>
      <c r="C17" s="57"/>
      <c r="D17" s="57"/>
      <c r="E17" s="53"/>
      <c r="F17" s="51"/>
      <c r="G17" s="28">
        <v>13</v>
      </c>
      <c r="H17" s="12" t="s">
        <v>97</v>
      </c>
      <c r="I17" s="17">
        <v>0.1</v>
      </c>
      <c r="J17" s="2">
        <f>IFERROR(VLOOKUP($G17,Evaluation!C:F,4,FALSE),0)*I17</f>
        <v>2.5000000000000001E-2</v>
      </c>
    </row>
    <row r="18" spans="1:10" ht="50" customHeight="1" x14ac:dyDescent="0.2">
      <c r="A18" s="55"/>
      <c r="B18" s="56"/>
      <c r="C18" s="57"/>
      <c r="D18" s="57"/>
      <c r="E18" s="13">
        <v>13</v>
      </c>
      <c r="F18" s="12" t="s">
        <v>43</v>
      </c>
      <c r="G18" s="28">
        <v>14</v>
      </c>
      <c r="H18" s="12" t="s">
        <v>98</v>
      </c>
      <c r="I18" s="17">
        <v>0.1</v>
      </c>
      <c r="J18" s="2">
        <f>IFERROR(VLOOKUP($G18,Evaluation!C:F,4,FALSE),0)*I18</f>
        <v>0.1</v>
      </c>
    </row>
    <row r="19" spans="1:10" ht="50" customHeight="1" x14ac:dyDescent="0.2">
      <c r="A19" s="55"/>
      <c r="B19" s="53"/>
      <c r="C19" s="51"/>
      <c r="D19" s="51"/>
      <c r="E19" s="13">
        <v>14</v>
      </c>
      <c r="F19" s="12" t="s">
        <v>44</v>
      </c>
      <c r="G19" s="28">
        <v>15</v>
      </c>
      <c r="H19" s="12" t="s">
        <v>99</v>
      </c>
      <c r="I19" s="17">
        <v>0.2</v>
      </c>
      <c r="J19" s="2">
        <f>IFERROR(VLOOKUP($G19,Evaluation!C:F,4,FALSE),0)*I19</f>
        <v>0</v>
      </c>
    </row>
    <row r="20" spans="1:10" ht="50" customHeight="1" x14ac:dyDescent="0.2">
      <c r="A20" s="49"/>
      <c r="B20" s="14">
        <v>10</v>
      </c>
      <c r="C20" s="12" t="s">
        <v>15</v>
      </c>
      <c r="D20" s="35" t="s">
        <v>83</v>
      </c>
      <c r="E20" s="14">
        <v>15</v>
      </c>
      <c r="F20" s="12" t="s">
        <v>45</v>
      </c>
      <c r="G20" s="28">
        <v>16</v>
      </c>
      <c r="H20" s="12" t="s">
        <v>100</v>
      </c>
      <c r="I20" s="17">
        <v>1</v>
      </c>
      <c r="J20" s="2">
        <f>IFERROR(VLOOKUP($G20,Evaluation!C:F,4,FALSE),0)*I20</f>
        <v>0.33</v>
      </c>
    </row>
    <row r="21" spans="1:10" ht="50" customHeight="1" x14ac:dyDescent="0.2">
      <c r="A21" s="48" t="s">
        <v>16</v>
      </c>
      <c r="B21" s="14">
        <v>11</v>
      </c>
      <c r="C21" s="12" t="s">
        <v>17</v>
      </c>
      <c r="D21" s="35" t="s">
        <v>78</v>
      </c>
      <c r="E21" s="14">
        <v>16</v>
      </c>
      <c r="F21" s="12" t="s">
        <v>46</v>
      </c>
      <c r="G21" s="28">
        <v>17</v>
      </c>
      <c r="H21" s="12" t="s">
        <v>101</v>
      </c>
      <c r="I21" s="17">
        <v>0.5</v>
      </c>
      <c r="J21" s="2">
        <f>IFERROR(VLOOKUP($G21,Evaluation!C:F,4,FALSE),0)*I21</f>
        <v>0</v>
      </c>
    </row>
    <row r="22" spans="1:10" ht="50" customHeight="1" x14ac:dyDescent="0.2">
      <c r="A22" s="49"/>
      <c r="B22" s="13">
        <v>12</v>
      </c>
      <c r="C22" s="12" t="s">
        <v>18</v>
      </c>
      <c r="D22" s="34" t="s">
        <v>83</v>
      </c>
      <c r="E22" s="13">
        <v>17</v>
      </c>
      <c r="F22" s="12" t="s">
        <v>47</v>
      </c>
      <c r="G22" s="28">
        <v>18</v>
      </c>
      <c r="H22" s="12" t="s">
        <v>102</v>
      </c>
      <c r="I22" s="17">
        <v>1</v>
      </c>
      <c r="J22" s="2">
        <f>IFERROR(VLOOKUP($G22,Evaluation!C:F,4,FALSE),0)*I22</f>
        <v>0.5</v>
      </c>
    </row>
    <row r="23" spans="1:10" ht="50" customHeight="1" x14ac:dyDescent="0.2">
      <c r="A23" s="48" t="s">
        <v>19</v>
      </c>
      <c r="B23" s="52">
        <v>13</v>
      </c>
      <c r="C23" s="50" t="s">
        <v>20</v>
      </c>
      <c r="D23" s="50" t="s">
        <v>78</v>
      </c>
      <c r="E23" s="14">
        <v>18</v>
      </c>
      <c r="F23" s="12" t="s">
        <v>48</v>
      </c>
      <c r="G23" s="29">
        <v>19</v>
      </c>
      <c r="H23" s="12" t="s">
        <v>103</v>
      </c>
      <c r="I23" s="17">
        <v>0.25</v>
      </c>
      <c r="J23" s="2">
        <f>IFERROR(VLOOKUP($G23,Evaluation!C:F,4,FALSE),0)*I23</f>
        <v>0.125</v>
      </c>
    </row>
    <row r="24" spans="1:10" ht="50" customHeight="1" x14ac:dyDescent="0.2">
      <c r="A24" s="55"/>
      <c r="B24" s="53"/>
      <c r="C24" s="51"/>
      <c r="D24" s="51"/>
      <c r="E24" s="13">
        <v>19</v>
      </c>
      <c r="F24" s="12" t="s">
        <v>49</v>
      </c>
      <c r="G24" s="28">
        <v>20</v>
      </c>
      <c r="H24" s="12" t="s">
        <v>104</v>
      </c>
      <c r="I24" s="17">
        <v>0.25</v>
      </c>
      <c r="J24" s="2">
        <f>IFERROR(VLOOKUP($G24,Evaluation!C:F,4,FALSE),0)*I24</f>
        <v>0.125</v>
      </c>
    </row>
    <row r="25" spans="1:10" ht="50" customHeight="1" x14ac:dyDescent="0.2">
      <c r="A25" s="55"/>
      <c r="B25" s="52">
        <v>14</v>
      </c>
      <c r="C25" s="50" t="s">
        <v>50</v>
      </c>
      <c r="D25" s="50" t="s">
        <v>91</v>
      </c>
      <c r="E25" s="13">
        <v>20</v>
      </c>
      <c r="F25" s="12" t="s">
        <v>51</v>
      </c>
      <c r="G25" s="28">
        <v>21</v>
      </c>
      <c r="H25" s="12" t="s">
        <v>61</v>
      </c>
      <c r="I25" s="17">
        <v>0.15</v>
      </c>
      <c r="J25" s="2">
        <f>IFERROR(VLOOKUP($G25,Evaluation!C:F,4,FALSE),0)*I25</f>
        <v>0</v>
      </c>
    </row>
    <row r="26" spans="1:10" ht="50" customHeight="1" x14ac:dyDescent="0.2">
      <c r="A26" s="49"/>
      <c r="B26" s="53"/>
      <c r="C26" s="51"/>
      <c r="D26" s="51"/>
      <c r="E26" s="13">
        <v>21</v>
      </c>
      <c r="F26" s="12" t="s">
        <v>52</v>
      </c>
      <c r="G26" s="28">
        <v>22</v>
      </c>
      <c r="H26" s="12" t="s">
        <v>53</v>
      </c>
      <c r="I26" s="17">
        <v>0.1</v>
      </c>
      <c r="J26" s="2">
        <f>IFERROR(VLOOKUP($G26,Evaluation!C:F,4,FALSE),0)*I26</f>
        <v>0</v>
      </c>
    </row>
    <row r="27" spans="1:10" ht="50" customHeight="1" x14ac:dyDescent="0.2">
      <c r="A27" s="48" t="s">
        <v>68</v>
      </c>
      <c r="B27" s="52">
        <v>15</v>
      </c>
      <c r="C27" s="50" t="s">
        <v>27</v>
      </c>
      <c r="D27" s="50" t="s">
        <v>78</v>
      </c>
      <c r="E27" s="14">
        <v>22</v>
      </c>
      <c r="F27" s="12" t="s">
        <v>54</v>
      </c>
      <c r="G27" s="28">
        <v>23</v>
      </c>
      <c r="H27" s="12" t="s">
        <v>55</v>
      </c>
      <c r="I27" s="17">
        <v>0.15</v>
      </c>
      <c r="J27" s="2">
        <f>IFERROR(VLOOKUP($G27,Evaluation!C:F,4,FALSE),0)*I27</f>
        <v>0</v>
      </c>
    </row>
    <row r="28" spans="1:10" ht="50" customHeight="1" x14ac:dyDescent="0.2">
      <c r="A28" s="55"/>
      <c r="B28" s="56"/>
      <c r="C28" s="57"/>
      <c r="D28" s="57"/>
      <c r="E28" s="52">
        <v>23</v>
      </c>
      <c r="F28" s="50" t="s">
        <v>106</v>
      </c>
      <c r="G28" s="28">
        <v>24</v>
      </c>
      <c r="H28" s="12" t="s">
        <v>107</v>
      </c>
      <c r="I28" s="17">
        <v>0.1</v>
      </c>
      <c r="J28" s="2">
        <f>IFERROR(VLOOKUP($G28,Evaluation!C:F,4,FALSE),0)*I28</f>
        <v>0</v>
      </c>
    </row>
    <row r="29" spans="1:10" ht="50" customHeight="1" x14ac:dyDescent="0.2">
      <c r="A29" s="55"/>
      <c r="B29" s="56"/>
      <c r="C29" s="57"/>
      <c r="D29" s="57"/>
      <c r="E29" s="53"/>
      <c r="F29" s="51"/>
      <c r="G29" s="28">
        <v>25</v>
      </c>
      <c r="H29" s="12" t="s">
        <v>108</v>
      </c>
      <c r="I29" s="17">
        <v>0.1</v>
      </c>
      <c r="J29" s="2">
        <f>IFERROR(VLOOKUP($G29,Evaluation!C:F,4,FALSE),0)*I29</f>
        <v>0</v>
      </c>
    </row>
    <row r="30" spans="1:10" ht="50" customHeight="1" x14ac:dyDescent="0.2">
      <c r="A30" s="49"/>
      <c r="B30" s="53"/>
      <c r="C30" s="51"/>
      <c r="D30" s="51"/>
      <c r="E30" s="14">
        <v>24</v>
      </c>
      <c r="F30" s="12" t="s">
        <v>56</v>
      </c>
      <c r="G30" s="28">
        <v>26</v>
      </c>
      <c r="H30" s="12" t="s">
        <v>109</v>
      </c>
      <c r="I30" s="17">
        <v>0.15</v>
      </c>
      <c r="J30" s="2">
        <f>IFERROR(VLOOKUP($G30,Evaluation!C:F,4,FALSE),0)*I30</f>
        <v>3.7499999999999999E-2</v>
      </c>
    </row>
    <row r="31" spans="1:10" ht="50" customHeight="1" x14ac:dyDescent="0.2">
      <c r="A31" s="38"/>
      <c r="B31" s="14"/>
      <c r="C31" s="12"/>
      <c r="D31" s="35"/>
      <c r="E31" s="14"/>
      <c r="F31" s="12"/>
      <c r="G31" s="29"/>
      <c r="H31" s="12"/>
      <c r="I31" s="17"/>
      <c r="J31" s="2">
        <f>IFERROR(VLOOKUP($G31,Evaluation!C:F,4,FALSE),0)*I31</f>
        <v>0</v>
      </c>
    </row>
    <row r="32" spans="1:10" ht="50" customHeight="1" x14ac:dyDescent="0.2">
      <c r="A32" s="38"/>
      <c r="B32" s="14"/>
      <c r="C32" s="12"/>
      <c r="D32" s="35"/>
      <c r="E32" s="14"/>
      <c r="F32" s="12"/>
      <c r="G32" s="29"/>
      <c r="H32" s="12"/>
      <c r="I32" s="17"/>
      <c r="J32" s="2">
        <f>IFERROR(VLOOKUP($G32,Evaluation!C:F,4,FALSE),0)*I32</f>
        <v>0</v>
      </c>
    </row>
    <row r="33" spans="1:10" ht="50" customHeight="1" x14ac:dyDescent="0.2">
      <c r="A33" s="38"/>
      <c r="B33" s="14"/>
      <c r="C33" s="12"/>
      <c r="D33" s="35"/>
      <c r="E33" s="14"/>
      <c r="F33" s="12"/>
      <c r="G33" s="29"/>
      <c r="H33" s="12"/>
      <c r="I33" s="17"/>
      <c r="J33" s="2">
        <f>IFERROR(VLOOKUP($G33,Evaluation!C:F,4,FALSE),0)*I33</f>
        <v>0</v>
      </c>
    </row>
    <row r="34" spans="1:10" ht="50" customHeight="1" x14ac:dyDescent="0.2">
      <c r="A34" s="38"/>
      <c r="B34" s="14"/>
      <c r="C34" s="12"/>
      <c r="D34" s="35"/>
      <c r="E34" s="14"/>
      <c r="F34" s="12"/>
      <c r="G34" s="29"/>
      <c r="H34" s="12"/>
      <c r="I34" s="17"/>
      <c r="J34" s="2">
        <f>IFERROR(VLOOKUP($G34,Evaluation!C:F,4,FALSE),0)*I34</f>
        <v>0</v>
      </c>
    </row>
    <row r="35" spans="1:10" ht="50" customHeight="1" x14ac:dyDescent="0.2">
      <c r="A35" s="38"/>
      <c r="B35" s="14"/>
      <c r="C35" s="12"/>
      <c r="D35" s="35"/>
      <c r="E35" s="14"/>
      <c r="F35" s="12"/>
      <c r="G35" s="29"/>
      <c r="H35" s="12"/>
      <c r="I35" s="17"/>
      <c r="J35" s="2">
        <f>IFERROR(VLOOKUP($G35,Evaluation!C:F,4,FALSE),0)*I35</f>
        <v>0</v>
      </c>
    </row>
    <row r="36" spans="1:10" ht="50" customHeight="1" x14ac:dyDescent="0.2">
      <c r="A36" s="38"/>
      <c r="B36" s="14"/>
      <c r="C36" s="12"/>
      <c r="D36" s="35"/>
      <c r="E36" s="14"/>
      <c r="F36" s="12"/>
      <c r="G36" s="29"/>
      <c r="H36" s="12"/>
      <c r="I36" s="17"/>
      <c r="J36" s="2">
        <f>IFERROR(VLOOKUP($G36,Evaluation!C:F,4,FALSE),0)*I36</f>
        <v>0</v>
      </c>
    </row>
    <row r="37" spans="1:10" ht="50" customHeight="1" x14ac:dyDescent="0.2">
      <c r="A37" s="38"/>
      <c r="B37" s="14"/>
      <c r="C37" s="12"/>
      <c r="D37" s="35"/>
      <c r="E37" s="14"/>
      <c r="F37" s="12"/>
      <c r="G37" s="29"/>
      <c r="H37" s="12"/>
      <c r="I37" s="17"/>
      <c r="J37" s="2">
        <f>IFERROR(VLOOKUP($G37,Evaluation!C:F,4,FALSE),0)*I37</f>
        <v>0</v>
      </c>
    </row>
    <row r="38" spans="1:10" ht="50" customHeight="1" x14ac:dyDescent="0.2">
      <c r="A38" s="38"/>
      <c r="B38" s="14"/>
      <c r="C38" s="12"/>
      <c r="D38" s="35"/>
      <c r="E38" s="14"/>
      <c r="F38" s="12"/>
      <c r="G38" s="29"/>
      <c r="H38" s="12"/>
      <c r="I38" s="17"/>
      <c r="J38" s="2">
        <f>IFERROR(VLOOKUP($G38,Evaluation!C:F,4,FALSE),0)*I38</f>
        <v>0</v>
      </c>
    </row>
    <row r="39" spans="1:10" ht="50" customHeight="1" x14ac:dyDescent="0.2">
      <c r="A39" s="38"/>
      <c r="B39" s="14"/>
      <c r="C39" s="12"/>
      <c r="D39" s="35"/>
      <c r="E39" s="14"/>
      <c r="F39" s="12"/>
      <c r="G39" s="29"/>
      <c r="H39" s="12"/>
      <c r="I39" s="17"/>
      <c r="J39" s="2">
        <f>IFERROR(VLOOKUP($G39,Evaluation!C:F,4,FALSE),0)*I39</f>
        <v>0</v>
      </c>
    </row>
    <row r="40" spans="1:10" ht="50" customHeight="1" x14ac:dyDescent="0.2">
      <c r="A40" s="38"/>
      <c r="B40" s="14"/>
      <c r="C40" s="12"/>
      <c r="D40" s="35"/>
      <c r="E40" s="14"/>
      <c r="F40" s="12"/>
      <c r="G40" s="29"/>
      <c r="H40" s="12"/>
      <c r="I40" s="17"/>
      <c r="J40" s="2">
        <f>IFERROR(VLOOKUP($G40,Evaluation!C:F,4,FALSE),0)*I40</f>
        <v>0</v>
      </c>
    </row>
    <row r="41" spans="1:10" ht="50" customHeight="1" x14ac:dyDescent="0.2">
      <c r="A41" s="38"/>
      <c r="B41" s="14"/>
      <c r="C41" s="12"/>
      <c r="D41" s="35"/>
      <c r="E41" s="14"/>
      <c r="F41" s="12"/>
      <c r="G41" s="29"/>
      <c r="H41" s="12"/>
      <c r="I41" s="17"/>
      <c r="J41" s="2">
        <f>IFERROR(VLOOKUP($G41,Evaluation!C:F,4,FALSE),0)*I41</f>
        <v>0</v>
      </c>
    </row>
    <row r="42" spans="1:10" ht="50" customHeight="1" x14ac:dyDescent="0.2">
      <c r="A42" s="38"/>
      <c r="B42" s="14"/>
      <c r="C42" s="12"/>
      <c r="D42" s="35"/>
      <c r="E42" s="14"/>
      <c r="F42" s="12"/>
      <c r="G42" s="29"/>
      <c r="H42" s="12"/>
      <c r="I42" s="17"/>
      <c r="J42" s="2">
        <f>IFERROR(VLOOKUP($G42,Evaluation!C:F,4,FALSE),0)*I42</f>
        <v>0</v>
      </c>
    </row>
    <row r="43" spans="1:10" ht="50" customHeight="1" x14ac:dyDescent="0.2">
      <c r="A43" s="38"/>
      <c r="B43" s="14"/>
      <c r="C43" s="12"/>
      <c r="D43" s="35"/>
      <c r="E43" s="14"/>
      <c r="F43" s="12"/>
      <c r="G43" s="29"/>
      <c r="H43" s="12"/>
      <c r="I43" s="17"/>
      <c r="J43" s="2">
        <f>IFERROR(VLOOKUP($G43,Evaluation!C:F,4,FALSE),0)*I43</f>
        <v>0</v>
      </c>
    </row>
    <row r="44" spans="1:10" ht="50" customHeight="1" x14ac:dyDescent="0.2">
      <c r="A44" s="38"/>
      <c r="B44" s="14"/>
      <c r="C44" s="12"/>
      <c r="D44" s="35"/>
      <c r="E44" s="14"/>
      <c r="F44" s="12"/>
      <c r="G44" s="29"/>
      <c r="H44" s="12"/>
      <c r="I44" s="17"/>
      <c r="J44" s="2">
        <f>IFERROR(VLOOKUP($G44,Evaluation!C:F,4,FALSE),0)*I44</f>
        <v>0</v>
      </c>
    </row>
    <row r="45" spans="1:10" ht="50" customHeight="1" x14ac:dyDescent="0.2">
      <c r="A45" s="38"/>
      <c r="B45" s="14"/>
      <c r="C45" s="12"/>
      <c r="D45" s="35"/>
      <c r="E45" s="14"/>
      <c r="F45" s="12"/>
      <c r="G45" s="29"/>
      <c r="H45" s="12"/>
      <c r="I45" s="17"/>
      <c r="J45" s="2">
        <f>IFERROR(VLOOKUP($G45,Evaluation!C:F,4,FALSE),0)*I45</f>
        <v>0</v>
      </c>
    </row>
    <row r="46" spans="1:10" ht="50" customHeight="1" thickBot="1" x14ac:dyDescent="0.25">
      <c r="A46" s="39"/>
      <c r="B46" s="22"/>
      <c r="C46" s="23"/>
      <c r="D46" s="36"/>
      <c r="E46" s="22"/>
      <c r="F46" s="23"/>
      <c r="G46" s="30"/>
      <c r="H46" s="23"/>
      <c r="I46" s="18"/>
      <c r="J46" s="3">
        <f>IFERROR(VLOOKUP($G46,Evaluation!C:F,4,FALSE),0)*I46</f>
        <v>0</v>
      </c>
    </row>
  </sheetData>
  <mergeCells count="37">
    <mergeCell ref="D10:D11"/>
    <mergeCell ref="D14:D15"/>
    <mergeCell ref="D16:D19"/>
    <mergeCell ref="D23:D24"/>
    <mergeCell ref="D25:D26"/>
    <mergeCell ref="D3:D4"/>
    <mergeCell ref="D5:D6"/>
    <mergeCell ref="B7:B8"/>
    <mergeCell ref="C7:C8"/>
    <mergeCell ref="D7:D8"/>
    <mergeCell ref="F28:F29"/>
    <mergeCell ref="E28:E29"/>
    <mergeCell ref="B25:B26"/>
    <mergeCell ref="C25:C26"/>
    <mergeCell ref="A27:A30"/>
    <mergeCell ref="B27:B30"/>
    <mergeCell ref="C27:C30"/>
    <mergeCell ref="A23:A26"/>
    <mergeCell ref="D27:D30"/>
    <mergeCell ref="E16:E17"/>
    <mergeCell ref="F16:F17"/>
    <mergeCell ref="B16:B19"/>
    <mergeCell ref="C16:C19"/>
    <mergeCell ref="B14:B15"/>
    <mergeCell ref="C14:C15"/>
    <mergeCell ref="A21:A22"/>
    <mergeCell ref="C23:C24"/>
    <mergeCell ref="B23:B24"/>
    <mergeCell ref="C3:C4"/>
    <mergeCell ref="A2:A9"/>
    <mergeCell ref="A10:A13"/>
    <mergeCell ref="A14:A20"/>
    <mergeCell ref="B3:B4"/>
    <mergeCell ref="C5:C6"/>
    <mergeCell ref="B5:B6"/>
    <mergeCell ref="B10:B11"/>
    <mergeCell ref="C10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6"/>
  <sheetViews>
    <sheetView tabSelected="1" workbookViewId="0">
      <selection sqref="A1:XFD23"/>
    </sheetView>
  </sheetViews>
  <sheetFormatPr baseColWidth="10" defaultRowHeight="16" x14ac:dyDescent="0.2"/>
  <cols>
    <col min="3" max="3" width="7.83203125" customWidth="1"/>
    <col min="4" max="4" width="78.1640625" customWidth="1"/>
    <col min="5" max="5" width="21.83203125" style="31" customWidth="1"/>
    <col min="6" max="6" width="12.33203125" customWidth="1"/>
  </cols>
  <sheetData>
    <row r="1" spans="1:6" ht="57" customHeight="1" thickBot="1" x14ac:dyDescent="0.25">
      <c r="A1" s="10" t="s">
        <v>24</v>
      </c>
      <c r="B1" s="4" t="s">
        <v>110</v>
      </c>
      <c r="C1" s="5" t="s">
        <v>4</v>
      </c>
      <c r="D1" s="4" t="s">
        <v>2</v>
      </c>
      <c r="E1" s="32" t="s">
        <v>3</v>
      </c>
      <c r="F1" s="11" t="s">
        <v>26</v>
      </c>
    </row>
    <row r="2" spans="1:6" ht="28" customHeight="1" x14ac:dyDescent="0.2">
      <c r="A2" s="58" t="s">
        <v>22</v>
      </c>
      <c r="B2" s="60" t="s">
        <v>111</v>
      </c>
      <c r="C2" s="6">
        <v>10</v>
      </c>
      <c r="D2" s="1" t="str">
        <f>IFERROR(VLOOKUP($C2,'QUT-GQM'!G:H,2,FALSE),"")  &amp; ""</f>
        <v>Autom. Builds:_x000D_Ordinalskala (Verfügbar, leicht umsetzbar, schwer umsetzbar)</v>
      </c>
      <c r="E2" s="42" t="s">
        <v>69</v>
      </c>
      <c r="F2" s="24">
        <v>0.75</v>
      </c>
    </row>
    <row r="3" spans="1:6" ht="28" customHeight="1" x14ac:dyDescent="0.2">
      <c r="A3" s="55"/>
      <c r="B3" s="61"/>
      <c r="C3" s="9">
        <v>11</v>
      </c>
      <c r="D3" s="2" t="str">
        <f>IFERROR(VLOOKUP($C3,'QUT-GQM'!G:H,2,FALSE),"")  &amp; ""</f>
        <v>Dependencyverwaltung:_x000D_Ordinalskala (Verfügbar, leicht umsetzbar, schwer umsetzbar)</v>
      </c>
      <c r="E3" s="43" t="s">
        <v>70</v>
      </c>
      <c r="F3" s="25">
        <v>1</v>
      </c>
    </row>
    <row r="4" spans="1:6" ht="28" customHeight="1" x14ac:dyDescent="0.2">
      <c r="A4" s="55"/>
      <c r="B4" s="61"/>
      <c r="C4" s="7">
        <v>14</v>
      </c>
      <c r="D4" s="2" t="str">
        <f>IFERROR(VLOOKUP($C4,'QUT-GQM'!G:H,2,FALSE),"")  &amp; ""</f>
        <v>Installation:_x000D_Ordinalskala (sehr gut, gut, schlecht)</v>
      </c>
      <c r="E4" s="43" t="s">
        <v>71</v>
      </c>
      <c r="F4" s="25">
        <v>1</v>
      </c>
    </row>
    <row r="5" spans="1:6" ht="28" customHeight="1" thickBot="1" x14ac:dyDescent="0.25">
      <c r="A5" s="55"/>
      <c r="B5" s="62"/>
      <c r="C5" s="7"/>
      <c r="D5" s="2" t="str">
        <f>IFERROR(VLOOKUP($C5,'QUT-GQM'!G:H,2,FALSE),"")  &amp; ""</f>
        <v/>
      </c>
      <c r="E5" s="43"/>
      <c r="F5" s="25"/>
    </row>
    <row r="6" spans="1:6" ht="28" customHeight="1" x14ac:dyDescent="0.2">
      <c r="A6" s="55"/>
      <c r="B6" s="58" t="s">
        <v>112</v>
      </c>
      <c r="C6" s="6">
        <v>4</v>
      </c>
      <c r="D6" s="1" t="str">
        <f>IFERROR(VLOOKUP($C6,'QUT-GQM'!G:H,2,FALSE),"")  &amp; ""</f>
        <v>JSON-Format:_x000D_Ordinalskala(automatisch, manuell, nicht möglich)</v>
      </c>
      <c r="E6" s="42" t="s">
        <v>72</v>
      </c>
      <c r="F6" s="24">
        <v>0.75</v>
      </c>
    </row>
    <row r="7" spans="1:6" ht="28" customHeight="1" x14ac:dyDescent="0.2">
      <c r="A7" s="55"/>
      <c r="B7" s="55"/>
      <c r="C7" s="7">
        <v>5</v>
      </c>
      <c r="D7" s="2" t="str">
        <f>IFERROR(VLOOKUP($C7,'QUT-GQM'!G:H,2,FALSE),"")  &amp; ""</f>
        <v>XML-Format:_x000D_Ordinalskala(automatisch, manuell, nicht möglich)</v>
      </c>
      <c r="E7" s="43" t="s">
        <v>72</v>
      </c>
      <c r="F7" s="25">
        <v>0.75</v>
      </c>
    </row>
    <row r="8" spans="1:6" ht="28" customHeight="1" x14ac:dyDescent="0.2">
      <c r="A8" s="55"/>
      <c r="B8" s="55"/>
      <c r="C8" s="7">
        <v>6</v>
      </c>
      <c r="D8" s="2" t="str">
        <f>IFERROR(VLOOKUP($C8,'QUT-GQM'!G:H,2,FALSE),"")  &amp; ""</f>
        <v>Circuit-Breaker-Pattern:_x000D_Ordinalskala (enthalten, leicht umsetzbar, schwer umsetzbar)</v>
      </c>
      <c r="E8" s="43" t="s">
        <v>73</v>
      </c>
      <c r="F8" s="25">
        <v>1</v>
      </c>
    </row>
    <row r="9" spans="1:6" ht="28" customHeight="1" x14ac:dyDescent="0.2">
      <c r="A9" s="55"/>
      <c r="B9" s="55"/>
      <c r="C9" s="7">
        <v>17</v>
      </c>
      <c r="D9" s="2" t="str">
        <f>IFERROR(VLOOKUP($C9,'QUT-GQM'!G:H,2,FALSE),"")  &amp; ""</f>
        <v>Logged Events:_x000D_Ordinalskala (Verfügbar, leicht umsetzbar, schwer umsetzbar)</v>
      </c>
      <c r="E9" s="43" t="s">
        <v>74</v>
      </c>
      <c r="F9" s="25">
        <v>0</v>
      </c>
    </row>
    <row r="10" spans="1:6" ht="28" customHeight="1" x14ac:dyDescent="0.2">
      <c r="A10" s="55"/>
      <c r="B10" s="55"/>
      <c r="C10" s="7">
        <v>18</v>
      </c>
      <c r="D10" s="2" t="str">
        <f>IFERROR(VLOOKUP($C10,'QUT-GQM'!G:H,2,FALSE),"")  &amp; ""</f>
        <v>JWT-Auth.:_x000D_Ordinalskala (Verfügbar, leicht umsetzbar, schwer umsetzbar)</v>
      </c>
      <c r="E10" s="43" t="s">
        <v>69</v>
      </c>
      <c r="F10" s="25">
        <v>0.5</v>
      </c>
    </row>
    <row r="11" spans="1:6" ht="28" customHeight="1" x14ac:dyDescent="0.2">
      <c r="A11" s="55"/>
      <c r="B11" s="55"/>
      <c r="C11" s="7">
        <v>19</v>
      </c>
      <c r="D11" s="2" t="str">
        <f>IFERROR(VLOOKUP($C11,'QUT-GQM'!G:H,2,FALSE),"")  &amp; ""</f>
        <v>Logging:_x000D_Ordinalskala (Verfügbar, leicht umsetzbar, schwer umsetzbar)</v>
      </c>
      <c r="E11" s="43" t="s">
        <v>69</v>
      </c>
      <c r="F11" s="25">
        <v>0.5</v>
      </c>
    </row>
    <row r="12" spans="1:6" ht="28" customHeight="1" x14ac:dyDescent="0.2">
      <c r="A12" s="55"/>
      <c r="B12" s="55"/>
      <c r="C12" s="7">
        <v>20</v>
      </c>
      <c r="D12" s="2" t="str">
        <f>IFERROR(VLOOKUP($C12,'QUT-GQM'!G:H,2,FALSE),"")  &amp; ""</f>
        <v>Metriken:_x000D_Ordinalskala (Verfügbar, leicht umsetzbar, schwer umsetzbar)</v>
      </c>
      <c r="E12" s="43" t="s">
        <v>69</v>
      </c>
      <c r="F12" s="25">
        <v>0.5</v>
      </c>
    </row>
    <row r="13" spans="1:6" ht="28" customHeight="1" x14ac:dyDescent="0.2">
      <c r="A13" s="55"/>
      <c r="B13" s="55"/>
      <c r="C13" s="40">
        <v>27</v>
      </c>
      <c r="D13" s="2" t="str">
        <f>IFERROR(VLOOKUP($C13,'QUT-GQM'!G:H,2,FALSE),"")  &amp; ""</f>
        <v>Discovery An- und Abmeldung:_x000D_Ordinalskala (enthalten, leicht umsetzbar, schwer umsetzbar)</v>
      </c>
      <c r="E13" s="44" t="s">
        <v>74</v>
      </c>
      <c r="F13" s="41">
        <v>0</v>
      </c>
    </row>
    <row r="14" spans="1:6" ht="28" customHeight="1" x14ac:dyDescent="0.2">
      <c r="A14" s="55"/>
      <c r="B14" s="55"/>
      <c r="C14" s="40">
        <v>28</v>
      </c>
      <c r="D14" s="2" t="str">
        <f>IFERROR(VLOOKUP($C14,'QUT-GQM'!G:H,2,FALSE),"")  &amp; ""</f>
        <v>Instanzen an Discovery erfragen:_x000D_Ordinalskala (enthalten, leicht umsetzbar, schwer umsetzbar)</v>
      </c>
      <c r="E14" s="44" t="s">
        <v>74</v>
      </c>
      <c r="F14" s="41">
        <v>0</v>
      </c>
    </row>
    <row r="15" spans="1:6" ht="28" customHeight="1" thickBot="1" x14ac:dyDescent="0.25">
      <c r="A15" s="55"/>
      <c r="B15" s="59"/>
      <c r="C15" s="8"/>
      <c r="D15" s="3" t="str">
        <f>IFERROR(VLOOKUP($C15,'QUT-GQM'!G:H,2,FALSE),"")  &amp; ""</f>
        <v/>
      </c>
      <c r="E15" s="45"/>
      <c r="F15" s="26"/>
    </row>
    <row r="16" spans="1:6" ht="28" customHeight="1" x14ac:dyDescent="0.2">
      <c r="A16" s="55"/>
      <c r="B16" s="58" t="s">
        <v>0</v>
      </c>
      <c r="C16" s="6">
        <v>1</v>
      </c>
      <c r="D16" s="1" t="str">
        <f>IFERROR(VLOOKUP($C16,'QUT-GQM'!G:H,2,FALSE),"")  &amp; ""</f>
        <v>Objekvalidierung:_x000D_Ordinalskala (enthalten, leicht umsetzbar, schwer umsetzbar)</v>
      </c>
      <c r="E16" s="42" t="s">
        <v>74</v>
      </c>
      <c r="F16" s="24">
        <v>0</v>
      </c>
    </row>
    <row r="17" spans="1:6" ht="28" customHeight="1" x14ac:dyDescent="0.2">
      <c r="A17" s="55"/>
      <c r="B17" s="55"/>
      <c r="C17" s="7">
        <v>2</v>
      </c>
      <c r="D17" s="2" t="str">
        <f>IFERROR(VLOOKUP($C17,'QUT-GQM'!G:H,2,FALSE),"")  &amp; ""</f>
        <v>HATEOAS-Links: Ordinalskala (automatisch, manuell, nicht möglich)</v>
      </c>
      <c r="E17" s="43" t="s">
        <v>72</v>
      </c>
      <c r="F17" s="25">
        <v>0.5</v>
      </c>
    </row>
    <row r="18" spans="1:6" ht="28" customHeight="1" x14ac:dyDescent="0.2">
      <c r="A18" s="55"/>
      <c r="B18" s="55"/>
      <c r="C18" s="7">
        <v>3</v>
      </c>
      <c r="D18" s="2" t="str">
        <f>IFERROR(VLOOKUP($C18,'QUT-GQM'!G:H,2,FALSE),"")  &amp; ""</f>
        <v>Schnittstelle nach Ressourcen:_x000D_Ordinalskala (automatisch, manuell, nicht möglich)</v>
      </c>
      <c r="E18" s="43" t="s">
        <v>72</v>
      </c>
      <c r="F18" s="25">
        <v>0.5</v>
      </c>
    </row>
    <row r="19" spans="1:6" ht="28" customHeight="1" x14ac:dyDescent="0.2">
      <c r="A19" s="55"/>
      <c r="B19" s="55"/>
      <c r="C19" s="7">
        <v>15</v>
      </c>
      <c r="D19" s="2" t="str">
        <f>IFERROR(VLOOKUP($C19,'QUT-GQM'!G:H,2,FALSE),"")  &amp; ""</f>
        <v>Entwicklung mit Framework:_x000D_Ordinalskala (sehr gut, gut, schlecht)</v>
      </c>
      <c r="E19" s="43" t="s">
        <v>117</v>
      </c>
      <c r="F19" s="25">
        <v>0</v>
      </c>
    </row>
    <row r="20" spans="1:6" ht="28" customHeight="1" x14ac:dyDescent="0.2">
      <c r="A20" s="55"/>
      <c r="B20" s="55"/>
      <c r="C20" s="7">
        <v>16</v>
      </c>
      <c r="D20" s="2" t="str">
        <f>IFERROR(VLOOKUP($C20,'QUT-GQM'!G:H,2,FALSE),"")  &amp; ""</f>
        <v>Dokumentation:_x000D_Ordinalskala (Sehr Umfangreich mit Beispielen, Umfangreich, Einfach, keine)</v>
      </c>
      <c r="E20" s="43" t="s">
        <v>75</v>
      </c>
      <c r="F20" s="25">
        <v>0.33</v>
      </c>
    </row>
    <row r="21" spans="1:6" ht="28" customHeight="1" thickBot="1" x14ac:dyDescent="0.25">
      <c r="A21" s="59"/>
      <c r="B21" s="59"/>
      <c r="C21" s="8"/>
      <c r="D21" s="3" t="str">
        <f>IFERROR(VLOOKUP($C21,'QUT-GQM'!G:H,2,FALSE),"")  &amp; ""</f>
        <v/>
      </c>
      <c r="E21" s="45"/>
      <c r="F21" s="26"/>
    </row>
    <row r="22" spans="1:6" ht="28" customHeight="1" x14ac:dyDescent="0.2">
      <c r="A22" s="58" t="s">
        <v>23</v>
      </c>
      <c r="B22" s="60" t="s">
        <v>113</v>
      </c>
      <c r="C22" s="6">
        <v>12</v>
      </c>
      <c r="D22" s="1" t="str">
        <f>IFERROR(VLOOKUP($C22,'QUT-GQM'!G:H,2,FALSE),"")  &amp; ""</f>
        <v>LoC für einen Endpunkt</v>
      </c>
      <c r="E22" s="42">
        <v>45</v>
      </c>
      <c r="F22" s="24">
        <v>0.25</v>
      </c>
    </row>
    <row r="23" spans="1:6" ht="28" customHeight="1" x14ac:dyDescent="0.2">
      <c r="A23" s="55"/>
      <c r="B23" s="55"/>
      <c r="C23" s="7">
        <v>13</v>
      </c>
      <c r="D23" s="2" t="str">
        <f>IFERROR(VLOOKUP($C23,'QUT-GQM'!G:H,2,FALSE),"")  &amp; ""</f>
        <v>Methodenaufrufe für einen Endpunkt</v>
      </c>
      <c r="E23" s="43">
        <v>13</v>
      </c>
      <c r="F23" s="25">
        <v>0.25</v>
      </c>
    </row>
    <row r="24" spans="1:6" ht="28" customHeight="1" thickBot="1" x14ac:dyDescent="0.25">
      <c r="A24" s="55"/>
      <c r="B24" s="59"/>
      <c r="C24" s="8"/>
      <c r="D24" s="3" t="str">
        <f>IFERROR(VLOOKUP($C24,'QUT-GQM'!G:H,2,FALSE),"")  &amp; ""</f>
        <v/>
      </c>
      <c r="E24" s="45"/>
      <c r="F24" s="26"/>
    </row>
    <row r="25" spans="1:6" ht="28" customHeight="1" x14ac:dyDescent="0.2">
      <c r="A25" s="55"/>
      <c r="B25" s="58" t="s">
        <v>9</v>
      </c>
      <c r="C25" s="6">
        <v>7</v>
      </c>
      <c r="D25" s="1" t="str">
        <f>IFERROR(VLOOKUP($C25,'QUT-GQM'!G:H,2,FALSE),"")  &amp; ""</f>
        <v>Latenz Antwort bei Messung an Endpunkt ohne Logik</v>
      </c>
      <c r="E25" s="42" t="s">
        <v>64</v>
      </c>
      <c r="F25" s="24">
        <v>1</v>
      </c>
    </row>
    <row r="26" spans="1:6" ht="28" customHeight="1" x14ac:dyDescent="0.2">
      <c r="A26" s="55"/>
      <c r="B26" s="55"/>
      <c r="C26" s="7">
        <v>8</v>
      </c>
      <c r="D26" s="2" t="str">
        <f>IFERROR(VLOOKUP($C26,'QUT-GQM'!G:H,2,FALSE),"")  &amp; ""</f>
        <v>Durchsatz bei 100.000 Anfragen mit 255 echt parallelen Clients in Anfragen/Sek</v>
      </c>
      <c r="E26" s="43" t="s">
        <v>63</v>
      </c>
      <c r="F26" s="25">
        <v>1</v>
      </c>
    </row>
    <row r="27" spans="1:6" ht="28" customHeight="1" x14ac:dyDescent="0.2">
      <c r="A27" s="55"/>
      <c r="B27" s="55"/>
      <c r="C27" s="7">
        <v>9</v>
      </c>
      <c r="D27" s="2" t="str">
        <f>IFERROR(VLOOKUP($C27,'QUT-GQM'!G:H,2,FALSE),"")  &amp; ""</f>
        <v>Messung Speicherverbrauch (RSS) unter Last: Kleiner 100MB</v>
      </c>
      <c r="E27" s="43" t="s">
        <v>62</v>
      </c>
      <c r="F27" s="25">
        <v>1</v>
      </c>
    </row>
    <row r="28" spans="1:6" ht="28" customHeight="1" x14ac:dyDescent="0.2">
      <c r="A28" s="55"/>
      <c r="B28" s="55"/>
      <c r="C28" s="40">
        <v>29</v>
      </c>
      <c r="D28" s="2" t="str">
        <f>IFERROR(VLOOKUP($C28,'QUT-GQM'!G:H,2,FALSE),"")  &amp; ""</f>
        <v>Messung Startzeit</v>
      </c>
      <c r="E28" s="44" t="s">
        <v>116</v>
      </c>
      <c r="F28" s="41">
        <v>1</v>
      </c>
    </row>
    <row r="29" spans="1:6" ht="28" customHeight="1" thickBot="1" x14ac:dyDescent="0.25">
      <c r="A29" s="55"/>
      <c r="B29" s="59"/>
      <c r="C29" s="8"/>
      <c r="D29" s="3" t="str">
        <f>IFERROR(VLOOKUP($C29,'QUT-GQM'!G:H,2,FALSE),"")  &amp; ""</f>
        <v/>
      </c>
      <c r="E29" s="45"/>
      <c r="F29" s="26"/>
    </row>
    <row r="30" spans="1:6" ht="28" customHeight="1" x14ac:dyDescent="0.2">
      <c r="A30" s="55"/>
      <c r="B30" s="58" t="s">
        <v>25</v>
      </c>
      <c r="C30" s="6">
        <v>21</v>
      </c>
      <c r="D30" s="1" t="str">
        <f>IFERROR(VLOOKUP($C30,'QUT-GQM'!G:H,2,FALSE),"")  &amp; ""</f>
        <v>Länge vom Support in Monaten pro Major Release</v>
      </c>
      <c r="E30" s="42" t="s">
        <v>65</v>
      </c>
      <c r="F30" s="24">
        <v>0</v>
      </c>
    </row>
    <row r="31" spans="1:6" ht="28" customHeight="1" x14ac:dyDescent="0.2">
      <c r="A31" s="55"/>
      <c r="B31" s="55"/>
      <c r="C31" s="7">
        <v>22</v>
      </c>
      <c r="D31" s="2" t="str">
        <f>IFERROR(VLOOKUP($C31,'QUT-GQM'!G:H,2,FALSE),"")  &amp; ""</f>
        <v>Kommerzieller Support vorhanden (j/n)</v>
      </c>
      <c r="E31" s="43" t="s">
        <v>66</v>
      </c>
      <c r="F31" s="25">
        <v>0</v>
      </c>
    </row>
    <row r="32" spans="1:6" ht="28" customHeight="1" x14ac:dyDescent="0.2">
      <c r="A32" s="55"/>
      <c r="B32" s="55"/>
      <c r="C32" s="7">
        <v>23</v>
      </c>
      <c r="D32" s="2" t="str">
        <f>IFERROR(VLOOKUP($C32,'QUT-GQM'!G:H,2,FALSE),"")  &amp; ""</f>
        <v>Release Zykluslänge bzw. Durchschnittlicher Majorrelease Abstand</v>
      </c>
      <c r="E32" s="43" t="s">
        <v>67</v>
      </c>
      <c r="F32" s="25">
        <v>0</v>
      </c>
    </row>
    <row r="33" spans="1:6" ht="28" customHeight="1" x14ac:dyDescent="0.2">
      <c r="A33" s="55"/>
      <c r="B33" s="55"/>
      <c r="C33" s="7">
        <v>24</v>
      </c>
      <c r="D33" s="2" t="str">
        <f>IFERROR(VLOOKUP($C33,'QUT-GQM'!G:H,2,FALSE),"")  &amp; ""</f>
        <v>Businessimpact bei Verlust des Frameworks:_x000D_Ordinalskala(stark, mittel, schwach)</v>
      </c>
      <c r="E33" s="43" t="s">
        <v>114</v>
      </c>
      <c r="F33" s="25">
        <v>0</v>
      </c>
    </row>
    <row r="34" spans="1:6" ht="28" customHeight="1" x14ac:dyDescent="0.2">
      <c r="A34" s="55"/>
      <c r="B34" s="55"/>
      <c r="C34" s="7">
        <v>25</v>
      </c>
      <c r="D34" s="2" t="str">
        <f>IFERROR(VLOOKUP($C34,'QUT-GQM'!G:H,2,FALSE),"")  &amp; ""</f>
        <v>Große Firmen die auf das Framework setzen:_x000D_Ordinalskala(viele, wenige, keine)</v>
      </c>
      <c r="E34" s="43" t="s">
        <v>115</v>
      </c>
      <c r="F34" s="25">
        <v>0</v>
      </c>
    </row>
    <row r="35" spans="1:6" ht="28" customHeight="1" x14ac:dyDescent="0.2">
      <c r="A35" s="55"/>
      <c r="B35" s="55"/>
      <c r="C35" s="7">
        <v>26</v>
      </c>
      <c r="D35" s="2" t="str">
        <f>IFERROR(VLOOKUP($C35,'QUT-GQM'!G:H,2,FALSE),"")  &amp; ""</f>
        <v>Github Repository : _x000D_Star + Watch + Fork</v>
      </c>
      <c r="E35" s="43">
        <v>6850</v>
      </c>
      <c r="F35" s="25">
        <v>0.25</v>
      </c>
    </row>
    <row r="36" spans="1:6" ht="28" customHeight="1" thickBot="1" x14ac:dyDescent="0.25">
      <c r="A36" s="59"/>
      <c r="B36" s="59"/>
      <c r="C36" s="8"/>
      <c r="D36" s="3" t="str">
        <f>IFERROR(VLOOKUP($C36,'QUT-GQM'!G:H,2,FALSE),"")  &amp; ""</f>
        <v/>
      </c>
      <c r="E36" s="45"/>
      <c r="F36" s="26"/>
    </row>
  </sheetData>
  <mergeCells count="8">
    <mergeCell ref="B30:B36"/>
    <mergeCell ref="A22:A36"/>
    <mergeCell ref="B25:B29"/>
    <mergeCell ref="B2:B5"/>
    <mergeCell ref="B6:B15"/>
    <mergeCell ref="B16:B21"/>
    <mergeCell ref="B22:B24"/>
    <mergeCell ref="A2:A21"/>
  </mergeCells>
  <phoneticPr fontId="4" type="noConversion"/>
  <pageMargins left="0.7" right="0.7" top="0.75" bottom="0.75" header="0.3" footer="0.3"/>
  <pageSetup paperSize="9" scale="5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2"/>
  <sheetViews>
    <sheetView workbookViewId="0">
      <selection activeCell="S22" sqref="S22"/>
    </sheetView>
  </sheetViews>
  <sheetFormatPr baseColWidth="10" defaultRowHeight="16" x14ac:dyDescent="0.2"/>
  <cols>
    <col min="1" max="1" width="13.5" customWidth="1"/>
  </cols>
  <sheetData>
    <row r="6" spans="1:4" x14ac:dyDescent="0.2">
      <c r="A6" s="19" t="s">
        <v>32</v>
      </c>
      <c r="B6" t="s">
        <v>33</v>
      </c>
      <c r="C6" t="s">
        <v>34</v>
      </c>
      <c r="D6" t="s">
        <v>35</v>
      </c>
    </row>
    <row r="7" spans="1:4" x14ac:dyDescent="0.2">
      <c r="A7" t="s">
        <v>6</v>
      </c>
      <c r="B7" s="20">
        <f>SUM('QUT-GQM'!I2:I9)</f>
        <v>3.25</v>
      </c>
      <c r="C7" s="20">
        <f>SUM('QUT-GQM'!J2:J9)</f>
        <v>1.25</v>
      </c>
      <c r="D7">
        <f>IFERROR(C7/B7,0)</f>
        <v>0.38461538461538464</v>
      </c>
    </row>
    <row r="8" spans="1:4" x14ac:dyDescent="0.2">
      <c r="A8" t="s">
        <v>9</v>
      </c>
      <c r="B8" s="20">
        <f>SUM('QUT-GQM'!I10:I13)</f>
        <v>1.25</v>
      </c>
      <c r="C8" s="20">
        <f>SUM('QUT-GQM'!J10:J13)</f>
        <v>1.25</v>
      </c>
      <c r="D8">
        <f t="shared" ref="D8:D12" si="0">IFERROR(C8/B8,0)</f>
        <v>1</v>
      </c>
    </row>
    <row r="9" spans="1:4" x14ac:dyDescent="0.2">
      <c r="A9" t="s">
        <v>12</v>
      </c>
      <c r="B9" s="20">
        <f>SUM('QUT-GQM'!I14:I20)</f>
        <v>2.5</v>
      </c>
      <c r="C9" s="20">
        <f>SUM('QUT-GQM'!J14:J20)</f>
        <v>1.3550000000000002</v>
      </c>
      <c r="D9">
        <f t="shared" si="0"/>
        <v>0.54200000000000004</v>
      </c>
    </row>
    <row r="10" spans="1:4" x14ac:dyDescent="0.2">
      <c r="A10" t="s">
        <v>16</v>
      </c>
      <c r="B10" s="20">
        <f>SUM('QUT-GQM'!I21:I22)</f>
        <v>1.5</v>
      </c>
      <c r="C10" s="20">
        <f>SUM('QUT-GQM'!J21:J22)</f>
        <v>0.5</v>
      </c>
      <c r="D10">
        <f t="shared" si="0"/>
        <v>0.33333333333333331</v>
      </c>
    </row>
    <row r="11" spans="1:4" x14ac:dyDescent="0.2">
      <c r="A11" t="s">
        <v>19</v>
      </c>
      <c r="B11" s="20">
        <f>SUM('QUT-GQM'!I23:I26)</f>
        <v>0.75</v>
      </c>
      <c r="C11" s="20">
        <f>SUM('QUT-GQM'!J23:J26)</f>
        <v>0.25</v>
      </c>
      <c r="D11">
        <f t="shared" si="0"/>
        <v>0.33333333333333331</v>
      </c>
    </row>
    <row r="12" spans="1:4" x14ac:dyDescent="0.2">
      <c r="A12" t="s">
        <v>68</v>
      </c>
      <c r="B12" s="20">
        <f>SUM('QUT-GQM'!I27:I30)</f>
        <v>0.5</v>
      </c>
      <c r="C12" s="20">
        <f>SUM('QUT-GQM'!J27:J30)</f>
        <v>3.7499999999999999E-2</v>
      </c>
      <c r="D12">
        <f t="shared" si="0"/>
        <v>7.4999999999999997E-2</v>
      </c>
    </row>
  </sheetData>
  <pageMargins left="0.7" right="0.7" top="0.75" bottom="0.75" header="0.3" footer="0.3"/>
  <ignoredErrors>
    <ignoredError sqref="B7:B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QUT-GQM</vt:lpstr>
      <vt:lpstr>Evaluation</vt:lpstr>
      <vt:lpstr>Fitness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cp:lastPrinted>2017-03-08T21:50:13Z</cp:lastPrinted>
  <dcterms:created xsi:type="dcterms:W3CDTF">2017-02-06T12:32:22Z</dcterms:created>
  <dcterms:modified xsi:type="dcterms:W3CDTF">2017-03-08T21:50:36Z</dcterms:modified>
</cp:coreProperties>
</file>