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arenegade/Documents/Uni/ba/Sonstiges/"/>
    </mc:Choice>
  </mc:AlternateContent>
  <bookViews>
    <workbookView xWindow="0" yWindow="0" windowWidth="28800" windowHeight="18000" tabRatio="500" activeTab="1"/>
  </bookViews>
  <sheets>
    <sheet name="QUT-GQM" sheetId="2" r:id="rId1"/>
    <sheet name="Evaluation" sheetId="1" r:id="rId2"/>
    <sheet name="Fitnes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2" l="1"/>
  <c r="I26" i="2"/>
  <c r="I27" i="2"/>
  <c r="I28" i="2"/>
  <c r="C12" i="3"/>
  <c r="B12" i="3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2" i="2"/>
  <c r="I3" i="2"/>
  <c r="I4" i="2"/>
  <c r="I5" i="2"/>
  <c r="I6" i="2"/>
  <c r="I44" i="2"/>
  <c r="C8" i="3"/>
  <c r="B8" i="3"/>
  <c r="D8" i="3"/>
  <c r="C9" i="3"/>
  <c r="B9" i="3"/>
  <c r="D9" i="3"/>
  <c r="C10" i="3"/>
  <c r="B10" i="3"/>
  <c r="D10" i="3"/>
  <c r="C11" i="3"/>
  <c r="B11" i="3"/>
  <c r="D11" i="3"/>
  <c r="D12" i="3"/>
  <c r="C7" i="3"/>
  <c r="B7" i="3"/>
  <c r="D7" i="3"/>
  <c r="D61" i="1"/>
  <c r="D51" i="1"/>
  <c r="D41" i="1"/>
  <c r="D31" i="1"/>
  <c r="D21" i="1"/>
  <c r="D11" i="1"/>
  <c r="D52" i="1"/>
  <c r="D42" i="1"/>
  <c r="D32" i="1"/>
  <c r="D22" i="1"/>
  <c r="D12" i="1"/>
  <c r="D60" i="1"/>
  <c r="D59" i="1"/>
  <c r="D58" i="1"/>
  <c r="D57" i="1"/>
  <c r="D56" i="1"/>
  <c r="D55" i="1"/>
  <c r="D54" i="1"/>
  <c r="D53" i="1"/>
  <c r="D50" i="1"/>
  <c r="D49" i="1"/>
  <c r="D48" i="1"/>
  <c r="D47" i="1"/>
  <c r="D46" i="1"/>
  <c r="D45" i="1"/>
  <c r="D44" i="1"/>
  <c r="D43" i="1"/>
  <c r="D40" i="1"/>
  <c r="D39" i="1"/>
  <c r="D38" i="1"/>
  <c r="D37" i="1"/>
  <c r="D36" i="1"/>
  <c r="D35" i="1"/>
  <c r="D34" i="1"/>
  <c r="D33" i="1"/>
  <c r="D30" i="1"/>
  <c r="D29" i="1"/>
  <c r="D28" i="1"/>
  <c r="D27" i="1"/>
  <c r="D26" i="1"/>
  <c r="D25" i="1"/>
  <c r="D24" i="1"/>
  <c r="D23" i="1"/>
  <c r="D20" i="1"/>
  <c r="D19" i="1"/>
  <c r="D18" i="1"/>
  <c r="D17" i="1"/>
  <c r="D16" i="1"/>
  <c r="D15" i="1"/>
  <c r="D14" i="1"/>
  <c r="D13" i="1"/>
  <c r="D4" i="1"/>
  <c r="D5" i="1"/>
  <c r="D6" i="1"/>
  <c r="D7" i="1"/>
  <c r="D8" i="1"/>
  <c r="D9" i="1"/>
  <c r="D10" i="1"/>
  <c r="D3" i="1"/>
  <c r="D2" i="1"/>
</calcChain>
</file>

<file path=xl/sharedStrings.xml><?xml version="1.0" encoding="utf-8"?>
<sst xmlns="http://schemas.openxmlformats.org/spreadsheetml/2006/main" count="105" uniqueCount="88">
  <si>
    <t>1: Installation / Einrichtung</t>
  </si>
  <si>
    <t>2: Simpler Service</t>
  </si>
  <si>
    <t>3: Erweiterter Service</t>
  </si>
  <si>
    <t>Anforderung (Goal)</t>
  </si>
  <si>
    <t>Metrik</t>
  </si>
  <si>
    <t>Ergebnis</t>
  </si>
  <si>
    <t>Nr.</t>
  </si>
  <si>
    <t>Kategorie</t>
  </si>
  <si>
    <t>Funktionalität</t>
  </si>
  <si>
    <t>Eingehende Domänen Objekte müssen validiert werden</t>
  </si>
  <si>
    <t>Die Schnittstelle ist nach dem HATEOAS Modell aufgebaut</t>
  </si>
  <si>
    <t>Daten können im XML oder JSON Format übertragen werden</t>
  </si>
  <si>
    <t>Fehler bei Inter-Service Kommunikation werden erkannt und behandelt</t>
  </si>
  <si>
    <t>Performance</t>
  </si>
  <si>
    <t>Der Service verwendet möglichst wenig Speicher</t>
  </si>
  <si>
    <t>Hoher Durchsatz</t>
  </si>
  <si>
    <t>Benutzbarkeit</t>
  </si>
  <si>
    <t>Build-Management-Tool(s) vorhanden</t>
  </si>
  <si>
    <t>Die Entwicklung mit dem Framework ist effizient</t>
  </si>
  <si>
    <t>Gute Dokumentation</t>
  </si>
  <si>
    <t>Sicherheit</t>
  </si>
  <si>
    <t>Missbrauch vom Service kann unterbunden werden</t>
  </si>
  <si>
    <t>Der Zugriff auf den Service ist abgesichert</t>
  </si>
  <si>
    <t>Wartbarkeit</t>
  </si>
  <si>
    <t>Der Status vom Service kann Zentral erfasst werden</t>
  </si>
  <si>
    <t>Question</t>
  </si>
  <si>
    <t>Quantitative Evaluation</t>
  </si>
  <si>
    <t>Qualitative Evaluation</t>
  </si>
  <si>
    <t>Artefakte (z.B. Code)</t>
  </si>
  <si>
    <t>Szenarios</t>
  </si>
  <si>
    <t>Evaluations Schritt</t>
  </si>
  <si>
    <t>Recherche</t>
  </si>
  <si>
    <t>Normal. Ergebnis 
(0.0 - 1.0)</t>
  </si>
  <si>
    <t>Progressivität</t>
  </si>
  <si>
    <t>Aktive Community</t>
  </si>
  <si>
    <t>Anf. Nr.</t>
  </si>
  <si>
    <t>Q.-Nr.</t>
  </si>
  <si>
    <t>M.-Nr.</t>
  </si>
  <si>
    <t>Ergebnis mit Gewichtung</t>
  </si>
  <si>
    <t>Gewichtung 
(A=100%, B=50%, C=25%)</t>
  </si>
  <si>
    <t>Kategorien</t>
  </si>
  <si>
    <t>Soll</t>
  </si>
  <si>
    <t>Ist</t>
  </si>
  <si>
    <t>Ist %</t>
  </si>
  <si>
    <t>Unterstützt das Framework eine automatische Validierung von Domänen Objekten?</t>
  </si>
  <si>
    <t>Ordinalskala (enthalten, leicht umsetzbar, schwer umsetzbar)</t>
  </si>
  <si>
    <t>Fügt das Framework HATEOAS Links in die Antowrt ein?</t>
  </si>
  <si>
    <t>Ordinalskala (automatisch, manuell, nicht möglich)</t>
  </si>
  <si>
    <t>Baut das Framework die Schnittstelle über Ressourcen auf?</t>
  </si>
  <si>
    <t>Kann das Framework Daten im JSON Format de-/serialisieren</t>
  </si>
  <si>
    <t>Kann das Framework Daten im XML Format de-/serialisieren</t>
  </si>
  <si>
    <t>Ordinalskala(automatisch, manuell, nicht möglich)</t>
  </si>
  <si>
    <t>Wir vom Framework das Circuit Breaker Pattern unterstützt</t>
  </si>
  <si>
    <t>Ist der Service leichtgewichtig?</t>
  </si>
  <si>
    <t>Messung Heap Size: Kleiner 100MB</t>
  </si>
  <si>
    <t>Lässt sich automatisiert ein Build vom Service erstellen</t>
  </si>
  <si>
    <t>Werden Dependencies automatisch geladen?</t>
  </si>
  <si>
    <t>Ordinalskala (Verfügbar, leicht umsetzbar, schwer umsetzbar)</t>
  </si>
  <si>
    <t>LoC</t>
  </si>
  <si>
    <t>Methodenaufrufe</t>
  </si>
  <si>
    <t>Kann eine Endpunkt einfach erstellt werden?</t>
  </si>
  <si>
    <t>Lässt sich das Framework einfach und schnell installieren?</t>
  </si>
  <si>
    <t>Ordinalskala (sehr gut, gut, schlecht)</t>
  </si>
  <si>
    <t>Ist die Entwicklung schnell zu erlernen</t>
  </si>
  <si>
    <t>Ordinalskala (Sehr Umfangreich mit Beispielen, Umfangreich, Einfach, keine)</t>
  </si>
  <si>
    <t>Bietet das Framework eine umfangreiche Dokumentation mit Beispielen</t>
  </si>
  <si>
    <t>Lassen sich über das Framework Events loggen</t>
  </si>
  <si>
    <t>Lässt sich die API mittels JWT absichern?</t>
  </si>
  <si>
    <t>Bietet das Framework eine Schnittstelle für Logging</t>
  </si>
  <si>
    <t>Bietet das Framework eine Schnittstelle für Metriken</t>
  </si>
  <si>
    <t>Framework wird supported</t>
  </si>
  <si>
    <t>Wie lange wird ein Support gewährleistet?</t>
  </si>
  <si>
    <t>Länge vom Support in Jahren pro Major Release</t>
  </si>
  <si>
    <t>Gibt es vom Hersteller Support</t>
  </si>
  <si>
    <t>Kommerzieller Support vorhanden (j/n)</t>
  </si>
  <si>
    <t xml:space="preserve"> Werden Regelmäßig Fehler behoben?</t>
  </si>
  <si>
    <t>Release Zykluslänge bzw. Durchschnittlicher Majorrelease Abstand</t>
  </si>
  <si>
    <t>Stehen große Firmen dahinter?</t>
  </si>
  <si>
    <t>Anzahl Firmen über 1000 MA</t>
  </si>
  <si>
    <t>Anzahl Firmen über 100 MA</t>
  </si>
  <si>
    <t>Wie viele Benutzer gibt es</t>
  </si>
  <si>
    <t>Github - Star + Watch + Fork</t>
  </si>
  <si>
    <t>Ist der Overhead vom Framework minimal?</t>
  </si>
  <si>
    <t>Latenz Antwort bei Messung an Endpunkt ohne Logik</t>
  </si>
  <si>
    <t>Bleibt der Service bei Lastspitzen verfügbar?</t>
  </si>
  <si>
    <t>Druchsatz bei 50.000 Anfragen mit 500 echt parallelen Clients in Anfragen/Sek</t>
  </si>
  <si>
    <t>Stabile und kurze Reakionszeit</t>
  </si>
  <si>
    <t>Fehlerrate bei 50.000 Anfragen mit 500 echt parallelen Clients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</si>
</sst>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vertical="center"/>
    </xf>
    <xf numFmtId="0" fontId="0" fillId="0" borderId="1" xfId="0" applyBorder="1"/>
    <xf numFmtId="0" fontId="0" fillId="0" borderId="17" xfId="0" applyBorder="1"/>
    <xf numFmtId="0" fontId="0" fillId="0" borderId="18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20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20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 applyAlignment="1">
      <alignment wrapText="1"/>
    </xf>
    <xf numFmtId="0" fontId="0" fillId="0" borderId="5" xfId="0" applyBorder="1" applyAlignment="1">
      <alignment horizontal="left" vertical="top" wrapText="1"/>
    </xf>
    <xf numFmtId="0" fontId="0" fillId="0" borderId="9" xfId="0" applyBorder="1" applyAlignment="1">
      <alignment horizontal="right" vertical="top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right" vertical="top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0" xfId="0" applyAlignment="1">
      <alignment horizontal="right"/>
    </xf>
    <xf numFmtId="9" fontId="0" fillId="0" borderId="5" xfId="0" applyNumberFormat="1" applyBorder="1" applyAlignment="1">
      <alignment horizontal="left" vertical="top"/>
    </xf>
    <xf numFmtId="9" fontId="0" fillId="0" borderId="3" xfId="0" applyNumberFormat="1" applyBorder="1" applyAlignment="1">
      <alignment horizontal="left" vertical="top"/>
    </xf>
    <xf numFmtId="9" fontId="0" fillId="0" borderId="4" xfId="0" applyNumberFormat="1" applyBorder="1" applyAlignment="1">
      <alignment horizontal="left" vertical="top"/>
    </xf>
    <xf numFmtId="0" fontId="1" fillId="0" borderId="0" xfId="0" applyFont="1"/>
    <xf numFmtId="2" fontId="0" fillId="0" borderId="0" xfId="0" applyNumberFormat="1"/>
    <xf numFmtId="0" fontId="0" fillId="0" borderId="25" xfId="0" applyBorder="1" applyAlignment="1">
      <alignment horizontal="right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horizontal="right" vertical="top"/>
    </xf>
    <xf numFmtId="0" fontId="0" fillId="0" borderId="4" xfId="0" applyBorder="1" applyAlignment="1">
      <alignment horizontal="left" vertical="top" wrapText="1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right" vertical="top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Framework Qualitätsfitness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278058382946"/>
          <c:y val="0.0581992575400319"/>
          <c:w val="0.709422796235836"/>
          <c:h val="0.90608275412016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Fitness!$A$7:$A$12</c:f>
              <c:strCache>
                <c:ptCount val="6"/>
                <c:pt idx="0">
                  <c:v>Funktionalität</c:v>
                </c:pt>
                <c:pt idx="1">
                  <c:v>Performance</c:v>
                </c:pt>
                <c:pt idx="2">
                  <c:v>Benutzbarkeit</c:v>
                </c:pt>
                <c:pt idx="3">
                  <c:v>Sicherheit</c:v>
                </c:pt>
                <c:pt idx="4">
                  <c:v>Wartbarkeit</c:v>
                </c:pt>
                <c:pt idx="5">
                  <c:v>Progressivität</c:v>
                </c:pt>
              </c:strCache>
            </c:strRef>
          </c:cat>
          <c:val>
            <c:numRef>
              <c:f>Fitness!$D$7:$D$12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300448"/>
        <c:axId val="1857364624"/>
      </c:radarChart>
      <c:catAx>
        <c:axId val="17583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7364624"/>
        <c:crosses val="autoZero"/>
        <c:auto val="1"/>
        <c:lblAlgn val="ctr"/>
        <c:lblOffset val="100"/>
        <c:noMultiLvlLbl val="0"/>
      </c:catAx>
      <c:valAx>
        <c:axId val="18573646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830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146050</xdr:rowOff>
    </xdr:from>
    <xdr:to>
      <xdr:col>16</xdr:col>
      <xdr:colOff>520700</xdr:colOff>
      <xdr:row>38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8" workbookViewId="0">
      <selection activeCell="F23" sqref="F23"/>
    </sheetView>
  </sheetViews>
  <sheetFormatPr baseColWidth="10" defaultRowHeight="16" x14ac:dyDescent="0.2"/>
  <cols>
    <col min="1" max="1" width="18.6640625" customWidth="1"/>
    <col min="2" max="2" width="7.5" style="36" customWidth="1"/>
    <col min="3" max="3" width="42.83203125" style="55" customWidth="1"/>
    <col min="4" max="4" width="7.1640625" style="36" customWidth="1"/>
    <col min="5" max="5" width="37.33203125" style="55" customWidth="1"/>
    <col min="6" max="6" width="8.1640625" style="36" customWidth="1"/>
    <col min="7" max="7" width="31" style="55" customWidth="1"/>
    <col min="8" max="8" width="24.1640625" customWidth="1"/>
    <col min="9" max="9" width="12.33203125" customWidth="1"/>
  </cols>
  <sheetData>
    <row r="1" spans="1:9" ht="34" customHeight="1" thickBot="1" x14ac:dyDescent="0.25">
      <c r="A1" s="5" t="s">
        <v>7</v>
      </c>
      <c r="B1" s="42" t="s">
        <v>35</v>
      </c>
      <c r="C1" s="56" t="s">
        <v>3</v>
      </c>
      <c r="D1" s="42" t="s">
        <v>36</v>
      </c>
      <c r="E1" s="56" t="s">
        <v>25</v>
      </c>
      <c r="F1" s="49" t="s">
        <v>37</v>
      </c>
      <c r="G1" s="56" t="s">
        <v>4</v>
      </c>
      <c r="H1" s="27" t="s">
        <v>39</v>
      </c>
      <c r="I1" s="27" t="s">
        <v>38</v>
      </c>
    </row>
    <row r="2" spans="1:9" ht="50" customHeight="1" x14ac:dyDescent="0.2">
      <c r="A2" s="13" t="s">
        <v>8</v>
      </c>
      <c r="B2" s="34">
        <v>1</v>
      </c>
      <c r="C2" s="28" t="s">
        <v>9</v>
      </c>
      <c r="D2" s="34">
        <v>1</v>
      </c>
      <c r="E2" s="28" t="s">
        <v>44</v>
      </c>
      <c r="F2" s="50">
        <v>1</v>
      </c>
      <c r="G2" s="28" t="s">
        <v>45</v>
      </c>
      <c r="H2" s="37">
        <v>0.5</v>
      </c>
      <c r="I2" s="1">
        <f>IFERROR(VLOOKUP($F2,Evaluation!C:F,4,FALSE),0)*H2</f>
        <v>0</v>
      </c>
    </row>
    <row r="3" spans="1:9" ht="50" customHeight="1" x14ac:dyDescent="0.2">
      <c r="A3" s="13"/>
      <c r="B3" s="29">
        <v>2</v>
      </c>
      <c r="C3" s="30" t="s">
        <v>10</v>
      </c>
      <c r="D3" s="34">
        <v>2</v>
      </c>
      <c r="E3" s="28" t="s">
        <v>46</v>
      </c>
      <c r="F3" s="50">
        <v>2</v>
      </c>
      <c r="G3" s="28" t="s">
        <v>47</v>
      </c>
      <c r="H3" s="37">
        <v>0.5</v>
      </c>
      <c r="I3" s="2">
        <f>IFERROR(VLOOKUP($F3,Evaluation!C:F,4,FALSE),0)*H3</f>
        <v>0</v>
      </c>
    </row>
    <row r="4" spans="1:9" ht="50" customHeight="1" x14ac:dyDescent="0.2">
      <c r="A4" s="14"/>
      <c r="B4" s="31"/>
      <c r="C4" s="32"/>
      <c r="D4" s="35">
        <v>3</v>
      </c>
      <c r="E4" s="33" t="s">
        <v>48</v>
      </c>
      <c r="F4" s="50">
        <v>3</v>
      </c>
      <c r="G4" s="33" t="s">
        <v>47</v>
      </c>
      <c r="H4" s="38">
        <v>0.25</v>
      </c>
      <c r="I4" s="2">
        <f>IFERROR(VLOOKUP($F4,Evaluation!C:F,4,FALSE),0)*H4</f>
        <v>0</v>
      </c>
    </row>
    <row r="5" spans="1:9" ht="50" customHeight="1" x14ac:dyDescent="0.2">
      <c r="A5" s="14"/>
      <c r="B5" s="29">
        <v>3</v>
      </c>
      <c r="C5" s="30" t="s">
        <v>11</v>
      </c>
      <c r="D5" s="34">
        <v>4</v>
      </c>
      <c r="E5" s="33" t="s">
        <v>49</v>
      </c>
      <c r="F5" s="50">
        <v>4</v>
      </c>
      <c r="G5" s="33" t="s">
        <v>51</v>
      </c>
      <c r="H5" s="38">
        <v>1</v>
      </c>
      <c r="I5" s="2">
        <f>IFERROR(VLOOKUP($F5,Evaluation!C:F,4,FALSE),0)*H5</f>
        <v>0</v>
      </c>
    </row>
    <row r="6" spans="1:9" ht="50" customHeight="1" x14ac:dyDescent="0.2">
      <c r="A6" s="14"/>
      <c r="B6" s="31"/>
      <c r="C6" s="32"/>
      <c r="D6" s="34">
        <v>5</v>
      </c>
      <c r="E6" s="33" t="s">
        <v>50</v>
      </c>
      <c r="F6" s="50">
        <v>5</v>
      </c>
      <c r="G6" s="33" t="s">
        <v>51</v>
      </c>
      <c r="H6" s="38">
        <v>0.25</v>
      </c>
      <c r="I6" s="2">
        <f>IFERROR(VLOOKUP($F6,Evaluation!C:F,4,FALSE),0)*H6</f>
        <v>0</v>
      </c>
    </row>
    <row r="7" spans="1:9" ht="50" customHeight="1" x14ac:dyDescent="0.2">
      <c r="A7" s="14"/>
      <c r="B7" s="35">
        <v>4</v>
      </c>
      <c r="C7" s="33" t="s">
        <v>12</v>
      </c>
      <c r="D7" s="35">
        <v>6</v>
      </c>
      <c r="E7" s="33" t="s">
        <v>52</v>
      </c>
      <c r="F7" s="50">
        <v>6</v>
      </c>
      <c r="G7" s="33" t="s">
        <v>45</v>
      </c>
      <c r="H7" s="38">
        <v>0.25</v>
      </c>
      <c r="I7" s="2">
        <f>IFERROR(VLOOKUP($F7,Evaluation!C:F,4,FALSE),0)*H7</f>
        <v>0</v>
      </c>
    </row>
    <row r="8" spans="1:9" ht="50" customHeight="1" x14ac:dyDescent="0.2">
      <c r="A8" s="12" t="s">
        <v>13</v>
      </c>
      <c r="B8" s="29">
        <v>5</v>
      </c>
      <c r="C8" s="30" t="s">
        <v>86</v>
      </c>
      <c r="D8" s="34">
        <v>7</v>
      </c>
      <c r="E8" s="33" t="s">
        <v>82</v>
      </c>
      <c r="F8" s="50">
        <v>7</v>
      </c>
      <c r="G8" s="33" t="s">
        <v>83</v>
      </c>
      <c r="H8" s="38">
        <v>0.5</v>
      </c>
      <c r="I8" s="2">
        <f>IFERROR(VLOOKUP($F8,Evaluation!C:F,4,FALSE),0)*H8</f>
        <v>0</v>
      </c>
    </row>
    <row r="9" spans="1:9" ht="50" customHeight="1" x14ac:dyDescent="0.2">
      <c r="A9" s="15"/>
      <c r="B9" s="31"/>
      <c r="C9" s="32"/>
      <c r="D9" s="29">
        <v>8</v>
      </c>
      <c r="E9" s="30" t="s">
        <v>84</v>
      </c>
      <c r="F9" s="50">
        <v>8</v>
      </c>
      <c r="G9" s="33" t="s">
        <v>87</v>
      </c>
      <c r="H9" s="38">
        <v>0.5</v>
      </c>
      <c r="I9" s="2">
        <f>IFERROR(VLOOKUP($F9,Evaluation!C:F,4,FALSE),0)*H9</f>
        <v>0</v>
      </c>
    </row>
    <row r="10" spans="1:9" ht="50" customHeight="1" x14ac:dyDescent="0.2">
      <c r="A10" s="15"/>
      <c r="B10" s="34">
        <v>6</v>
      </c>
      <c r="C10" s="33" t="s">
        <v>15</v>
      </c>
      <c r="D10" s="31"/>
      <c r="E10" s="32"/>
      <c r="F10" s="50">
        <v>9</v>
      </c>
      <c r="G10" s="33" t="s">
        <v>85</v>
      </c>
      <c r="H10" s="38">
        <v>0.5</v>
      </c>
      <c r="I10" s="2">
        <f>IFERROR(VLOOKUP($F10,Evaluation!C:F,4,FALSE),0)*H10</f>
        <v>0</v>
      </c>
    </row>
    <row r="11" spans="1:9" ht="50" customHeight="1" x14ac:dyDescent="0.2">
      <c r="A11" s="13"/>
      <c r="B11" s="35">
        <v>7</v>
      </c>
      <c r="C11" s="33" t="s">
        <v>14</v>
      </c>
      <c r="D11" s="35">
        <v>9</v>
      </c>
      <c r="E11" s="33" t="s">
        <v>53</v>
      </c>
      <c r="F11" s="50">
        <v>10</v>
      </c>
      <c r="G11" s="33" t="s">
        <v>54</v>
      </c>
      <c r="H11" s="38">
        <v>0.25</v>
      </c>
      <c r="I11" s="2">
        <f>IFERROR(VLOOKUP($F11,Evaluation!C:F,4,FALSE),0)*H11</f>
        <v>0</v>
      </c>
    </row>
    <row r="12" spans="1:9" ht="50" customHeight="1" x14ac:dyDescent="0.2">
      <c r="A12" s="15" t="s">
        <v>16</v>
      </c>
      <c r="B12" s="29">
        <v>8</v>
      </c>
      <c r="C12" s="30" t="s">
        <v>17</v>
      </c>
      <c r="D12" s="35">
        <v>10</v>
      </c>
      <c r="E12" s="33" t="s">
        <v>55</v>
      </c>
      <c r="F12" s="50">
        <v>11</v>
      </c>
      <c r="G12" s="33" t="s">
        <v>57</v>
      </c>
      <c r="H12" s="38">
        <v>1</v>
      </c>
      <c r="I12" s="2">
        <f>IFERROR(VLOOKUP($F12,Evaluation!C:F,4,FALSE),0)*H12</f>
        <v>0</v>
      </c>
    </row>
    <row r="13" spans="1:9" ht="50" customHeight="1" x14ac:dyDescent="0.2">
      <c r="A13" s="15"/>
      <c r="B13" s="31"/>
      <c r="C13" s="32"/>
      <c r="D13" s="34">
        <v>11</v>
      </c>
      <c r="E13" s="33" t="s">
        <v>56</v>
      </c>
      <c r="F13" s="50">
        <v>12</v>
      </c>
      <c r="G13" s="33" t="s">
        <v>57</v>
      </c>
      <c r="H13" s="38">
        <v>0.25</v>
      </c>
      <c r="I13" s="2">
        <f>IFERROR(VLOOKUP($F13,Evaluation!C:F,4,FALSE),0)*H13</f>
        <v>0</v>
      </c>
    </row>
    <row r="14" spans="1:9" ht="50" customHeight="1" x14ac:dyDescent="0.2">
      <c r="A14" s="15"/>
      <c r="B14" s="29">
        <v>9</v>
      </c>
      <c r="C14" s="30" t="s">
        <v>18</v>
      </c>
      <c r="D14" s="29">
        <v>12</v>
      </c>
      <c r="E14" s="30" t="s">
        <v>60</v>
      </c>
      <c r="F14" s="50">
        <v>13</v>
      </c>
      <c r="G14" s="33" t="s">
        <v>58</v>
      </c>
      <c r="H14" s="38">
        <v>0.25</v>
      </c>
      <c r="I14" s="2">
        <f>IFERROR(VLOOKUP($F14,Evaluation!C:F,4,FALSE),0)*H14</f>
        <v>0</v>
      </c>
    </row>
    <row r="15" spans="1:9" ht="50" customHeight="1" x14ac:dyDescent="0.2">
      <c r="A15" s="15"/>
      <c r="B15" s="54"/>
      <c r="C15" s="53"/>
      <c r="D15" s="31"/>
      <c r="E15" s="32"/>
      <c r="F15" s="50">
        <v>14</v>
      </c>
      <c r="G15" s="33" t="s">
        <v>59</v>
      </c>
      <c r="H15" s="38">
        <v>0.25</v>
      </c>
      <c r="I15" s="2">
        <f>IFERROR(VLOOKUP($F15,Evaluation!C:F,4,FALSE),0)*H15</f>
        <v>0</v>
      </c>
    </row>
    <row r="16" spans="1:9" ht="50" customHeight="1" x14ac:dyDescent="0.2">
      <c r="A16" s="15"/>
      <c r="B16" s="54"/>
      <c r="C16" s="53"/>
      <c r="D16" s="34">
        <v>13</v>
      </c>
      <c r="E16" s="33" t="s">
        <v>61</v>
      </c>
      <c r="F16" s="50">
        <v>15</v>
      </c>
      <c r="G16" s="33" t="s">
        <v>62</v>
      </c>
      <c r="H16" s="38">
        <v>0.25</v>
      </c>
      <c r="I16" s="2">
        <f>IFERROR(VLOOKUP($F16,Evaluation!C:F,4,FALSE),0)*H16</f>
        <v>0</v>
      </c>
    </row>
    <row r="17" spans="1:9" ht="50" customHeight="1" x14ac:dyDescent="0.2">
      <c r="A17" s="15"/>
      <c r="B17" s="31"/>
      <c r="C17" s="32"/>
      <c r="D17" s="34">
        <v>14</v>
      </c>
      <c r="E17" s="33" t="s">
        <v>63</v>
      </c>
      <c r="F17" s="50">
        <v>16</v>
      </c>
      <c r="G17" s="33" t="s">
        <v>62</v>
      </c>
      <c r="H17" s="38">
        <v>0.5</v>
      </c>
      <c r="I17" s="2">
        <f>IFERROR(VLOOKUP($F17,Evaluation!C:F,4,FALSE),0)*H17</f>
        <v>0</v>
      </c>
    </row>
    <row r="18" spans="1:9" ht="50" customHeight="1" x14ac:dyDescent="0.2">
      <c r="A18" s="13"/>
      <c r="B18" s="35">
        <v>10</v>
      </c>
      <c r="C18" s="33" t="s">
        <v>19</v>
      </c>
      <c r="D18" s="35">
        <v>15</v>
      </c>
      <c r="E18" s="33" t="s">
        <v>65</v>
      </c>
      <c r="F18" s="50">
        <v>17</v>
      </c>
      <c r="G18" s="33" t="s">
        <v>64</v>
      </c>
      <c r="H18" s="38">
        <v>1</v>
      </c>
      <c r="I18" s="2">
        <f>IFERROR(VLOOKUP($F18,Evaluation!C:F,4,FALSE),0)*H18</f>
        <v>0</v>
      </c>
    </row>
    <row r="19" spans="1:9" ht="50" customHeight="1" x14ac:dyDescent="0.2">
      <c r="A19" s="12" t="s">
        <v>20</v>
      </c>
      <c r="B19" s="35">
        <v>11</v>
      </c>
      <c r="C19" s="33" t="s">
        <v>21</v>
      </c>
      <c r="D19" s="35">
        <v>16</v>
      </c>
      <c r="E19" s="33" t="s">
        <v>66</v>
      </c>
      <c r="F19" s="50">
        <v>18</v>
      </c>
      <c r="G19" s="33" t="s">
        <v>57</v>
      </c>
      <c r="H19" s="38">
        <v>0.5</v>
      </c>
      <c r="I19" s="2">
        <f>IFERROR(VLOOKUP($F19,Evaluation!C:F,4,FALSE),0)*H19</f>
        <v>0</v>
      </c>
    </row>
    <row r="20" spans="1:9" ht="50" customHeight="1" x14ac:dyDescent="0.2">
      <c r="A20" s="13"/>
      <c r="B20" s="34">
        <v>12</v>
      </c>
      <c r="C20" s="33" t="s">
        <v>22</v>
      </c>
      <c r="D20" s="34">
        <v>17</v>
      </c>
      <c r="E20" s="33" t="s">
        <v>67</v>
      </c>
      <c r="F20" s="50">
        <v>19</v>
      </c>
      <c r="G20" s="33" t="s">
        <v>57</v>
      </c>
      <c r="H20" s="38">
        <v>1</v>
      </c>
      <c r="I20" s="2">
        <f>IFERROR(VLOOKUP($F20,Evaluation!C:F,4,FALSE),0)*H20</f>
        <v>0</v>
      </c>
    </row>
    <row r="21" spans="1:9" ht="50" customHeight="1" x14ac:dyDescent="0.2">
      <c r="A21" s="12" t="s">
        <v>23</v>
      </c>
      <c r="B21" s="29">
        <v>13</v>
      </c>
      <c r="C21" s="30" t="s">
        <v>24</v>
      </c>
      <c r="D21" s="35">
        <v>18</v>
      </c>
      <c r="E21" s="33" t="s">
        <v>68</v>
      </c>
      <c r="F21" s="50">
        <v>20</v>
      </c>
      <c r="G21" s="33" t="s">
        <v>57</v>
      </c>
      <c r="H21" s="38">
        <v>0.5</v>
      </c>
      <c r="I21" s="2">
        <f>IFERROR(VLOOKUP($F21,Evaluation!C:F,4,FALSE),0)*H21</f>
        <v>0</v>
      </c>
    </row>
    <row r="22" spans="1:9" ht="50" customHeight="1" x14ac:dyDescent="0.2">
      <c r="A22" s="15"/>
      <c r="B22" s="31"/>
      <c r="C22" s="32"/>
      <c r="D22" s="34">
        <v>19</v>
      </c>
      <c r="E22" s="33" t="s">
        <v>69</v>
      </c>
      <c r="F22" s="50">
        <v>21</v>
      </c>
      <c r="G22" s="33" t="s">
        <v>57</v>
      </c>
      <c r="H22" s="38">
        <v>0.5</v>
      </c>
      <c r="I22" s="2">
        <f>IFERROR(VLOOKUP($F22,Evaluation!C:F,4,FALSE),0)*H22</f>
        <v>0</v>
      </c>
    </row>
    <row r="23" spans="1:9" ht="50" customHeight="1" x14ac:dyDescent="0.2">
      <c r="A23" s="15"/>
      <c r="B23" s="29">
        <v>14</v>
      </c>
      <c r="C23" s="30" t="s">
        <v>70</v>
      </c>
      <c r="D23" s="34">
        <v>20</v>
      </c>
      <c r="E23" s="33" t="s">
        <v>71</v>
      </c>
      <c r="F23" s="50">
        <v>22</v>
      </c>
      <c r="G23" s="33" t="s">
        <v>72</v>
      </c>
      <c r="H23" s="38">
        <v>0.5</v>
      </c>
      <c r="I23" s="2">
        <f>IFERROR(VLOOKUP($F23,Evaluation!C:F,4,FALSE),0)*H23</f>
        <v>0</v>
      </c>
    </row>
    <row r="24" spans="1:9" ht="50" customHeight="1" x14ac:dyDescent="0.2">
      <c r="A24" s="13"/>
      <c r="B24" s="31"/>
      <c r="C24" s="32"/>
      <c r="D24" s="34">
        <v>21</v>
      </c>
      <c r="E24" s="33" t="s">
        <v>73</v>
      </c>
      <c r="F24" s="50">
        <v>23</v>
      </c>
      <c r="G24" s="33" t="s">
        <v>74</v>
      </c>
      <c r="H24" s="38">
        <v>0.25</v>
      </c>
      <c r="I24" s="2">
        <f>IFERROR(VLOOKUP($F24,Evaluation!C:F,4,FALSE),0)*H24</f>
        <v>0</v>
      </c>
    </row>
    <row r="25" spans="1:9" ht="50" customHeight="1" x14ac:dyDescent="0.2">
      <c r="A25" s="15" t="s">
        <v>33</v>
      </c>
      <c r="B25" s="29">
        <v>15</v>
      </c>
      <c r="C25" s="30" t="s">
        <v>34</v>
      </c>
      <c r="D25" s="35">
        <v>22</v>
      </c>
      <c r="E25" s="33" t="s">
        <v>75</v>
      </c>
      <c r="F25" s="50">
        <v>24</v>
      </c>
      <c r="G25" s="33" t="s">
        <v>76</v>
      </c>
      <c r="H25" s="38">
        <v>0.5</v>
      </c>
      <c r="I25" s="2">
        <f>IFERROR(VLOOKUP($F25,Evaluation!C:F,4,FALSE),0)*H25</f>
        <v>0</v>
      </c>
    </row>
    <row r="26" spans="1:9" ht="50" customHeight="1" x14ac:dyDescent="0.2">
      <c r="A26" s="15"/>
      <c r="B26" s="54"/>
      <c r="C26" s="53"/>
      <c r="D26" s="29">
        <v>23</v>
      </c>
      <c r="E26" s="30" t="s">
        <v>77</v>
      </c>
      <c r="F26" s="50">
        <v>25</v>
      </c>
      <c r="G26" s="33" t="s">
        <v>78</v>
      </c>
      <c r="H26" s="38">
        <v>0.1</v>
      </c>
      <c r="I26" s="2">
        <f>IFERROR(VLOOKUP($F26,Evaluation!C:F,4,FALSE),0)*H26</f>
        <v>0</v>
      </c>
    </row>
    <row r="27" spans="1:9" ht="50" customHeight="1" x14ac:dyDescent="0.2">
      <c r="A27" s="15"/>
      <c r="B27" s="54"/>
      <c r="C27" s="53"/>
      <c r="D27" s="31"/>
      <c r="E27" s="32"/>
      <c r="F27" s="50">
        <v>26</v>
      </c>
      <c r="G27" s="33" t="s">
        <v>79</v>
      </c>
      <c r="H27" s="38">
        <v>0.1</v>
      </c>
      <c r="I27" s="2">
        <f>IFERROR(VLOOKUP($F27,Evaluation!C:F,4,FALSE),0)*H27</f>
        <v>0</v>
      </c>
    </row>
    <row r="28" spans="1:9" ht="50" customHeight="1" x14ac:dyDescent="0.2">
      <c r="A28" s="13"/>
      <c r="B28" s="31"/>
      <c r="C28" s="32"/>
      <c r="D28" s="35">
        <v>24</v>
      </c>
      <c r="E28" s="33" t="s">
        <v>80</v>
      </c>
      <c r="F28" s="50">
        <v>27</v>
      </c>
      <c r="G28" s="33" t="s">
        <v>81</v>
      </c>
      <c r="H28" s="38">
        <v>0.5</v>
      </c>
      <c r="I28" s="2">
        <f>IFERROR(VLOOKUP($F28,Evaluation!C:F,4,FALSE),0)*H28</f>
        <v>0</v>
      </c>
    </row>
    <row r="29" spans="1:9" ht="50" customHeight="1" x14ac:dyDescent="0.2">
      <c r="A29" s="4"/>
      <c r="B29" s="35"/>
      <c r="C29" s="33"/>
      <c r="D29" s="35"/>
      <c r="E29" s="33"/>
      <c r="F29" s="51"/>
      <c r="G29" s="33"/>
      <c r="H29" s="38"/>
      <c r="I29" s="2">
        <f>IFERROR(VLOOKUP($F29,Evaluation!C:F,4,FALSE),0)*H29</f>
        <v>0</v>
      </c>
    </row>
    <row r="30" spans="1:9" ht="50" customHeight="1" x14ac:dyDescent="0.2">
      <c r="A30" s="4"/>
      <c r="B30" s="35"/>
      <c r="C30" s="33"/>
      <c r="D30" s="35"/>
      <c r="E30" s="33"/>
      <c r="F30" s="51"/>
      <c r="G30" s="33"/>
      <c r="H30" s="38"/>
      <c r="I30" s="2">
        <f>IFERROR(VLOOKUP($F30,Evaluation!C:F,4,FALSE),0)*H30</f>
        <v>0</v>
      </c>
    </row>
    <row r="31" spans="1:9" ht="50" customHeight="1" x14ac:dyDescent="0.2">
      <c r="A31" s="4"/>
      <c r="B31" s="35"/>
      <c r="C31" s="33"/>
      <c r="D31" s="35"/>
      <c r="E31" s="33"/>
      <c r="F31" s="51"/>
      <c r="G31" s="33"/>
      <c r="H31" s="38"/>
      <c r="I31" s="2">
        <f>IFERROR(VLOOKUP($F31,Evaluation!C:F,4,FALSE),0)*H31</f>
        <v>0</v>
      </c>
    </row>
    <row r="32" spans="1:9" ht="50" customHeight="1" x14ac:dyDescent="0.2">
      <c r="A32" s="4"/>
      <c r="B32" s="35"/>
      <c r="C32" s="33"/>
      <c r="D32" s="35"/>
      <c r="E32" s="33"/>
      <c r="F32" s="51"/>
      <c r="G32" s="33"/>
      <c r="H32" s="38"/>
      <c r="I32" s="2">
        <f>IFERROR(VLOOKUP($F32,Evaluation!C:F,4,FALSE),0)*H32</f>
        <v>0</v>
      </c>
    </row>
    <row r="33" spans="1:9" ht="50" customHeight="1" x14ac:dyDescent="0.2">
      <c r="A33" s="4"/>
      <c r="B33" s="35"/>
      <c r="C33" s="33"/>
      <c r="D33" s="35"/>
      <c r="E33" s="33"/>
      <c r="F33" s="51"/>
      <c r="G33" s="33"/>
      <c r="H33" s="38"/>
      <c r="I33" s="2">
        <f>IFERROR(VLOOKUP($F33,Evaluation!C:F,4,FALSE),0)*H33</f>
        <v>0</v>
      </c>
    </row>
    <row r="34" spans="1:9" ht="50" customHeight="1" x14ac:dyDescent="0.2">
      <c r="A34" s="4"/>
      <c r="B34" s="35"/>
      <c r="C34" s="33"/>
      <c r="D34" s="35"/>
      <c r="E34" s="33"/>
      <c r="F34" s="51"/>
      <c r="G34" s="33"/>
      <c r="H34" s="38"/>
      <c r="I34" s="2">
        <f>IFERROR(VLOOKUP($F34,Evaluation!C:F,4,FALSE),0)*H34</f>
        <v>0</v>
      </c>
    </row>
    <row r="35" spans="1:9" ht="50" customHeight="1" x14ac:dyDescent="0.2">
      <c r="A35" s="4"/>
      <c r="B35" s="35"/>
      <c r="C35" s="33"/>
      <c r="D35" s="35"/>
      <c r="E35" s="33"/>
      <c r="F35" s="51"/>
      <c r="G35" s="33"/>
      <c r="H35" s="38"/>
      <c r="I35" s="2">
        <f>IFERROR(VLOOKUP($F35,Evaluation!C:F,4,FALSE),0)*H35</f>
        <v>0</v>
      </c>
    </row>
    <row r="36" spans="1:9" ht="50" customHeight="1" x14ac:dyDescent="0.2">
      <c r="A36" s="4"/>
      <c r="B36" s="35"/>
      <c r="C36" s="33"/>
      <c r="D36" s="35"/>
      <c r="E36" s="33"/>
      <c r="F36" s="51"/>
      <c r="G36" s="33"/>
      <c r="H36" s="38"/>
      <c r="I36" s="2">
        <f>IFERROR(VLOOKUP($F36,Evaluation!C:F,4,FALSE),0)*H36</f>
        <v>0</v>
      </c>
    </row>
    <row r="37" spans="1:9" ht="50" customHeight="1" x14ac:dyDescent="0.2">
      <c r="A37" s="4"/>
      <c r="B37" s="35"/>
      <c r="C37" s="33"/>
      <c r="D37" s="35"/>
      <c r="E37" s="33"/>
      <c r="F37" s="51"/>
      <c r="G37" s="33"/>
      <c r="H37" s="38"/>
      <c r="I37" s="2">
        <f>IFERROR(VLOOKUP($F37,Evaluation!C:F,4,FALSE),0)*H37</f>
        <v>0</v>
      </c>
    </row>
    <row r="38" spans="1:9" ht="50" customHeight="1" x14ac:dyDescent="0.2">
      <c r="A38" s="4"/>
      <c r="B38" s="35"/>
      <c r="C38" s="33"/>
      <c r="D38" s="35"/>
      <c r="E38" s="33"/>
      <c r="F38" s="51"/>
      <c r="G38" s="33"/>
      <c r="H38" s="38"/>
      <c r="I38" s="2">
        <f>IFERROR(VLOOKUP($F38,Evaluation!C:F,4,FALSE),0)*H38</f>
        <v>0</v>
      </c>
    </row>
    <row r="39" spans="1:9" ht="50" customHeight="1" x14ac:dyDescent="0.2">
      <c r="A39" s="4"/>
      <c r="B39" s="35"/>
      <c r="C39" s="33"/>
      <c r="D39" s="35"/>
      <c r="E39" s="33"/>
      <c r="F39" s="51"/>
      <c r="G39" s="33"/>
      <c r="H39" s="38"/>
      <c r="I39" s="2">
        <f>IFERROR(VLOOKUP($F39,Evaluation!C:F,4,FALSE),0)*H39</f>
        <v>0</v>
      </c>
    </row>
    <row r="40" spans="1:9" ht="50" customHeight="1" x14ac:dyDescent="0.2">
      <c r="A40" s="4"/>
      <c r="B40" s="35"/>
      <c r="C40" s="33"/>
      <c r="D40" s="35"/>
      <c r="E40" s="33"/>
      <c r="F40" s="51"/>
      <c r="G40" s="33"/>
      <c r="H40" s="38"/>
      <c r="I40" s="2">
        <f>IFERROR(VLOOKUP($F40,Evaluation!C:F,4,FALSE),0)*H40</f>
        <v>0</v>
      </c>
    </row>
    <row r="41" spans="1:9" ht="50" customHeight="1" x14ac:dyDescent="0.2">
      <c r="A41" s="4"/>
      <c r="B41" s="35"/>
      <c r="C41" s="33"/>
      <c r="D41" s="35"/>
      <c r="E41" s="33"/>
      <c r="F41" s="51"/>
      <c r="G41" s="33"/>
      <c r="H41" s="38"/>
      <c r="I41" s="2">
        <f>IFERROR(VLOOKUP($F41,Evaluation!C:F,4,FALSE),0)*H41</f>
        <v>0</v>
      </c>
    </row>
    <row r="42" spans="1:9" ht="50" customHeight="1" x14ac:dyDescent="0.2">
      <c r="A42" s="4"/>
      <c r="B42" s="35"/>
      <c r="C42" s="33"/>
      <c r="D42" s="35"/>
      <c r="E42" s="33"/>
      <c r="F42" s="51"/>
      <c r="G42" s="33"/>
      <c r="H42" s="38"/>
      <c r="I42" s="2">
        <f>IFERROR(VLOOKUP($F42,Evaluation!C:F,4,FALSE),0)*H42</f>
        <v>0</v>
      </c>
    </row>
    <row r="43" spans="1:9" ht="50" customHeight="1" x14ac:dyDescent="0.2">
      <c r="A43" s="4"/>
      <c r="B43" s="35"/>
      <c r="C43" s="33"/>
      <c r="D43" s="35"/>
      <c r="E43" s="33"/>
      <c r="F43" s="51"/>
      <c r="G43" s="33"/>
      <c r="H43" s="38"/>
      <c r="I43" s="2">
        <f>IFERROR(VLOOKUP($F43,Evaluation!C:F,4,FALSE),0)*H43</f>
        <v>0</v>
      </c>
    </row>
    <row r="44" spans="1:9" ht="50" customHeight="1" thickBot="1" x14ac:dyDescent="0.25">
      <c r="A44" s="43"/>
      <c r="B44" s="44"/>
      <c r="C44" s="45"/>
      <c r="D44" s="44"/>
      <c r="E44" s="45"/>
      <c r="F44" s="52"/>
      <c r="G44" s="45"/>
      <c r="H44" s="39"/>
      <c r="I44" s="3">
        <f>IFERROR(VLOOKUP($F44,Evaluation!C:F,4,FALSE),0)*H44</f>
        <v>0</v>
      </c>
    </row>
  </sheetData>
  <mergeCells count="28">
    <mergeCell ref="E26:E27"/>
    <mergeCell ref="D26:D27"/>
    <mergeCell ref="B23:B24"/>
    <mergeCell ref="C23:C24"/>
    <mergeCell ref="A25:A28"/>
    <mergeCell ref="B25:B28"/>
    <mergeCell ref="C25:C28"/>
    <mergeCell ref="D14:D15"/>
    <mergeCell ref="E14:E15"/>
    <mergeCell ref="B14:B17"/>
    <mergeCell ref="C14:C17"/>
    <mergeCell ref="E9:E10"/>
    <mergeCell ref="D9:D10"/>
    <mergeCell ref="B12:B13"/>
    <mergeCell ref="C12:C13"/>
    <mergeCell ref="A21:A24"/>
    <mergeCell ref="C3:C4"/>
    <mergeCell ref="A2:A7"/>
    <mergeCell ref="A8:A11"/>
    <mergeCell ref="A12:A18"/>
    <mergeCell ref="B3:B4"/>
    <mergeCell ref="C5:C6"/>
    <mergeCell ref="B5:B6"/>
    <mergeCell ref="B8:B9"/>
    <mergeCell ref="C8:C9"/>
    <mergeCell ref="A19:A20"/>
    <mergeCell ref="C21:C22"/>
    <mergeCell ref="B21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C58" sqref="C58"/>
    </sheetView>
  </sheetViews>
  <sheetFormatPr baseColWidth="10" defaultRowHeight="16" x14ac:dyDescent="0.2"/>
  <cols>
    <col min="3" max="3" width="7.83203125" customWidth="1"/>
    <col min="4" max="4" width="67.1640625" customWidth="1"/>
    <col min="5" max="5" width="21.83203125" customWidth="1"/>
    <col min="6" max="6" width="12.33203125" customWidth="1"/>
  </cols>
  <sheetData>
    <row r="1" spans="1:6" ht="57" customHeight="1" thickBot="1" x14ac:dyDescent="0.25">
      <c r="A1" s="22" t="s">
        <v>30</v>
      </c>
      <c r="B1" s="7" t="s">
        <v>29</v>
      </c>
      <c r="C1" s="6" t="s">
        <v>6</v>
      </c>
      <c r="D1" s="5" t="s">
        <v>4</v>
      </c>
      <c r="E1" s="23" t="s">
        <v>5</v>
      </c>
      <c r="F1" s="27" t="s">
        <v>32</v>
      </c>
    </row>
    <row r="2" spans="1:6" ht="28" customHeight="1" x14ac:dyDescent="0.2">
      <c r="A2" s="19" t="s">
        <v>26</v>
      </c>
      <c r="B2" s="16" t="s">
        <v>0</v>
      </c>
      <c r="C2" s="8">
        <v>11</v>
      </c>
      <c r="D2" s="1" t="str">
        <f>IFERROR(VLOOKUP($C2,'QUT-GQM'!F:G,2,FALSE),"")  &amp; ""</f>
        <v>Ordinalskala (Verfügbar, leicht umsetzbar, schwer umsetzbar)</v>
      </c>
      <c r="E2" s="24"/>
      <c r="F2" s="46"/>
    </row>
    <row r="3" spans="1:6" ht="28" customHeight="1" x14ac:dyDescent="0.2">
      <c r="A3" s="20"/>
      <c r="B3" s="17"/>
      <c r="C3" s="11">
        <v>12</v>
      </c>
      <c r="D3" s="2" t="str">
        <f>IFERROR(VLOOKUP($C3,'QUT-GQM'!F:G,2,FALSE),"")  &amp; ""</f>
        <v>Ordinalskala (Verfügbar, leicht umsetzbar, schwer umsetzbar)</v>
      </c>
      <c r="E3" s="25"/>
      <c r="F3" s="47"/>
    </row>
    <row r="4" spans="1:6" ht="28" customHeight="1" x14ac:dyDescent="0.2">
      <c r="A4" s="20"/>
      <c r="B4" s="17"/>
      <c r="C4" s="9">
        <v>15</v>
      </c>
      <c r="D4" s="2" t="str">
        <f>IFERROR(VLOOKUP($C4,'QUT-GQM'!F:G,2,FALSE),"")  &amp; ""</f>
        <v>Ordinalskala (sehr gut, gut, schlecht)</v>
      </c>
      <c r="E4" s="25"/>
      <c r="F4" s="47"/>
    </row>
    <row r="5" spans="1:6" ht="28" customHeight="1" x14ac:dyDescent="0.2">
      <c r="A5" s="20"/>
      <c r="B5" s="17"/>
      <c r="C5" s="9"/>
      <c r="D5" s="2" t="str">
        <f>IFERROR(VLOOKUP($C5,'QUT-GQM'!F:G,2,FALSE),"")  &amp; ""</f>
        <v/>
      </c>
      <c r="E5" s="25"/>
      <c r="F5" s="47"/>
    </row>
    <row r="6" spans="1:6" ht="28" customHeight="1" x14ac:dyDescent="0.2">
      <c r="A6" s="20"/>
      <c r="B6" s="17"/>
      <c r="C6" s="9"/>
      <c r="D6" s="2" t="str">
        <f>IFERROR(VLOOKUP($C6,'QUT-GQM'!F:G,2,FALSE),"")  &amp; ""</f>
        <v/>
      </c>
      <c r="E6" s="25"/>
      <c r="F6" s="47"/>
    </row>
    <row r="7" spans="1:6" ht="28" customHeight="1" x14ac:dyDescent="0.2">
      <c r="A7" s="20"/>
      <c r="B7" s="17"/>
      <c r="C7" s="9"/>
      <c r="D7" s="2" t="str">
        <f>IFERROR(VLOOKUP($C7,'QUT-GQM'!F:G,2,FALSE),"")  &amp; ""</f>
        <v/>
      </c>
      <c r="E7" s="25"/>
      <c r="F7" s="47"/>
    </row>
    <row r="8" spans="1:6" ht="28" customHeight="1" x14ac:dyDescent="0.2">
      <c r="A8" s="20"/>
      <c r="B8" s="17"/>
      <c r="C8" s="9"/>
      <c r="D8" s="2" t="str">
        <f>IFERROR(VLOOKUP($C8,'QUT-GQM'!F:G,2,FALSE),"")  &amp; ""</f>
        <v/>
      </c>
      <c r="E8" s="25"/>
      <c r="F8" s="47"/>
    </row>
    <row r="9" spans="1:6" ht="28" customHeight="1" x14ac:dyDescent="0.2">
      <c r="A9" s="20"/>
      <c r="B9" s="17"/>
      <c r="C9" s="9"/>
      <c r="D9" s="2" t="str">
        <f>IFERROR(VLOOKUP($C9,'QUT-GQM'!F:G,2,FALSE),"")  &amp; ""</f>
        <v/>
      </c>
      <c r="E9" s="25"/>
      <c r="F9" s="47"/>
    </row>
    <row r="10" spans="1:6" ht="28" customHeight="1" x14ac:dyDescent="0.2">
      <c r="A10" s="20"/>
      <c r="B10" s="17"/>
      <c r="C10" s="9"/>
      <c r="D10" s="2" t="str">
        <f>IFERROR(VLOOKUP($C10,'QUT-GQM'!F:G,2,FALSE),"")  &amp; ""</f>
        <v/>
      </c>
      <c r="E10" s="25"/>
      <c r="F10" s="47"/>
    </row>
    <row r="11" spans="1:6" ht="28" customHeight="1" thickBot="1" x14ac:dyDescent="0.25">
      <c r="A11" s="20"/>
      <c r="B11" s="18"/>
      <c r="C11" s="10"/>
      <c r="D11" s="3" t="str">
        <f>IFERROR(VLOOKUP($C11,'QUT-GQM'!F:G,2,FALSE),"")  &amp; ""</f>
        <v/>
      </c>
      <c r="E11" s="26"/>
      <c r="F11" s="48"/>
    </row>
    <row r="12" spans="1:6" ht="28" customHeight="1" x14ac:dyDescent="0.2">
      <c r="A12" s="20"/>
      <c r="B12" s="16" t="s">
        <v>1</v>
      </c>
      <c r="C12" s="8">
        <v>4</v>
      </c>
      <c r="D12" s="1" t="str">
        <f>IFERROR(VLOOKUP($C12,'QUT-GQM'!F:G,2,FALSE),"")  &amp; ""</f>
        <v>Ordinalskala(automatisch, manuell, nicht möglich)</v>
      </c>
      <c r="E12" s="24"/>
      <c r="F12" s="46"/>
    </row>
    <row r="13" spans="1:6" ht="28" customHeight="1" x14ac:dyDescent="0.2">
      <c r="A13" s="20"/>
      <c r="B13" s="17"/>
      <c r="C13" s="9">
        <v>5</v>
      </c>
      <c r="D13" s="2" t="str">
        <f>IFERROR(VLOOKUP($C13,'QUT-GQM'!F:G,2,FALSE),"")  &amp; ""</f>
        <v>Ordinalskala(automatisch, manuell, nicht möglich)</v>
      </c>
      <c r="E13" s="25"/>
      <c r="F13" s="47"/>
    </row>
    <row r="14" spans="1:6" ht="28" customHeight="1" x14ac:dyDescent="0.2">
      <c r="A14" s="20"/>
      <c r="B14" s="17"/>
      <c r="C14" s="9">
        <v>6</v>
      </c>
      <c r="D14" s="2" t="str">
        <f>IFERROR(VLOOKUP($C14,'QUT-GQM'!F:G,2,FALSE),"")  &amp; ""</f>
        <v>Ordinalskala (enthalten, leicht umsetzbar, schwer umsetzbar)</v>
      </c>
      <c r="E14" s="25"/>
      <c r="F14" s="47"/>
    </row>
    <row r="15" spans="1:6" ht="28" customHeight="1" x14ac:dyDescent="0.2">
      <c r="A15" s="20"/>
      <c r="B15" s="17"/>
      <c r="C15" s="9">
        <v>18</v>
      </c>
      <c r="D15" s="2" t="str">
        <f>IFERROR(VLOOKUP($C15,'QUT-GQM'!F:G,2,FALSE),"")  &amp; ""</f>
        <v>Ordinalskala (Verfügbar, leicht umsetzbar, schwer umsetzbar)</v>
      </c>
      <c r="E15" s="25"/>
      <c r="F15" s="47"/>
    </row>
    <row r="16" spans="1:6" ht="28" customHeight="1" x14ac:dyDescent="0.2">
      <c r="A16" s="20"/>
      <c r="B16" s="17"/>
      <c r="C16" s="9">
        <v>19</v>
      </c>
      <c r="D16" s="2" t="str">
        <f>IFERROR(VLOOKUP($C16,'QUT-GQM'!F:G,2,FALSE),"")  &amp; ""</f>
        <v>Ordinalskala (Verfügbar, leicht umsetzbar, schwer umsetzbar)</v>
      </c>
      <c r="E16" s="25"/>
      <c r="F16" s="47"/>
    </row>
    <row r="17" spans="1:6" ht="28" customHeight="1" x14ac:dyDescent="0.2">
      <c r="A17" s="20"/>
      <c r="B17" s="17"/>
      <c r="C17" s="9">
        <v>20</v>
      </c>
      <c r="D17" s="2" t="str">
        <f>IFERROR(VLOOKUP($C17,'QUT-GQM'!F:G,2,FALSE),"")  &amp; ""</f>
        <v>Ordinalskala (Verfügbar, leicht umsetzbar, schwer umsetzbar)</v>
      </c>
      <c r="E17" s="25"/>
      <c r="F17" s="47"/>
    </row>
    <row r="18" spans="1:6" ht="28" customHeight="1" x14ac:dyDescent="0.2">
      <c r="A18" s="20"/>
      <c r="B18" s="17"/>
      <c r="C18" s="9">
        <v>21</v>
      </c>
      <c r="D18" s="2" t="str">
        <f>IFERROR(VLOOKUP($C18,'QUT-GQM'!F:G,2,FALSE),"")  &amp; ""</f>
        <v>Ordinalskala (Verfügbar, leicht umsetzbar, schwer umsetzbar)</v>
      </c>
      <c r="E18" s="25"/>
      <c r="F18" s="47"/>
    </row>
    <row r="19" spans="1:6" ht="28" customHeight="1" x14ac:dyDescent="0.2">
      <c r="A19" s="20"/>
      <c r="B19" s="17"/>
      <c r="C19" s="9"/>
      <c r="D19" s="2" t="str">
        <f>IFERROR(VLOOKUP($C19,'QUT-GQM'!F:G,2,FALSE),"")  &amp; ""</f>
        <v/>
      </c>
      <c r="E19" s="25"/>
      <c r="F19" s="47"/>
    </row>
    <row r="20" spans="1:6" ht="28" customHeight="1" x14ac:dyDescent="0.2">
      <c r="A20" s="20"/>
      <c r="B20" s="17"/>
      <c r="C20" s="9"/>
      <c r="D20" s="2" t="str">
        <f>IFERROR(VLOOKUP($C20,'QUT-GQM'!F:G,2,FALSE),"")  &amp; ""</f>
        <v/>
      </c>
      <c r="E20" s="25"/>
      <c r="F20" s="47"/>
    </row>
    <row r="21" spans="1:6" ht="28" customHeight="1" thickBot="1" x14ac:dyDescent="0.25">
      <c r="A21" s="20"/>
      <c r="B21" s="18"/>
      <c r="C21" s="10"/>
      <c r="D21" s="3" t="str">
        <f>IFERROR(VLOOKUP($C21,'QUT-GQM'!F:G,2,FALSE),"")  &amp; ""</f>
        <v/>
      </c>
      <c r="E21" s="26"/>
      <c r="F21" s="48"/>
    </row>
    <row r="22" spans="1:6" ht="28" customHeight="1" x14ac:dyDescent="0.2">
      <c r="A22" s="20"/>
      <c r="B22" s="16" t="s">
        <v>2</v>
      </c>
      <c r="C22" s="8">
        <v>1</v>
      </c>
      <c r="D22" s="1" t="str">
        <f>IFERROR(VLOOKUP($C22,'QUT-GQM'!F:G,2,FALSE),"")  &amp; ""</f>
        <v>Ordinalskala (enthalten, leicht umsetzbar, schwer umsetzbar)</v>
      </c>
      <c r="E22" s="24"/>
      <c r="F22" s="46"/>
    </row>
    <row r="23" spans="1:6" ht="28" customHeight="1" x14ac:dyDescent="0.2">
      <c r="A23" s="20"/>
      <c r="B23" s="17"/>
      <c r="C23" s="9">
        <v>2</v>
      </c>
      <c r="D23" s="2" t="str">
        <f>IFERROR(VLOOKUP($C23,'QUT-GQM'!F:G,2,FALSE),"")  &amp; ""</f>
        <v>Ordinalskala (automatisch, manuell, nicht möglich)</v>
      </c>
      <c r="E23" s="25"/>
      <c r="F23" s="47"/>
    </row>
    <row r="24" spans="1:6" ht="28" customHeight="1" x14ac:dyDescent="0.2">
      <c r="A24" s="20"/>
      <c r="B24" s="17"/>
      <c r="C24" s="9">
        <v>3</v>
      </c>
      <c r="D24" s="2" t="str">
        <f>IFERROR(VLOOKUP($C24,'QUT-GQM'!F:G,2,FALSE),"")  &amp; ""</f>
        <v>Ordinalskala (automatisch, manuell, nicht möglich)</v>
      </c>
      <c r="E24" s="25"/>
      <c r="F24" s="47"/>
    </row>
    <row r="25" spans="1:6" ht="28" customHeight="1" x14ac:dyDescent="0.2">
      <c r="A25" s="20"/>
      <c r="B25" s="17"/>
      <c r="C25" s="9">
        <v>16</v>
      </c>
      <c r="D25" s="2" t="str">
        <f>IFERROR(VLOOKUP($C25,'QUT-GQM'!F:G,2,FALSE),"")  &amp; ""</f>
        <v>Ordinalskala (sehr gut, gut, schlecht)</v>
      </c>
      <c r="E25" s="25"/>
      <c r="F25" s="47"/>
    </row>
    <row r="26" spans="1:6" ht="28" customHeight="1" x14ac:dyDescent="0.2">
      <c r="A26" s="20"/>
      <c r="B26" s="17"/>
      <c r="C26" s="9">
        <v>17</v>
      </c>
      <c r="D26" s="2" t="str">
        <f>IFERROR(VLOOKUP($C26,'QUT-GQM'!F:G,2,FALSE),"")  &amp; ""</f>
        <v>Ordinalskala (Sehr Umfangreich mit Beispielen, Umfangreich, Einfach, keine)</v>
      </c>
      <c r="E26" s="25"/>
      <c r="F26" s="47"/>
    </row>
    <row r="27" spans="1:6" ht="28" customHeight="1" x14ac:dyDescent="0.2">
      <c r="A27" s="20"/>
      <c r="B27" s="17"/>
      <c r="C27" s="9"/>
      <c r="D27" s="2" t="str">
        <f>IFERROR(VLOOKUP($C27,'QUT-GQM'!F:G,2,FALSE),"")  &amp; ""</f>
        <v/>
      </c>
      <c r="E27" s="25"/>
      <c r="F27" s="47"/>
    </row>
    <row r="28" spans="1:6" ht="28" customHeight="1" x14ac:dyDescent="0.2">
      <c r="A28" s="20"/>
      <c r="B28" s="17"/>
      <c r="C28" s="9"/>
      <c r="D28" s="2" t="str">
        <f>IFERROR(VLOOKUP($C28,'QUT-GQM'!F:G,2,FALSE),"")  &amp; ""</f>
        <v/>
      </c>
      <c r="E28" s="25"/>
      <c r="F28" s="47"/>
    </row>
    <row r="29" spans="1:6" ht="28" customHeight="1" x14ac:dyDescent="0.2">
      <c r="A29" s="20"/>
      <c r="B29" s="17"/>
      <c r="C29" s="9"/>
      <c r="D29" s="2" t="str">
        <f>IFERROR(VLOOKUP($C29,'QUT-GQM'!F:G,2,FALSE),"")  &amp; ""</f>
        <v/>
      </c>
      <c r="E29" s="25"/>
      <c r="F29" s="47"/>
    </row>
    <row r="30" spans="1:6" ht="28" customHeight="1" x14ac:dyDescent="0.2">
      <c r="A30" s="20"/>
      <c r="B30" s="17"/>
      <c r="C30" s="9"/>
      <c r="D30" s="2" t="str">
        <f>IFERROR(VLOOKUP($C30,'QUT-GQM'!F:G,2,FALSE),"")  &amp; ""</f>
        <v/>
      </c>
      <c r="E30" s="25"/>
      <c r="F30" s="47"/>
    </row>
    <row r="31" spans="1:6" ht="28" customHeight="1" thickBot="1" x14ac:dyDescent="0.25">
      <c r="A31" s="21"/>
      <c r="B31" s="18"/>
      <c r="C31" s="10"/>
      <c r="D31" s="3" t="str">
        <f>IFERROR(VLOOKUP($C31,'QUT-GQM'!F:G,2,FALSE),"")  &amp; ""</f>
        <v/>
      </c>
      <c r="E31" s="26"/>
      <c r="F31" s="48"/>
    </row>
    <row r="32" spans="1:6" ht="28" customHeight="1" x14ac:dyDescent="0.2">
      <c r="A32" s="19" t="s">
        <v>27</v>
      </c>
      <c r="B32" s="16" t="s">
        <v>28</v>
      </c>
      <c r="C32" s="8">
        <v>13</v>
      </c>
      <c r="D32" s="1" t="str">
        <f>IFERROR(VLOOKUP($C32,'QUT-GQM'!F:G,2,FALSE),"")  &amp; ""</f>
        <v>LoC</v>
      </c>
      <c r="E32" s="24"/>
      <c r="F32" s="46"/>
    </row>
    <row r="33" spans="1:6" ht="28" customHeight="1" x14ac:dyDescent="0.2">
      <c r="A33" s="20"/>
      <c r="B33" s="17"/>
      <c r="C33" s="9">
        <v>14</v>
      </c>
      <c r="D33" s="2" t="str">
        <f>IFERROR(VLOOKUP($C33,'QUT-GQM'!F:G,2,FALSE),"")  &amp; ""</f>
        <v>Methodenaufrufe</v>
      </c>
      <c r="E33" s="25"/>
      <c r="F33" s="47"/>
    </row>
    <row r="34" spans="1:6" ht="28" customHeight="1" x14ac:dyDescent="0.2">
      <c r="A34" s="20"/>
      <c r="B34" s="17"/>
      <c r="C34" s="9"/>
      <c r="D34" s="2" t="str">
        <f>IFERROR(VLOOKUP($C34,'QUT-GQM'!F:G,2,FALSE),"")  &amp; ""</f>
        <v/>
      </c>
      <c r="E34" s="25"/>
      <c r="F34" s="47"/>
    </row>
    <row r="35" spans="1:6" ht="28" customHeight="1" x14ac:dyDescent="0.2">
      <c r="A35" s="20"/>
      <c r="B35" s="17"/>
      <c r="C35" s="9"/>
      <c r="D35" s="2" t="str">
        <f>IFERROR(VLOOKUP($C35,'QUT-GQM'!F:G,2,FALSE),"")  &amp; ""</f>
        <v/>
      </c>
      <c r="E35" s="25"/>
      <c r="F35" s="47"/>
    </row>
    <row r="36" spans="1:6" ht="28" customHeight="1" x14ac:dyDescent="0.2">
      <c r="A36" s="20"/>
      <c r="B36" s="17"/>
      <c r="C36" s="9"/>
      <c r="D36" s="2" t="str">
        <f>IFERROR(VLOOKUP($C36,'QUT-GQM'!F:G,2,FALSE),"")  &amp; ""</f>
        <v/>
      </c>
      <c r="E36" s="25"/>
      <c r="F36" s="47"/>
    </row>
    <row r="37" spans="1:6" ht="28" customHeight="1" x14ac:dyDescent="0.2">
      <c r="A37" s="20"/>
      <c r="B37" s="17"/>
      <c r="C37" s="9"/>
      <c r="D37" s="2" t="str">
        <f>IFERROR(VLOOKUP($C37,'QUT-GQM'!F:G,2,FALSE),"")  &amp; ""</f>
        <v/>
      </c>
      <c r="E37" s="25"/>
      <c r="F37" s="47"/>
    </row>
    <row r="38" spans="1:6" ht="28" customHeight="1" x14ac:dyDescent="0.2">
      <c r="A38" s="20"/>
      <c r="B38" s="17"/>
      <c r="C38" s="9"/>
      <c r="D38" s="2" t="str">
        <f>IFERROR(VLOOKUP($C38,'QUT-GQM'!F:G,2,FALSE),"")  &amp; ""</f>
        <v/>
      </c>
      <c r="E38" s="25"/>
      <c r="F38" s="47"/>
    </row>
    <row r="39" spans="1:6" ht="28" customHeight="1" x14ac:dyDescent="0.2">
      <c r="A39" s="20"/>
      <c r="B39" s="17"/>
      <c r="C39" s="9"/>
      <c r="D39" s="2" t="str">
        <f>IFERROR(VLOOKUP($C39,'QUT-GQM'!F:G,2,FALSE),"")  &amp; ""</f>
        <v/>
      </c>
      <c r="E39" s="25"/>
      <c r="F39" s="47"/>
    </row>
    <row r="40" spans="1:6" ht="28" customHeight="1" x14ac:dyDescent="0.2">
      <c r="A40" s="20"/>
      <c r="B40" s="17"/>
      <c r="C40" s="9"/>
      <c r="D40" s="2" t="str">
        <f>IFERROR(VLOOKUP($C40,'QUT-GQM'!F:G,2,FALSE),"")  &amp; ""</f>
        <v/>
      </c>
      <c r="E40" s="25"/>
      <c r="F40" s="47"/>
    </row>
    <row r="41" spans="1:6" ht="28" customHeight="1" thickBot="1" x14ac:dyDescent="0.25">
      <c r="A41" s="20"/>
      <c r="B41" s="18"/>
      <c r="C41" s="10"/>
      <c r="D41" s="3" t="str">
        <f>IFERROR(VLOOKUP($C41,'QUT-GQM'!F:G,2,FALSE),"")  &amp; ""</f>
        <v/>
      </c>
      <c r="E41" s="26"/>
      <c r="F41" s="48"/>
    </row>
    <row r="42" spans="1:6" ht="28" customHeight="1" x14ac:dyDescent="0.2">
      <c r="A42" s="20"/>
      <c r="B42" s="16" t="s">
        <v>13</v>
      </c>
      <c r="C42" s="8">
        <v>7</v>
      </c>
      <c r="D42" s="1" t="str">
        <f>IFERROR(VLOOKUP($C42,'QUT-GQM'!F:G,2,FALSE),"")  &amp; ""</f>
        <v>Latenz Antwort bei Messung an Endpunkt ohne Logik</v>
      </c>
      <c r="E42" s="24"/>
      <c r="F42" s="46"/>
    </row>
    <row r="43" spans="1:6" ht="28" customHeight="1" x14ac:dyDescent="0.2">
      <c r="A43" s="20"/>
      <c r="B43" s="17"/>
      <c r="C43" s="9">
        <v>8</v>
      </c>
      <c r="D43" s="2" t="str">
        <f>IFERROR(VLOOKUP($C43,'QUT-GQM'!F:G,2,FALSE),"")  &amp; ""</f>
        <v>Fehlerrate bei 50.000 Anfragen mit 500 echt parallelen Clients in %</v>
      </c>
      <c r="E43" s="25"/>
      <c r="F43" s="47"/>
    </row>
    <row r="44" spans="1:6" ht="28" customHeight="1" x14ac:dyDescent="0.2">
      <c r="A44" s="20"/>
      <c r="B44" s="17"/>
      <c r="C44" s="9">
        <v>9</v>
      </c>
      <c r="D44" s="2" t="str">
        <f>IFERROR(VLOOKUP($C44,'QUT-GQM'!F:G,2,FALSE),"")  &amp; ""</f>
        <v>Druchsatz bei 50.000 Anfragen mit 500 echt parallelen Clients in Anfragen/Sek</v>
      </c>
      <c r="E44" s="25"/>
      <c r="F44" s="47"/>
    </row>
    <row r="45" spans="1:6" ht="28" customHeight="1" x14ac:dyDescent="0.2">
      <c r="A45" s="20"/>
      <c r="B45" s="17"/>
      <c r="C45" s="9">
        <v>10</v>
      </c>
      <c r="D45" s="2" t="str">
        <f>IFERROR(VLOOKUP($C45,'QUT-GQM'!F:G,2,FALSE),"")  &amp; ""</f>
        <v>Messung Heap Size: Kleiner 100MB</v>
      </c>
      <c r="E45" s="25"/>
      <c r="F45" s="47"/>
    </row>
    <row r="46" spans="1:6" ht="28" customHeight="1" x14ac:dyDescent="0.2">
      <c r="A46" s="20"/>
      <c r="B46" s="17"/>
      <c r="C46" s="9"/>
      <c r="D46" s="2" t="str">
        <f>IFERROR(VLOOKUP($C46,'QUT-GQM'!F:G,2,FALSE),"")  &amp; ""</f>
        <v/>
      </c>
      <c r="E46" s="25"/>
      <c r="F46" s="47"/>
    </row>
    <row r="47" spans="1:6" ht="28" customHeight="1" x14ac:dyDescent="0.2">
      <c r="A47" s="20"/>
      <c r="B47" s="17"/>
      <c r="C47" s="9"/>
      <c r="D47" s="2" t="str">
        <f>IFERROR(VLOOKUP($C47,'QUT-GQM'!F:G,2,FALSE),"")  &amp; ""</f>
        <v/>
      </c>
      <c r="E47" s="25"/>
      <c r="F47" s="47"/>
    </row>
    <row r="48" spans="1:6" ht="28" customHeight="1" x14ac:dyDescent="0.2">
      <c r="A48" s="20"/>
      <c r="B48" s="17"/>
      <c r="C48" s="9"/>
      <c r="D48" s="2" t="str">
        <f>IFERROR(VLOOKUP($C48,'QUT-GQM'!F:G,2,FALSE),"")  &amp; ""</f>
        <v/>
      </c>
      <c r="E48" s="25"/>
      <c r="F48" s="47"/>
    </row>
    <row r="49" spans="1:6" ht="28" customHeight="1" x14ac:dyDescent="0.2">
      <c r="A49" s="20"/>
      <c r="B49" s="17"/>
      <c r="C49" s="9"/>
      <c r="D49" s="2" t="str">
        <f>IFERROR(VLOOKUP($C49,'QUT-GQM'!F:G,2,FALSE),"")  &amp; ""</f>
        <v/>
      </c>
      <c r="E49" s="25"/>
      <c r="F49" s="47"/>
    </row>
    <row r="50" spans="1:6" ht="28" customHeight="1" x14ac:dyDescent="0.2">
      <c r="A50" s="20"/>
      <c r="B50" s="17"/>
      <c r="C50" s="9"/>
      <c r="D50" s="2" t="str">
        <f>IFERROR(VLOOKUP($C50,'QUT-GQM'!F:G,2,FALSE),"")  &amp; ""</f>
        <v/>
      </c>
      <c r="E50" s="25"/>
      <c r="F50" s="47"/>
    </row>
    <row r="51" spans="1:6" ht="28" customHeight="1" thickBot="1" x14ac:dyDescent="0.25">
      <c r="A51" s="20"/>
      <c r="B51" s="18"/>
      <c r="C51" s="10"/>
      <c r="D51" s="3" t="str">
        <f>IFERROR(VLOOKUP($C51,'QUT-GQM'!F:G,2,FALSE),"")  &amp; ""</f>
        <v/>
      </c>
      <c r="E51" s="26"/>
      <c r="F51" s="48"/>
    </row>
    <row r="52" spans="1:6" ht="28" customHeight="1" x14ac:dyDescent="0.2">
      <c r="A52" s="20"/>
      <c r="B52" s="16" t="s">
        <v>31</v>
      </c>
      <c r="C52" s="8">
        <v>22</v>
      </c>
      <c r="D52" s="1" t="str">
        <f>IFERROR(VLOOKUP($C52,'QUT-GQM'!F:G,2,FALSE),"")  &amp; ""</f>
        <v>Länge vom Support in Jahren pro Major Release</v>
      </c>
      <c r="E52" s="24"/>
      <c r="F52" s="46"/>
    </row>
    <row r="53" spans="1:6" ht="28" customHeight="1" x14ac:dyDescent="0.2">
      <c r="A53" s="20"/>
      <c r="B53" s="17"/>
      <c r="C53" s="9">
        <v>23</v>
      </c>
      <c r="D53" s="2" t="str">
        <f>IFERROR(VLOOKUP($C53,'QUT-GQM'!F:G,2,FALSE),"")  &amp; ""</f>
        <v>Kommerzieller Support vorhanden (j/n)</v>
      </c>
      <c r="E53" s="25"/>
      <c r="F53" s="47"/>
    </row>
    <row r="54" spans="1:6" ht="28" customHeight="1" x14ac:dyDescent="0.2">
      <c r="A54" s="20"/>
      <c r="B54" s="17"/>
      <c r="C54" s="9">
        <v>24</v>
      </c>
      <c r="D54" s="2" t="str">
        <f>IFERROR(VLOOKUP($C54,'QUT-GQM'!F:G,2,FALSE),"")  &amp; ""</f>
        <v>Release Zykluslänge bzw. Durchschnittlicher Majorrelease Abstand</v>
      </c>
      <c r="E54" s="25"/>
      <c r="F54" s="47"/>
    </row>
    <row r="55" spans="1:6" ht="28" customHeight="1" x14ac:dyDescent="0.2">
      <c r="A55" s="20"/>
      <c r="B55" s="17"/>
      <c r="C55" s="9">
        <v>25</v>
      </c>
      <c r="D55" s="2" t="str">
        <f>IFERROR(VLOOKUP($C55,'QUT-GQM'!F:G,2,FALSE),"")  &amp; ""</f>
        <v>Anzahl Firmen über 1000 MA</v>
      </c>
      <c r="E55" s="25"/>
      <c r="F55" s="47"/>
    </row>
    <row r="56" spans="1:6" ht="28" customHeight="1" x14ac:dyDescent="0.2">
      <c r="A56" s="20"/>
      <c r="B56" s="17"/>
      <c r="C56" s="9">
        <v>26</v>
      </c>
      <c r="D56" s="2" t="str">
        <f>IFERROR(VLOOKUP($C56,'QUT-GQM'!F:G,2,FALSE),"")  &amp; ""</f>
        <v>Anzahl Firmen über 100 MA</v>
      </c>
      <c r="E56" s="25"/>
      <c r="F56" s="47"/>
    </row>
    <row r="57" spans="1:6" ht="28" customHeight="1" x14ac:dyDescent="0.2">
      <c r="A57" s="20"/>
      <c r="B57" s="17"/>
      <c r="C57" s="9">
        <v>27</v>
      </c>
      <c r="D57" s="2" t="str">
        <f>IFERROR(VLOOKUP($C57,'QUT-GQM'!F:G,2,FALSE),"")  &amp; ""</f>
        <v>Github - Star + Watch + Fork</v>
      </c>
      <c r="E57" s="25"/>
      <c r="F57" s="47"/>
    </row>
    <row r="58" spans="1:6" ht="28" customHeight="1" x14ac:dyDescent="0.2">
      <c r="A58" s="20"/>
      <c r="B58" s="17"/>
      <c r="C58" s="9"/>
      <c r="D58" s="2" t="str">
        <f>IFERROR(VLOOKUP($C58,'QUT-GQM'!F:G,2,FALSE),"")  &amp; ""</f>
        <v/>
      </c>
      <c r="E58" s="25"/>
      <c r="F58" s="47"/>
    </row>
    <row r="59" spans="1:6" ht="28" customHeight="1" x14ac:dyDescent="0.2">
      <c r="A59" s="20"/>
      <c r="B59" s="17"/>
      <c r="C59" s="9"/>
      <c r="D59" s="2" t="str">
        <f>IFERROR(VLOOKUP($C59,'QUT-GQM'!F:G,2,FALSE),"")  &amp; ""</f>
        <v/>
      </c>
      <c r="E59" s="25"/>
      <c r="F59" s="47"/>
    </row>
    <row r="60" spans="1:6" ht="28" customHeight="1" x14ac:dyDescent="0.2">
      <c r="A60" s="20"/>
      <c r="B60" s="17"/>
      <c r="C60" s="9"/>
      <c r="D60" s="2" t="str">
        <f>IFERROR(VLOOKUP($C60,'QUT-GQM'!F:G,2,FALSE),"")  &amp; ""</f>
        <v/>
      </c>
      <c r="E60" s="25"/>
      <c r="F60" s="47"/>
    </row>
    <row r="61" spans="1:6" ht="28" customHeight="1" thickBot="1" x14ac:dyDescent="0.25">
      <c r="A61" s="21"/>
      <c r="B61" s="18"/>
      <c r="C61" s="10"/>
      <c r="D61" s="3" t="str">
        <f>IFERROR(VLOOKUP($C61,'QUT-GQM'!F:G,2,FALSE),"")  &amp; ""</f>
        <v/>
      </c>
      <c r="E61" s="26"/>
      <c r="F61" s="48"/>
    </row>
  </sheetData>
  <mergeCells count="8">
    <mergeCell ref="B52:B61"/>
    <mergeCell ref="A32:A61"/>
    <mergeCell ref="B42:B51"/>
    <mergeCell ref="B2:B11"/>
    <mergeCell ref="B12:B21"/>
    <mergeCell ref="B22:B31"/>
    <mergeCell ref="B32:B41"/>
    <mergeCell ref="A2:A3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2"/>
  <sheetViews>
    <sheetView workbookViewId="0">
      <selection activeCell="B16" sqref="B16"/>
    </sheetView>
  </sheetViews>
  <sheetFormatPr baseColWidth="10" defaultRowHeight="16" x14ac:dyDescent="0.2"/>
  <cols>
    <col min="1" max="1" width="13.5" customWidth="1"/>
  </cols>
  <sheetData>
    <row r="6" spans="1:4" x14ac:dyDescent="0.2">
      <c r="A6" s="40" t="s">
        <v>40</v>
      </c>
      <c r="B6" t="s">
        <v>41</v>
      </c>
      <c r="C6" t="s">
        <v>42</v>
      </c>
      <c r="D6" t="s">
        <v>43</v>
      </c>
    </row>
    <row r="7" spans="1:4" x14ac:dyDescent="0.2">
      <c r="A7" t="s">
        <v>8</v>
      </c>
      <c r="B7" s="41">
        <f>SUM('QUT-GQM'!H2:H7)</f>
        <v>2.75</v>
      </c>
      <c r="C7" s="41">
        <f>SUM('QUT-GQM'!I2:I7)</f>
        <v>0</v>
      </c>
      <c r="D7">
        <f>IFERROR(C7/B7,0)</f>
        <v>0</v>
      </c>
    </row>
    <row r="8" spans="1:4" x14ac:dyDescent="0.2">
      <c r="A8" t="s">
        <v>13</v>
      </c>
      <c r="B8" s="41">
        <f>SUM('QUT-GQM'!H8:H11)</f>
        <v>1.75</v>
      </c>
      <c r="C8" s="41">
        <f>SUM('QUT-GQM'!I8:I11)</f>
        <v>0</v>
      </c>
      <c r="D8">
        <f t="shared" ref="D8:D12" si="0">IFERROR(C8/B8,0)</f>
        <v>0</v>
      </c>
    </row>
    <row r="9" spans="1:4" x14ac:dyDescent="0.2">
      <c r="A9" t="s">
        <v>16</v>
      </c>
      <c r="B9" s="41">
        <f>SUM('QUT-GQM'!H12:H18)</f>
        <v>3.5</v>
      </c>
      <c r="C9" s="41">
        <f>SUM('QUT-GQM'!I12:I18)</f>
        <v>0</v>
      </c>
      <c r="D9">
        <f t="shared" si="0"/>
        <v>0</v>
      </c>
    </row>
    <row r="10" spans="1:4" x14ac:dyDescent="0.2">
      <c r="A10" t="s">
        <v>20</v>
      </c>
      <c r="B10" s="41">
        <f>SUM('QUT-GQM'!H19:H20)</f>
        <v>1.5</v>
      </c>
      <c r="C10" s="41">
        <f>SUM('QUT-GQM'!I19:I20)</f>
        <v>0</v>
      </c>
      <c r="D10">
        <f t="shared" si="0"/>
        <v>0</v>
      </c>
    </row>
    <row r="11" spans="1:4" x14ac:dyDescent="0.2">
      <c r="A11" t="s">
        <v>23</v>
      </c>
      <c r="B11" s="41">
        <f>SUM('QUT-GQM'!H21:H24)</f>
        <v>1.75</v>
      </c>
      <c r="C11" s="41">
        <f>SUM('QUT-GQM'!I21:I24)</f>
        <v>0</v>
      </c>
      <c r="D11">
        <f t="shared" si="0"/>
        <v>0</v>
      </c>
    </row>
    <row r="12" spans="1:4" x14ac:dyDescent="0.2">
      <c r="A12" t="s">
        <v>33</v>
      </c>
      <c r="B12" s="41">
        <f>SUM('QUT-GQM'!H25:H28)</f>
        <v>1.2</v>
      </c>
      <c r="C12" s="41">
        <f>SUM('QUT-GQM'!I25:I28)</f>
        <v>0</v>
      </c>
      <c r="D12">
        <f t="shared" si="0"/>
        <v>0</v>
      </c>
    </row>
  </sheetData>
  <pageMargins left="0.7" right="0.7" top="0.75" bottom="0.75" header="0.3" footer="0.3"/>
  <ignoredErrors>
    <ignoredError sqref="B7:B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QUT-GQM</vt:lpstr>
      <vt:lpstr>Evaluation</vt:lpstr>
      <vt:lpstr>Fitness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2017-02-06T12:32:22Z</dcterms:created>
  <dcterms:modified xsi:type="dcterms:W3CDTF">2017-02-10T15:36:17Z</dcterms:modified>
</cp:coreProperties>
</file>