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a\Downloads\DARGHAN\DUSTER\"/>
    </mc:Choice>
  </mc:AlternateContent>
  <xr:revisionPtr revIDLastSave="0" documentId="13_ncr:1_{2E9EEDBE-C11D-42D9-958E-7AF17F192821}" xr6:coauthVersionLast="47" xr6:coauthVersionMax="47" xr10:uidLastSave="{00000000-0000-0000-0000-000000000000}"/>
  <bookViews>
    <workbookView xWindow="-108" yWindow="-108" windowWidth="23256" windowHeight="12456" activeTab="2" xr2:uid="{540FC293-1CFE-46A2-8108-F20D4DBD42FD}"/>
  </bookViews>
  <sheets>
    <sheet name="Original Cornell Suelo ICAP" sheetId="1" r:id="rId1"/>
    <sheet name="duster-weather-production" sheetId="2" r:id="rId2"/>
    <sheet name="Soil" sheetId="5" r:id="rId3"/>
    <sheet name="Foliar" sheetId="4" r:id="rId4"/>
    <sheet name="Plating_yea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6" i="1" l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P9" i="1"/>
  <c r="R6" i="1"/>
  <c r="P6" i="1"/>
  <c r="S6" i="1"/>
  <c r="R5" i="1"/>
  <c r="P5" i="1"/>
  <c r="S5" i="1"/>
  <c r="U4" i="1"/>
  <c r="R4" i="1"/>
  <c r="P4" i="1"/>
  <c r="S4" i="1"/>
  <c r="K3" i="1"/>
</calcChain>
</file>

<file path=xl/sharedStrings.xml><?xml version="1.0" encoding="utf-8"?>
<sst xmlns="http://schemas.openxmlformats.org/spreadsheetml/2006/main" count="283" uniqueCount="161">
  <si>
    <t>Cornell Nutrient Analysis Laboratory</t>
  </si>
  <si>
    <t>804 Bradfield Hall</t>
  </si>
  <si>
    <t>1 meq</t>
  </si>
  <si>
    <t>Kg</t>
  </si>
  <si>
    <t>Ithaca, New York 14853-4203</t>
  </si>
  <si>
    <t>Kg/ha</t>
  </si>
  <si>
    <t>1 ha</t>
  </si>
  <si>
    <t>kg/ha</t>
  </si>
  <si>
    <t>meq</t>
  </si>
  <si>
    <t>t.607.255.5410</t>
  </si>
  <si>
    <t>K</t>
  </si>
  <si>
    <t>f.607.255.7656</t>
  </si>
  <si>
    <t>Ca</t>
  </si>
  <si>
    <t>soiltest-mailbox@cornell.edu</t>
  </si>
  <si>
    <t>Mg</t>
  </si>
  <si>
    <t>web. http://www.cnal.cals.cornell.edu</t>
  </si>
  <si>
    <t>2021 Acid Soil Package</t>
  </si>
  <si>
    <t>Ivan Erick Ochoa</t>
  </si>
  <si>
    <t>iochoa@unipalma.com</t>
  </si>
  <si>
    <t>FN  24973</t>
  </si>
  <si>
    <t>Date reported: 11/25/2013</t>
  </si>
  <si>
    <t>Sample</t>
  </si>
  <si>
    <t>Al 308.215</t>
  </si>
  <si>
    <t>As 189.042</t>
  </si>
  <si>
    <t>B 249.773</t>
  </si>
  <si>
    <t>Ba 455.404</t>
  </si>
  <si>
    <t>Be 313.042</t>
  </si>
  <si>
    <t>Ca 211.276</t>
  </si>
  <si>
    <t>Cd 228.802</t>
  </si>
  <si>
    <t>Co 228.616</t>
  </si>
  <si>
    <t>Cr 267.716</t>
  </si>
  <si>
    <t>Cu 324.754</t>
  </si>
  <si>
    <t>Fe 259.941</t>
  </si>
  <si>
    <t>Hg 184.950</t>
  </si>
  <si>
    <t>K 766.491</t>
  </si>
  <si>
    <t>Li 670.780</t>
  </si>
  <si>
    <t>Mg 279.079</t>
  </si>
  <si>
    <t>Mn 257.611</t>
  </si>
  <si>
    <t>Mo 202.095</t>
  </si>
  <si>
    <t>Na 588.995</t>
  </si>
  <si>
    <t>Ni 231.604</t>
  </si>
  <si>
    <t>P 214.914</t>
  </si>
  <si>
    <t>Pb 220.353</t>
  </si>
  <si>
    <t>S 182.034</t>
  </si>
  <si>
    <t>Se 196.090</t>
  </si>
  <si>
    <t>Sr 421.552</t>
  </si>
  <si>
    <t>Ti 334.904</t>
  </si>
  <si>
    <t>V 292.464</t>
  </si>
  <si>
    <t>Zn 206.200</t>
  </si>
  <si>
    <t>For UNIPALMA use only</t>
  </si>
  <si>
    <t>mg/kg</t>
  </si>
  <si>
    <t>True ID</t>
  </si>
  <si>
    <t>Condition</t>
  </si>
  <si>
    <t>24973-1</t>
  </si>
  <si>
    <t>SR2</t>
  </si>
  <si>
    <t>24973-2</t>
  </si>
  <si>
    <t>24973-3</t>
  </si>
  <si>
    <t>SR4</t>
  </si>
  <si>
    <t>24973-4</t>
  </si>
  <si>
    <t>24973-5</t>
  </si>
  <si>
    <t>E3</t>
  </si>
  <si>
    <t>24973-6</t>
  </si>
  <si>
    <t>24973-7</t>
  </si>
  <si>
    <t>M16</t>
  </si>
  <si>
    <t>24973-8</t>
  </si>
  <si>
    <t>24973-9</t>
  </si>
  <si>
    <t>24973-10</t>
  </si>
  <si>
    <t>Po34</t>
  </si>
  <si>
    <t>24973-11</t>
  </si>
  <si>
    <t>LF7</t>
  </si>
  <si>
    <t>24973-12</t>
  </si>
  <si>
    <t>24973-13</t>
  </si>
  <si>
    <t>M5</t>
  </si>
  <si>
    <t>24973-14</t>
  </si>
  <si>
    <t>24973-15</t>
  </si>
  <si>
    <t>Po36</t>
  </si>
  <si>
    <t>24973-16</t>
  </si>
  <si>
    <t>24973-17</t>
  </si>
  <si>
    <t>I3</t>
  </si>
  <si>
    <t>24973-18</t>
  </si>
  <si>
    <t>24973-19</t>
  </si>
  <si>
    <t>PL2</t>
  </si>
  <si>
    <t>24973-20</t>
  </si>
  <si>
    <t>PL3</t>
  </si>
  <si>
    <t>24973-8redo</t>
  </si>
  <si>
    <t>24973-14Redo</t>
  </si>
  <si>
    <t>24973-14Replicate  redo</t>
  </si>
  <si>
    <t>Control</t>
  </si>
  <si>
    <t>Santa Rosa 2</t>
  </si>
  <si>
    <t>Santa Rosa 4</t>
  </si>
  <si>
    <t>Esperanza 3</t>
  </si>
  <si>
    <t>Montaña 16</t>
  </si>
  <si>
    <t>E7</t>
  </si>
  <si>
    <t>Esperanza 7</t>
  </si>
  <si>
    <t>La fe 7</t>
  </si>
  <si>
    <t>Montaña 5</t>
  </si>
  <si>
    <t>Pororo 36</t>
  </si>
  <si>
    <t>Pororo 34</t>
  </si>
  <si>
    <t>Ingenio 3</t>
  </si>
  <si>
    <t>Palmares 2</t>
  </si>
  <si>
    <t>E7 (undisturbed plot)</t>
  </si>
  <si>
    <t>Soil of the basal stem in healthy palm</t>
  </si>
  <si>
    <t>Soil of the basal stem in palm with disturbance</t>
  </si>
  <si>
    <t>Average of plot</t>
  </si>
  <si>
    <t>Condition 0</t>
  </si>
  <si>
    <t>Condition 1</t>
  </si>
  <si>
    <t>Date</t>
  </si>
  <si>
    <t>PRODUCTION (T/ha)  PLOT "Esperanza 3"</t>
  </si>
  <si>
    <t>PRODUCTION (T/ha)  PLOT "Pororo 36"</t>
  </si>
  <si>
    <t>PRODUCTION (T/ha)  PLOT "SANTA ROSA 4"</t>
  </si>
  <si>
    <t>Duster Prevalence Plot "Esperanza 3" [%]</t>
  </si>
  <si>
    <t>Duster Prevalence Plot "Pororo 36" [%]</t>
  </si>
  <si>
    <t>Duster Prevalence Plot  #Santa Rosa 4" [%]</t>
  </si>
  <si>
    <t>Solar radiation [Kwh/m2/day]</t>
  </si>
  <si>
    <t>Minimum temperature [°C]</t>
  </si>
  <si>
    <t>Maximum temperature [°C]</t>
  </si>
  <si>
    <t>Wind Speed [m/s]</t>
  </si>
  <si>
    <t>Temperature [°C]</t>
  </si>
  <si>
    <t>Precipitation [mm]</t>
  </si>
  <si>
    <t>Minimum relative humidity [%]</t>
  </si>
  <si>
    <t>Maximum relative humidity [%]</t>
  </si>
  <si>
    <t>Average relative humidity [%]</t>
  </si>
  <si>
    <t>Relative humidity [kg/kg]</t>
  </si>
  <si>
    <t>Potential evapotranspiration ETP [mm/day]</t>
  </si>
  <si>
    <t>Plot</t>
  </si>
  <si>
    <t>Genotype</t>
  </si>
  <si>
    <t>Planting year</t>
  </si>
  <si>
    <t>Brabanta</t>
  </si>
  <si>
    <t>Congo Mixto</t>
  </si>
  <si>
    <t>Ekona, djongo*mongana</t>
  </si>
  <si>
    <t>Sampling date</t>
  </si>
  <si>
    <t xml:space="preserve">N_F </t>
  </si>
  <si>
    <t>P_F</t>
  </si>
  <si>
    <t>K_F</t>
  </si>
  <si>
    <t>Ca_F</t>
  </si>
  <si>
    <t>Mg_F</t>
  </si>
  <si>
    <t>Cl_F</t>
  </si>
  <si>
    <t>S_F</t>
  </si>
  <si>
    <t>B_F</t>
  </si>
  <si>
    <t>Fe_B</t>
  </si>
  <si>
    <t>Cu_F</t>
  </si>
  <si>
    <t>Mn_F</t>
  </si>
  <si>
    <t>Zn_F</t>
  </si>
  <si>
    <t>CE_S</t>
  </si>
  <si>
    <t>B_S</t>
  </si>
  <si>
    <t>Fe_S</t>
  </si>
  <si>
    <t>Cu_S</t>
  </si>
  <si>
    <t>Mn_S</t>
  </si>
  <si>
    <t>Zn_S</t>
  </si>
  <si>
    <t>CICE</t>
  </si>
  <si>
    <t>SB</t>
  </si>
  <si>
    <t>SatK_S</t>
  </si>
  <si>
    <t>SatCa_S</t>
  </si>
  <si>
    <t>SatMg_S</t>
  </si>
  <si>
    <t>SatNa_S</t>
  </si>
  <si>
    <t>SatAl_S</t>
  </si>
  <si>
    <t>RAS_S</t>
  </si>
  <si>
    <t>Ca_S</t>
  </si>
  <si>
    <t>Mg_S</t>
  </si>
  <si>
    <t>K_S</t>
  </si>
  <si>
    <t>Na_S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</si>
</sst>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[$-409]mmm\-yy;@"/>
    <numFmt numFmtId="166" formatCode="[$-1240A]#,##0.00;\-#,##0.00"/>
    <numFmt numFmtId="167" formatCode="0.0"/>
    <numFmt numFmtId="168" formatCode="_(* #,##0.00_);_(* \(#,##0.00\);_(* &quot;-&quot;??_);_(@_)"/>
    <numFmt numFmtId="169" formatCode="#,##0.0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u/>
      <sz val="10"/>
      <color indexed="12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ahoma"/>
      <family val="2"/>
    </font>
    <font>
      <sz val="10"/>
      <color indexed="8"/>
      <name val="Tahom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  <font>
      <sz val="9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168" fontId="1" fillId="0" borderId="0" applyFont="0" applyFill="0" applyBorder="0" applyAlignment="0" applyProtection="0"/>
    <xf numFmtId="0" fontId="3" fillId="0" borderId="0" applyFill="0"/>
    <xf numFmtId="0" fontId="3" fillId="0" borderId="0"/>
  </cellStyleXfs>
  <cellXfs count="124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1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/>
    <xf numFmtId="11" fontId="4" fillId="0" borderId="2" xfId="0" applyNumberFormat="1" applyFont="1" applyBorder="1"/>
    <xf numFmtId="0" fontId="5" fillId="0" borderId="2" xfId="1" applyBorder="1" applyAlignment="1" applyProtection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2" xfId="0" applyFont="1" applyBorder="1"/>
    <xf numFmtId="0" fontId="4" fillId="0" borderId="2" xfId="1" applyFont="1" applyFill="1" applyBorder="1" applyAlignment="1" applyProtection="1"/>
    <xf numFmtId="0" fontId="6" fillId="0" borderId="2" xfId="1" applyFont="1" applyFill="1" applyBorder="1" applyAlignment="1" applyProtection="1"/>
    <xf numFmtId="0" fontId="7" fillId="0" borderId="2" xfId="0" applyFont="1" applyBorder="1"/>
    <xf numFmtId="0" fontId="8" fillId="0" borderId="2" xfId="1" applyFont="1" applyFill="1" applyBorder="1" applyAlignment="1" applyProtection="1"/>
    <xf numFmtId="0" fontId="5" fillId="0" borderId="2" xfId="1" applyFill="1" applyBorder="1" applyAlignment="1" applyProtection="1"/>
    <xf numFmtId="0" fontId="5" fillId="0" borderId="2" xfId="1" applyBorder="1" applyAlignment="1" applyProtection="1"/>
    <xf numFmtId="0" fontId="8" fillId="0" borderId="2" xfId="1" applyFont="1" applyBorder="1" applyAlignment="1" applyProtection="1">
      <alignment horizontal="center"/>
    </xf>
    <xf numFmtId="0" fontId="8" fillId="0" borderId="2" xfId="1" applyFont="1" applyFill="1" applyBorder="1" applyAlignment="1" applyProtection="1">
      <alignment horizontal="center"/>
    </xf>
    <xf numFmtId="0" fontId="4" fillId="0" borderId="2" xfId="1" applyFont="1" applyFill="1" applyBorder="1" applyAlignment="1" applyProtection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2" fontId="9" fillId="0" borderId="13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1" fontId="4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2" fontId="4" fillId="0" borderId="8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3" fillId="0" borderId="13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/>
    </xf>
    <xf numFmtId="0" fontId="13" fillId="4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5" fontId="13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66" fontId="16" fillId="0" borderId="2" xfId="0" applyNumberFormat="1" applyFont="1" applyBorder="1" applyAlignment="1">
      <alignment horizontal="center"/>
    </xf>
    <xf numFmtId="0" fontId="17" fillId="5" borderId="2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" fontId="3" fillId="0" borderId="2" xfId="0" applyNumberFormat="1" applyFont="1" applyBorder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0" fontId="16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67" fontId="16" fillId="5" borderId="2" xfId="0" applyNumberFormat="1" applyFont="1" applyFill="1" applyBorder="1" applyAlignment="1">
      <alignment horizontal="center" wrapText="1"/>
    </xf>
    <xf numFmtId="167" fontId="16" fillId="0" borderId="2" xfId="0" applyNumberFormat="1" applyFont="1" applyBorder="1" applyAlignment="1">
      <alignment horizontal="center"/>
    </xf>
    <xf numFmtId="166" fontId="16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18" fillId="4" borderId="2" xfId="2" applyNumberFormat="1" applyFont="1" applyFill="1" applyBorder="1" applyAlignment="1">
      <alignment horizontal="center" vertical="center"/>
    </xf>
    <xf numFmtId="167" fontId="18" fillId="4" borderId="2" xfId="2" applyNumberFormat="1" applyFont="1" applyFill="1" applyBorder="1" applyAlignment="1">
      <alignment horizontal="center" vertical="center"/>
    </xf>
    <xf numFmtId="2" fontId="19" fillId="4" borderId="2" xfId="2" applyNumberFormat="1" applyFont="1" applyFill="1" applyBorder="1" applyAlignment="1">
      <alignment horizontal="center" vertical="center"/>
    </xf>
    <xf numFmtId="2" fontId="20" fillId="4" borderId="2" xfId="2" applyNumberFormat="1" applyFont="1" applyFill="1" applyBorder="1" applyAlignment="1">
      <alignment horizontal="center" vertical="center"/>
    </xf>
    <xf numFmtId="2" fontId="20" fillId="4" borderId="2" xfId="3" applyNumberFormat="1" applyFont="1" applyFill="1" applyBorder="1" applyAlignment="1">
      <alignment horizontal="center" vertical="center"/>
    </xf>
    <xf numFmtId="0" fontId="20" fillId="4" borderId="2" xfId="2" applyFont="1" applyFill="1" applyBorder="1" applyAlignment="1">
      <alignment horizontal="center" vertical="center"/>
    </xf>
    <xf numFmtId="2" fontId="21" fillId="4" borderId="2" xfId="2" applyNumberFormat="1" applyFont="1" applyFill="1" applyBorder="1" applyAlignment="1">
      <alignment horizontal="center" vertical="center"/>
    </xf>
    <xf numFmtId="0" fontId="3" fillId="0" borderId="2" xfId="4" applyFill="1" applyBorder="1" applyAlignment="1">
      <alignment horizontal="center" vertical="center"/>
    </xf>
    <xf numFmtId="4" fontId="3" fillId="0" borderId="2" xfId="4" applyNumberFormat="1" applyFill="1" applyBorder="1" applyAlignment="1">
      <alignment horizontal="center" vertical="center"/>
    </xf>
    <xf numFmtId="2" fontId="3" fillId="0" borderId="2" xfId="4" applyNumberFormat="1" applyFill="1" applyBorder="1" applyAlignment="1">
      <alignment horizontal="center" vertical="center"/>
    </xf>
    <xf numFmtId="4" fontId="3" fillId="4" borderId="2" xfId="4" applyNumberFormat="1" applyFill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4" borderId="2" xfId="0" applyNumberForma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4" fontId="22" fillId="0" borderId="2" xfId="0" applyNumberFormat="1" applyFont="1" applyBorder="1" applyAlignment="1">
      <alignment horizontal="center" vertical="center"/>
    </xf>
    <xf numFmtId="4" fontId="0" fillId="4" borderId="2" xfId="0" applyNumberFormat="1" applyFill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4" fontId="20" fillId="0" borderId="2" xfId="5" applyNumberFormat="1" applyFont="1" applyBorder="1" applyAlignment="1">
      <alignment horizontal="center" vertical="center"/>
    </xf>
    <xf numFmtId="169" fontId="20" fillId="0" borderId="2" xfId="5" applyNumberFormat="1" applyFont="1" applyBorder="1" applyAlignment="1">
      <alignment horizontal="center" vertical="center"/>
    </xf>
    <xf numFmtId="167" fontId="20" fillId="0" borderId="2" xfId="5" applyNumberFormat="1" applyFont="1" applyBorder="1" applyAlignment="1">
      <alignment horizontal="center" vertical="center"/>
    </xf>
    <xf numFmtId="2" fontId="20" fillId="0" borderId="2" xfId="5" applyNumberFormat="1" applyFont="1" applyBorder="1" applyAlignment="1">
      <alignment horizontal="center" vertical="center"/>
    </xf>
    <xf numFmtId="4" fontId="23" fillId="0" borderId="2" xfId="5" applyNumberFormat="1" applyFont="1" applyBorder="1" applyAlignment="1">
      <alignment horizontal="center" vertical="center"/>
    </xf>
    <xf numFmtId="169" fontId="24" fillId="0" borderId="2" xfId="5" applyNumberFormat="1" applyFont="1" applyBorder="1" applyAlignment="1">
      <alignment horizontal="center" vertical="center"/>
    </xf>
    <xf numFmtId="4" fontId="24" fillId="0" borderId="2" xfId="5" applyNumberFormat="1" applyFont="1" applyBorder="1" applyAlignment="1">
      <alignment horizontal="center" vertical="center"/>
    </xf>
    <xf numFmtId="2" fontId="20" fillId="0" borderId="2" xfId="4" applyNumberFormat="1" applyFont="1" applyFill="1" applyBorder="1" applyAlignment="1">
      <alignment horizontal="center" vertical="center"/>
    </xf>
    <xf numFmtId="4" fontId="20" fillId="0" borderId="2" xfId="4" applyNumberFormat="1" applyFont="1" applyFill="1" applyBorder="1" applyAlignment="1">
      <alignment horizontal="center" vertical="center"/>
    </xf>
  </cellXfs>
  <cellStyles count="6">
    <cellStyle name="Hipervínculo" xfId="1" builtinId="8"/>
    <cellStyle name="Millares 2" xfId="3" xr:uid="{610F1FFF-1988-499F-8FC1-7E9AC55B404A}"/>
    <cellStyle name="Normal" xfId="0" builtinId="0"/>
    <cellStyle name="Normal 2" xfId="4" xr:uid="{12C3A713-09C3-44FF-BB34-83620E1C94CB}"/>
    <cellStyle name="Normal_Nuevo Foliar 2" xfId="2" xr:uid="{C020A073-BB06-4906-B071-76B633677C51}"/>
    <cellStyle name="Normal_Nuevo Suelos 2" xfId="5" xr:uid="{69401285-CD58-441D-86BE-3C00C3847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0</xdr:col>
      <xdr:colOff>1171575</xdr:colOff>
      <xdr:row>5</xdr:row>
      <xdr:rowOff>76200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D5FE34A-2C0F-4080-9DFD-8833DE5A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9525"/>
          <a:ext cx="1133475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ochoa@unipal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413A-9A2E-48BB-9230-574453C07428}">
  <dimension ref="A1:AD77"/>
  <sheetViews>
    <sheetView topLeftCell="A8" workbookViewId="0">
      <selection activeCell="Q8" sqref="Q8"/>
    </sheetView>
  </sheetViews>
  <sheetFormatPr baseColWidth="10" defaultColWidth="9.109375" defaultRowHeight="13.2" x14ac:dyDescent="0.25"/>
  <cols>
    <col min="1" max="1" width="24" bestFit="1" customWidth="1"/>
    <col min="2" max="2" width="14.6640625" bestFit="1" customWidth="1"/>
    <col min="3" max="3" width="10" customWidth="1"/>
    <col min="4" max="4" width="11.33203125" customWidth="1"/>
    <col min="5" max="5" width="10.33203125" bestFit="1" customWidth="1"/>
    <col min="6" max="6" width="12.88671875" customWidth="1"/>
    <col min="7" max="7" width="10.5546875" bestFit="1" customWidth="1"/>
    <col min="8" max="8" width="14.6640625" customWidth="1"/>
    <col min="9" max="11" width="10.5546875" bestFit="1" customWidth="1"/>
    <col min="12" max="12" width="10.109375" bestFit="1" customWidth="1"/>
    <col min="13" max="13" width="10.5546875" bestFit="1" customWidth="1"/>
    <col min="14" max="14" width="10.44140625" bestFit="1" customWidth="1"/>
    <col min="15" max="15" width="10.5546875" bestFit="1" customWidth="1"/>
    <col min="16" max="16" width="9.44140625" bestFit="1" customWidth="1"/>
    <col min="17" max="17" width="9.88671875" bestFit="1" customWidth="1"/>
    <col min="18" max="20" width="10.88671875" bestFit="1" customWidth="1"/>
    <col min="21" max="21" width="10.5546875" bestFit="1" customWidth="1"/>
    <col min="22" max="22" width="10" bestFit="1" customWidth="1"/>
    <col min="23" max="23" width="9.44140625" bestFit="1" customWidth="1"/>
    <col min="24" max="24" width="10.5546875" bestFit="1" customWidth="1"/>
    <col min="25" max="25" width="9.44140625" bestFit="1" customWidth="1"/>
    <col min="26" max="26" width="10.5546875" bestFit="1" customWidth="1"/>
    <col min="27" max="27" width="10.109375" bestFit="1" customWidth="1"/>
    <col min="28" max="28" width="9.88671875" bestFit="1" customWidth="1"/>
    <col min="29" max="29" width="9.44140625" bestFit="1" customWidth="1"/>
    <col min="30" max="30" width="10.33203125" bestFit="1" customWidth="1"/>
  </cols>
  <sheetData>
    <row r="1" spans="1:30" ht="30.75" customHeight="1" x14ac:dyDescent="0.25">
      <c r="A1" s="1"/>
      <c r="B1" s="2"/>
      <c r="C1" s="2"/>
      <c r="D1" s="2"/>
      <c r="E1" s="3"/>
      <c r="F1" s="4" t="s">
        <v>0</v>
      </c>
      <c r="G1" s="4"/>
      <c r="H1" s="4"/>
      <c r="I1" s="4"/>
      <c r="J1" s="4"/>
      <c r="K1" s="2"/>
      <c r="L1" s="2"/>
      <c r="M1" s="2"/>
      <c r="N1" s="2"/>
      <c r="O1" s="2"/>
      <c r="P1" s="2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s="1"/>
      <c r="B2" s="2"/>
      <c r="C2" s="2"/>
      <c r="D2" s="2"/>
      <c r="E2" s="4"/>
      <c r="F2" s="4" t="s">
        <v>1</v>
      </c>
      <c r="G2" s="4"/>
      <c r="H2" s="4"/>
      <c r="I2" s="4"/>
      <c r="J2" s="4"/>
      <c r="K2" s="2"/>
      <c r="L2" s="2"/>
      <c r="M2" s="2"/>
      <c r="N2" s="2"/>
      <c r="O2" s="2"/>
      <c r="P2" s="2" t="s">
        <v>2</v>
      </c>
      <c r="Q2" s="5" t="s">
        <v>3</v>
      </c>
      <c r="R2" s="4" t="s">
        <v>21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x14ac:dyDescent="0.25">
      <c r="A3" s="1"/>
      <c r="B3" s="2"/>
      <c r="C3" s="2"/>
      <c r="D3" s="2"/>
      <c r="E3" s="2"/>
      <c r="F3" s="4" t="s">
        <v>4</v>
      </c>
      <c r="G3" s="4"/>
      <c r="H3" s="4"/>
      <c r="I3" s="4"/>
      <c r="J3" s="4"/>
      <c r="K3" s="2">
        <f>((Q4*1000*0.039)/100)/1000</f>
        <v>936</v>
      </c>
      <c r="L3" s="2"/>
      <c r="M3" s="2"/>
      <c r="N3" s="2"/>
      <c r="O3" s="2"/>
      <c r="P3" s="2" t="s">
        <v>5</v>
      </c>
      <c r="Q3" s="5" t="s">
        <v>6</v>
      </c>
      <c r="R3" s="4" t="s">
        <v>7</v>
      </c>
      <c r="S3" s="4" t="s">
        <v>8</v>
      </c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0" x14ac:dyDescent="0.25">
      <c r="A4" s="1"/>
      <c r="B4" s="2"/>
      <c r="C4" s="2"/>
      <c r="D4" s="2"/>
      <c r="E4" s="2"/>
      <c r="F4" s="4" t="s">
        <v>9</v>
      </c>
      <c r="G4" s="4"/>
      <c r="H4" s="4"/>
      <c r="I4" s="6"/>
      <c r="J4" s="4"/>
      <c r="K4" s="2"/>
      <c r="L4" s="2"/>
      <c r="M4" s="2"/>
      <c r="O4" s="2" t="s">
        <v>10</v>
      </c>
      <c r="P4" s="2">
        <f>780*1.2</f>
        <v>936</v>
      </c>
      <c r="Q4" s="7">
        <v>2400000</v>
      </c>
      <c r="R4" s="8">
        <f>(P17/1000000)*Q4</f>
        <v>5093.4959999999992</v>
      </c>
      <c r="S4" s="8">
        <f>R4/P4</f>
        <v>5.4417692307692302</v>
      </c>
      <c r="T4" s="4"/>
      <c r="U4" s="9">
        <f>P17/39</f>
        <v>54.417692307692306</v>
      </c>
      <c r="V4" s="4"/>
      <c r="W4" s="4"/>
      <c r="X4" s="4"/>
      <c r="Y4" s="4"/>
      <c r="Z4" s="4"/>
      <c r="AA4" s="4"/>
      <c r="AB4" s="4"/>
      <c r="AC4" s="4"/>
    </row>
    <row r="5" spans="1:30" x14ac:dyDescent="0.25">
      <c r="A5" s="1"/>
      <c r="B5" s="2"/>
      <c r="C5" s="2"/>
      <c r="D5" s="2"/>
      <c r="E5" s="2"/>
      <c r="F5" s="4" t="s">
        <v>11</v>
      </c>
      <c r="G5" s="4"/>
      <c r="H5" s="4"/>
      <c r="I5" s="6"/>
      <c r="J5" s="4"/>
      <c r="K5" s="2"/>
      <c r="L5" s="2"/>
      <c r="M5" s="2"/>
      <c r="O5" s="2" t="s">
        <v>12</v>
      </c>
      <c r="P5" s="2">
        <f>400*1.2</f>
        <v>480</v>
      </c>
      <c r="Q5" s="7">
        <v>2400001</v>
      </c>
      <c r="R5" s="8">
        <f>(P18/1000000)*Q5</f>
        <v>5628.1463450599995</v>
      </c>
      <c r="S5" s="8">
        <f t="shared" ref="S5:S6" si="0">R5/P5</f>
        <v>11.725304885541666</v>
      </c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0" x14ac:dyDescent="0.25">
      <c r="A6" s="1"/>
      <c r="B6" s="2"/>
      <c r="C6" s="2"/>
      <c r="D6" s="2"/>
      <c r="E6" s="2"/>
      <c r="F6" s="10" t="s">
        <v>13</v>
      </c>
      <c r="G6" s="11"/>
      <c r="H6" s="11"/>
      <c r="I6" s="12"/>
      <c r="J6" s="11"/>
      <c r="K6" s="2"/>
      <c r="L6" s="2"/>
      <c r="M6" s="2"/>
      <c r="O6" s="2" t="s">
        <v>14</v>
      </c>
      <c r="P6" s="2">
        <f>240*1.2</f>
        <v>288</v>
      </c>
      <c r="Q6" s="7">
        <v>2400002</v>
      </c>
      <c r="R6" s="8">
        <f>(P19/1000000)*Q6</f>
        <v>5486.33257194</v>
      </c>
      <c r="S6" s="8">
        <f t="shared" si="0"/>
        <v>19.049765874791667</v>
      </c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0" x14ac:dyDescent="0.25">
      <c r="A7" s="1"/>
      <c r="B7" s="2"/>
      <c r="C7" s="2"/>
      <c r="D7" s="2"/>
      <c r="E7" s="2"/>
      <c r="F7" s="4" t="s">
        <v>15</v>
      </c>
      <c r="G7" s="4"/>
      <c r="H7" s="4"/>
      <c r="I7" s="6"/>
      <c r="J7" s="4"/>
      <c r="K7" s="2"/>
      <c r="L7" s="2"/>
      <c r="M7" s="2"/>
      <c r="N7" s="2"/>
      <c r="O7" s="2"/>
      <c r="P7" s="2"/>
      <c r="Q7" s="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1"/>
      <c r="B8" s="2"/>
      <c r="C8" s="2"/>
      <c r="D8" s="2"/>
      <c r="E8" s="2"/>
      <c r="F8" s="2"/>
      <c r="G8" s="2"/>
      <c r="H8" s="4"/>
      <c r="I8" s="6"/>
      <c r="J8" s="2"/>
      <c r="K8" s="2"/>
      <c r="L8" s="2"/>
      <c r="M8" s="2"/>
      <c r="N8" s="2"/>
      <c r="O8" s="2"/>
      <c r="P8" s="2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4" t="s">
        <v>16</v>
      </c>
      <c r="B9" s="4"/>
      <c r="C9" s="4"/>
      <c r="D9" s="4"/>
      <c r="E9" s="4"/>
      <c r="F9" s="13"/>
      <c r="G9" s="13"/>
      <c r="H9" s="14" t="s">
        <v>17</v>
      </c>
      <c r="I9" s="15"/>
      <c r="J9" s="13"/>
      <c r="K9" s="2"/>
      <c r="L9" s="2"/>
      <c r="M9" s="2"/>
      <c r="N9" s="2"/>
      <c r="O9" s="2"/>
      <c r="P9" s="2">
        <f>P17/1000</f>
        <v>2.12229</v>
      </c>
      <c r="Q9" s="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16"/>
      <c r="B10" s="16"/>
      <c r="C10" s="16"/>
      <c r="D10" s="16"/>
      <c r="E10" s="13"/>
      <c r="F10" s="17"/>
      <c r="G10" s="18"/>
      <c r="H10" s="19" t="s">
        <v>18</v>
      </c>
      <c r="I10" s="17"/>
      <c r="J10" s="17"/>
      <c r="K10" s="4"/>
      <c r="L10" s="13"/>
      <c r="M10" s="13"/>
      <c r="N10" s="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3" t="s">
        <v>19</v>
      </c>
      <c r="B11" s="3"/>
      <c r="C11" s="3"/>
      <c r="D11" s="3"/>
      <c r="E11" s="3"/>
      <c r="F11" s="20"/>
      <c r="G11" s="20"/>
      <c r="H11" s="20"/>
      <c r="I11" s="21"/>
      <c r="J11" s="22"/>
      <c r="K11" s="3"/>
      <c r="L11" s="21"/>
      <c r="M11" s="21"/>
      <c r="N11" s="3"/>
      <c r="O11" s="3"/>
      <c r="P11" s="4"/>
      <c r="Q11" s="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11" t="s">
        <v>20</v>
      </c>
      <c r="B12" s="3"/>
      <c r="C12" s="3"/>
      <c r="D12" s="3"/>
      <c r="E12" s="3"/>
      <c r="F12" s="3"/>
      <c r="G12" s="3"/>
      <c r="H12" s="3"/>
      <c r="I12" s="22"/>
      <c r="J12" s="23"/>
      <c r="K12" s="3"/>
      <c r="L12" s="20"/>
      <c r="M12" s="3"/>
      <c r="N12" s="3"/>
      <c r="O12" s="3"/>
      <c r="P12" s="3"/>
      <c r="Q12" s="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3.8" thickBot="1" x14ac:dyDescent="0.3">
      <c r="A14" s="4" t="s">
        <v>21</v>
      </c>
      <c r="D14" s="25" t="s">
        <v>22</v>
      </c>
      <c r="E14" s="25" t="s">
        <v>23</v>
      </c>
      <c r="F14" s="25" t="s">
        <v>24</v>
      </c>
      <c r="G14" s="25" t="s">
        <v>25</v>
      </c>
      <c r="H14" s="25" t="s">
        <v>26</v>
      </c>
      <c r="I14" s="25" t="s">
        <v>27</v>
      </c>
      <c r="J14" s="25" t="s">
        <v>28</v>
      </c>
      <c r="K14" s="25" t="s">
        <v>29</v>
      </c>
      <c r="L14" s="25" t="s">
        <v>30</v>
      </c>
      <c r="M14" s="25" t="s">
        <v>31</v>
      </c>
      <c r="N14" s="25" t="s">
        <v>32</v>
      </c>
      <c r="O14" s="25" t="s">
        <v>33</v>
      </c>
      <c r="P14" s="25" t="s">
        <v>34</v>
      </c>
      <c r="Q14" s="25" t="s">
        <v>35</v>
      </c>
      <c r="R14" s="25" t="s">
        <v>36</v>
      </c>
      <c r="S14" s="25" t="s">
        <v>37</v>
      </c>
      <c r="T14" s="25" t="s">
        <v>38</v>
      </c>
      <c r="U14" s="25" t="s">
        <v>39</v>
      </c>
      <c r="V14" s="25" t="s">
        <v>40</v>
      </c>
      <c r="W14" s="25" t="s">
        <v>41</v>
      </c>
      <c r="X14" s="25" t="s">
        <v>42</v>
      </c>
      <c r="Y14" s="25" t="s">
        <v>43</v>
      </c>
      <c r="Z14" s="25" t="s">
        <v>44</v>
      </c>
      <c r="AA14" s="25" t="s">
        <v>45</v>
      </c>
      <c r="AB14" s="25" t="s">
        <v>46</v>
      </c>
      <c r="AC14" s="25" t="s">
        <v>47</v>
      </c>
      <c r="AD14" s="25" t="s">
        <v>48</v>
      </c>
    </row>
    <row r="15" spans="1:30" ht="15" thickBot="1" x14ac:dyDescent="0.35">
      <c r="A15" s="4"/>
      <c r="B15" s="63" t="s">
        <v>49</v>
      </c>
      <c r="C15" s="64"/>
      <c r="D15" s="25" t="s">
        <v>50</v>
      </c>
      <c r="E15" s="25" t="s">
        <v>50</v>
      </c>
      <c r="F15" s="25" t="s">
        <v>50</v>
      </c>
      <c r="G15" s="25" t="s">
        <v>50</v>
      </c>
      <c r="H15" s="25" t="s">
        <v>50</v>
      </c>
      <c r="I15" s="25" t="s">
        <v>50</v>
      </c>
      <c r="J15" s="25" t="s">
        <v>50</v>
      </c>
      <c r="K15" s="25" t="s">
        <v>50</v>
      </c>
      <c r="L15" s="25" t="s">
        <v>50</v>
      </c>
      <c r="M15" s="25" t="s">
        <v>50</v>
      </c>
      <c r="N15" s="25" t="s">
        <v>50</v>
      </c>
      <c r="O15" s="25" t="s">
        <v>50</v>
      </c>
      <c r="P15" s="25" t="s">
        <v>50</v>
      </c>
      <c r="Q15" s="25" t="s">
        <v>50</v>
      </c>
      <c r="R15" s="25" t="s">
        <v>50</v>
      </c>
      <c r="S15" s="25" t="s">
        <v>50</v>
      </c>
      <c r="T15" s="25" t="s">
        <v>50</v>
      </c>
      <c r="U15" s="25" t="s">
        <v>50</v>
      </c>
      <c r="V15" s="25" t="s">
        <v>50</v>
      </c>
      <c r="W15" s="25" t="s">
        <v>50</v>
      </c>
      <c r="X15" s="25" t="s">
        <v>50</v>
      </c>
      <c r="Y15" s="25" t="s">
        <v>50</v>
      </c>
      <c r="Z15" s="25" t="s">
        <v>50</v>
      </c>
      <c r="AA15" s="25" t="s">
        <v>50</v>
      </c>
      <c r="AB15" s="25" t="s">
        <v>50</v>
      </c>
      <c r="AC15" s="25" t="s">
        <v>50</v>
      </c>
      <c r="AD15" s="25" t="s">
        <v>50</v>
      </c>
    </row>
    <row r="16" spans="1:30" ht="15" thickBot="1" x14ac:dyDescent="0.35">
      <c r="A16" s="4"/>
      <c r="B16" s="26" t="s">
        <v>51</v>
      </c>
      <c r="C16" s="27" t="s">
        <v>52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 x14ac:dyDescent="0.25">
      <c r="A17" s="4" t="s">
        <v>53</v>
      </c>
      <c r="B17" s="28" t="s">
        <v>54</v>
      </c>
      <c r="C17" s="29">
        <v>1</v>
      </c>
      <c r="D17" s="25">
        <v>10886.2</v>
      </c>
      <c r="E17" s="25">
        <v>2.2279200000000001</v>
      </c>
      <c r="F17" s="25">
        <v>7.3912199999999997</v>
      </c>
      <c r="G17" s="25">
        <v>133.821</v>
      </c>
      <c r="H17" s="25">
        <v>0.60589999999999999</v>
      </c>
      <c r="I17" s="25">
        <v>2741.52</v>
      </c>
      <c r="J17" s="25">
        <v>0.31930999999999998</v>
      </c>
      <c r="K17" s="25">
        <v>8.1653599999999997</v>
      </c>
      <c r="L17" s="25">
        <v>15.1578</v>
      </c>
      <c r="M17" s="25">
        <v>17.966200000000001</v>
      </c>
      <c r="N17" s="25">
        <v>12913.3</v>
      </c>
      <c r="O17" s="25">
        <v>0</v>
      </c>
      <c r="P17" s="25">
        <v>2122.29</v>
      </c>
      <c r="Q17" s="25">
        <v>18.3916</v>
      </c>
      <c r="R17" s="25">
        <v>4432.28</v>
      </c>
      <c r="S17" s="25">
        <v>448.73700000000002</v>
      </c>
      <c r="T17" s="25">
        <v>1.9E-2</v>
      </c>
      <c r="U17" s="25">
        <v>86.284400000000005</v>
      </c>
      <c r="V17" s="25">
        <v>15.158200000000001</v>
      </c>
      <c r="W17" s="25">
        <v>437.91800000000001</v>
      </c>
      <c r="X17" s="25">
        <v>9.5203799999999994</v>
      </c>
      <c r="Y17" s="25">
        <v>89.979699999999994</v>
      </c>
      <c r="Z17" s="25">
        <v>0.76563000000000003</v>
      </c>
      <c r="AA17" s="25">
        <v>10.4574</v>
      </c>
      <c r="AB17" s="25">
        <v>347.899</v>
      </c>
      <c r="AC17" s="25">
        <v>14.293200000000001</v>
      </c>
      <c r="AD17" s="25">
        <v>0</v>
      </c>
    </row>
    <row r="18" spans="1:30" x14ac:dyDescent="0.25">
      <c r="A18" s="4" t="s">
        <v>55</v>
      </c>
      <c r="B18" s="30" t="s">
        <v>54</v>
      </c>
      <c r="C18" s="31">
        <v>0</v>
      </c>
      <c r="D18" s="25">
        <v>11450.1</v>
      </c>
      <c r="E18" s="25">
        <v>2.0108899999999998</v>
      </c>
      <c r="F18" s="25">
        <v>6.2892999999999999</v>
      </c>
      <c r="G18" s="25">
        <v>130.096</v>
      </c>
      <c r="H18" s="25">
        <v>0.59272000000000002</v>
      </c>
      <c r="I18" s="25">
        <v>2546.92</v>
      </c>
      <c r="J18" s="25">
        <v>0.27551999999999999</v>
      </c>
      <c r="K18" s="25">
        <v>7.5297999999999998</v>
      </c>
      <c r="L18" s="25">
        <v>12.7316</v>
      </c>
      <c r="M18" s="25">
        <v>15.7888</v>
      </c>
      <c r="N18" s="25">
        <v>12962.6</v>
      </c>
      <c r="O18" s="25">
        <v>0</v>
      </c>
      <c r="P18" s="25">
        <v>2345.06</v>
      </c>
      <c r="Q18" s="25">
        <v>17.365600000000001</v>
      </c>
      <c r="R18" s="25">
        <v>4166.2</v>
      </c>
      <c r="S18" s="25">
        <v>381.935</v>
      </c>
      <c r="T18" s="25">
        <v>0</v>
      </c>
      <c r="U18" s="25">
        <v>85.764099999999999</v>
      </c>
      <c r="V18" s="25">
        <v>14.007099999999999</v>
      </c>
      <c r="W18" s="25">
        <v>374.52600000000001</v>
      </c>
      <c r="X18" s="25">
        <v>9.1255900000000008</v>
      </c>
      <c r="Y18" s="25">
        <v>89.541600000000003</v>
      </c>
      <c r="Z18" s="25">
        <v>0.54444999999999999</v>
      </c>
      <c r="AA18" s="25">
        <v>10.2972</v>
      </c>
      <c r="AB18" s="25">
        <v>337.34500000000003</v>
      </c>
      <c r="AC18" s="25">
        <v>12.914099999999999</v>
      </c>
      <c r="AD18" s="25">
        <v>0</v>
      </c>
    </row>
    <row r="19" spans="1:30" x14ac:dyDescent="0.25">
      <c r="A19" s="4" t="s">
        <v>56</v>
      </c>
      <c r="B19" s="30" t="s">
        <v>57</v>
      </c>
      <c r="C19" s="31">
        <v>1</v>
      </c>
      <c r="D19" s="25">
        <v>11199.8</v>
      </c>
      <c r="E19" s="25">
        <v>2.1919599999999999</v>
      </c>
      <c r="F19" s="25">
        <v>6.1662100000000004</v>
      </c>
      <c r="G19" s="25">
        <v>135.364</v>
      </c>
      <c r="H19" s="25">
        <v>0.622</v>
      </c>
      <c r="I19" s="25">
        <v>2543.56</v>
      </c>
      <c r="J19" s="25">
        <v>0.38974999999999999</v>
      </c>
      <c r="K19" s="25">
        <v>7.4758899999999997</v>
      </c>
      <c r="L19" s="25">
        <v>14.35</v>
      </c>
      <c r="M19" s="25">
        <v>16.3565</v>
      </c>
      <c r="N19" s="25">
        <v>12921.2</v>
      </c>
      <c r="O19" s="25">
        <v>0</v>
      </c>
      <c r="P19" s="25">
        <v>2285.9699999999998</v>
      </c>
      <c r="Q19" s="25">
        <v>17.305299999999999</v>
      </c>
      <c r="R19" s="25">
        <v>4018.04</v>
      </c>
      <c r="S19" s="25">
        <v>419.06799999999998</v>
      </c>
      <c r="T19" s="25">
        <v>0</v>
      </c>
      <c r="U19" s="25">
        <v>91.855099999999993</v>
      </c>
      <c r="V19" s="25">
        <v>14.1996</v>
      </c>
      <c r="W19" s="25">
        <v>439.452</v>
      </c>
      <c r="X19" s="25">
        <v>9.4249799999999997</v>
      </c>
      <c r="Y19" s="25">
        <v>104.621</v>
      </c>
      <c r="Z19" s="25">
        <v>0.71599000000000002</v>
      </c>
      <c r="AA19" s="25">
        <v>10.6744</v>
      </c>
      <c r="AB19" s="25">
        <v>322.28899999999999</v>
      </c>
      <c r="AC19" s="25">
        <v>14.024800000000001</v>
      </c>
      <c r="AD19" s="25">
        <v>0</v>
      </c>
    </row>
    <row r="20" spans="1:30" x14ac:dyDescent="0.25">
      <c r="A20" s="4" t="s">
        <v>58</v>
      </c>
      <c r="B20" s="30" t="s">
        <v>57</v>
      </c>
      <c r="C20" s="31">
        <v>0</v>
      </c>
      <c r="D20" s="25">
        <v>9118.1</v>
      </c>
      <c r="E20" s="25">
        <v>2.0991900000000001</v>
      </c>
      <c r="F20" s="25">
        <v>5.2069000000000001</v>
      </c>
      <c r="G20" s="25">
        <v>134.41300000000001</v>
      </c>
      <c r="H20" s="25">
        <v>0.54976000000000003</v>
      </c>
      <c r="I20" s="25">
        <v>2272.86</v>
      </c>
      <c r="J20" s="25">
        <v>0.21690000000000001</v>
      </c>
      <c r="K20" s="25">
        <v>6.4752000000000001</v>
      </c>
      <c r="L20" s="25">
        <v>12.459099999999999</v>
      </c>
      <c r="M20" s="25">
        <v>13.375</v>
      </c>
      <c r="N20" s="25">
        <v>11232.7</v>
      </c>
      <c r="O20" s="25">
        <v>0</v>
      </c>
      <c r="P20" s="25">
        <v>1583.35</v>
      </c>
      <c r="Q20" s="25">
        <v>15.8573</v>
      </c>
      <c r="R20" s="25">
        <v>3516.98</v>
      </c>
      <c r="S20" s="25">
        <v>354.26499999999999</v>
      </c>
      <c r="T20" s="25">
        <v>0</v>
      </c>
      <c r="U20" s="25">
        <v>59.808100000000003</v>
      </c>
      <c r="V20" s="25">
        <v>12.352600000000001</v>
      </c>
      <c r="W20" s="25">
        <v>393.24299999999999</v>
      </c>
      <c r="X20" s="25">
        <v>8.4817099999999996</v>
      </c>
      <c r="Y20" s="25">
        <v>95.240799999999993</v>
      </c>
      <c r="Z20" s="25">
        <v>0.47842000000000001</v>
      </c>
      <c r="AA20" s="25">
        <v>9.4070099999999996</v>
      </c>
      <c r="AB20" s="25">
        <v>191.15</v>
      </c>
      <c r="AC20" s="25">
        <v>11.4932</v>
      </c>
      <c r="AD20" s="25">
        <v>0</v>
      </c>
    </row>
    <row r="21" spans="1:30" x14ac:dyDescent="0.25">
      <c r="A21" s="4" t="s">
        <v>59</v>
      </c>
      <c r="B21" s="30" t="s">
        <v>60</v>
      </c>
      <c r="C21" s="31">
        <v>1</v>
      </c>
      <c r="D21" s="25">
        <v>7678.63</v>
      </c>
      <c r="E21" s="25">
        <v>1.3125199999999999</v>
      </c>
      <c r="F21" s="25">
        <v>4.0164099999999996</v>
      </c>
      <c r="G21" s="25">
        <v>49.576799999999999</v>
      </c>
      <c r="H21" s="25">
        <v>0.28337000000000001</v>
      </c>
      <c r="I21" s="25">
        <v>463.733</v>
      </c>
      <c r="J21" s="25">
        <v>2.232E-2</v>
      </c>
      <c r="K21" s="25">
        <v>3.53071</v>
      </c>
      <c r="L21" s="25">
        <v>12.154</v>
      </c>
      <c r="M21" s="25">
        <v>9.6731200000000008</v>
      </c>
      <c r="N21" s="25">
        <v>9200.7800000000007</v>
      </c>
      <c r="O21" s="25">
        <v>0</v>
      </c>
      <c r="P21" s="25">
        <v>807.38199999999995</v>
      </c>
      <c r="Q21" s="25">
        <v>5.1158400000000004</v>
      </c>
      <c r="R21" s="25">
        <v>735.87900000000002</v>
      </c>
      <c r="S21" s="25">
        <v>124.39700000000001</v>
      </c>
      <c r="T21" s="25">
        <v>0</v>
      </c>
      <c r="U21" s="25">
        <v>30.957899999999999</v>
      </c>
      <c r="V21" s="25">
        <v>5.24838</v>
      </c>
      <c r="W21" s="25">
        <v>156.702</v>
      </c>
      <c r="X21" s="25">
        <v>6.9112099999999996</v>
      </c>
      <c r="Y21" s="25">
        <v>79.320499999999996</v>
      </c>
      <c r="Z21" s="25">
        <v>0.60519000000000001</v>
      </c>
      <c r="AA21" s="25">
        <v>4.6520200000000003</v>
      </c>
      <c r="AB21" s="25">
        <v>188.803</v>
      </c>
      <c r="AC21" s="25">
        <v>13.3339</v>
      </c>
      <c r="AD21" s="25">
        <v>0</v>
      </c>
    </row>
    <row r="22" spans="1:30" x14ac:dyDescent="0.25">
      <c r="A22" s="4" t="s">
        <v>61</v>
      </c>
      <c r="B22" s="30" t="s">
        <v>60</v>
      </c>
      <c r="C22" s="31">
        <v>0</v>
      </c>
      <c r="D22" s="25">
        <v>10169.9</v>
      </c>
      <c r="E22" s="25">
        <v>0.65078999999999998</v>
      </c>
      <c r="F22" s="25">
        <v>3.7402799999999998</v>
      </c>
      <c r="G22" s="25">
        <v>70.2346</v>
      </c>
      <c r="H22" s="25">
        <v>0.29654000000000003</v>
      </c>
      <c r="I22" s="25">
        <v>323.27800000000002</v>
      </c>
      <c r="J22" s="25">
        <v>5.7000000000000002E-3</v>
      </c>
      <c r="K22" s="25">
        <v>4.9355900000000004</v>
      </c>
      <c r="L22" s="25">
        <v>11.2324</v>
      </c>
      <c r="M22" s="25">
        <v>9.9748999999999999</v>
      </c>
      <c r="N22" s="25">
        <v>9251.08</v>
      </c>
      <c r="O22" s="25">
        <v>0</v>
      </c>
      <c r="P22" s="25">
        <v>1272.76</v>
      </c>
      <c r="Q22" s="25">
        <v>6.64452</v>
      </c>
      <c r="R22" s="25">
        <v>932.21699999999998</v>
      </c>
      <c r="S22" s="25">
        <v>193.81299999999999</v>
      </c>
      <c r="T22" s="25">
        <v>0</v>
      </c>
      <c r="U22" s="25">
        <v>55.351399999999998</v>
      </c>
      <c r="V22" s="25">
        <v>6.4553900000000004</v>
      </c>
      <c r="W22" s="25">
        <v>88.470600000000005</v>
      </c>
      <c r="X22" s="25">
        <v>6.2273699999999996</v>
      </c>
      <c r="Y22" s="25">
        <v>153.12200000000001</v>
      </c>
      <c r="Z22" s="25">
        <v>0.52042999999999995</v>
      </c>
      <c r="AA22" s="25">
        <v>4.9310600000000004</v>
      </c>
      <c r="AB22" s="25">
        <v>139.16800000000001</v>
      </c>
      <c r="AC22" s="25">
        <v>2.1184699999999999</v>
      </c>
      <c r="AD22" s="25">
        <v>0</v>
      </c>
    </row>
    <row r="23" spans="1:30" x14ac:dyDescent="0.25">
      <c r="A23" s="4" t="s">
        <v>62</v>
      </c>
      <c r="B23" s="30" t="s">
        <v>63</v>
      </c>
      <c r="C23" s="31">
        <v>1</v>
      </c>
      <c r="D23" s="25">
        <v>17195.599999999999</v>
      </c>
      <c r="E23" s="25">
        <v>1.2223900000000001</v>
      </c>
      <c r="F23" s="25">
        <v>6.45831</v>
      </c>
      <c r="G23" s="25">
        <v>158.27699999999999</v>
      </c>
      <c r="H23" s="25">
        <v>0.95599999999999996</v>
      </c>
      <c r="I23" s="25">
        <v>3342.59</v>
      </c>
      <c r="J23" s="25">
        <v>0.25130000000000002</v>
      </c>
      <c r="K23" s="25">
        <v>7.7253699999999998</v>
      </c>
      <c r="L23" s="25">
        <v>24.83</v>
      </c>
      <c r="M23" s="25">
        <v>20.775500000000001</v>
      </c>
      <c r="N23" s="25">
        <v>19850.099999999999</v>
      </c>
      <c r="O23" s="25">
        <v>0</v>
      </c>
      <c r="P23" s="25">
        <v>3301.58</v>
      </c>
      <c r="Q23" s="25">
        <v>19.1663</v>
      </c>
      <c r="R23" s="25">
        <v>3486.53</v>
      </c>
      <c r="S23" s="25">
        <v>377.375</v>
      </c>
      <c r="T23" s="25">
        <v>0</v>
      </c>
      <c r="U23" s="25">
        <v>159.67099999999999</v>
      </c>
      <c r="V23" s="25">
        <v>15.2302</v>
      </c>
      <c r="W23" s="25">
        <v>254.833</v>
      </c>
      <c r="X23" s="25">
        <v>11.7582</v>
      </c>
      <c r="Y23" s="25">
        <v>109.61799999999999</v>
      </c>
      <c r="Z23" s="25">
        <v>0.49341000000000002</v>
      </c>
      <c r="AA23" s="25">
        <v>21.104700000000001</v>
      </c>
      <c r="AB23" s="25">
        <v>157.32599999999999</v>
      </c>
      <c r="AC23" s="25">
        <v>4.64473</v>
      </c>
      <c r="AD23" s="25">
        <v>0</v>
      </c>
    </row>
    <row r="24" spans="1:30" x14ac:dyDescent="0.25">
      <c r="A24" s="4" t="s">
        <v>64</v>
      </c>
      <c r="B24" s="30" t="s">
        <v>63</v>
      </c>
      <c r="C24" s="31">
        <v>0</v>
      </c>
      <c r="D24" s="25">
        <v>17524.7</v>
      </c>
      <c r="E24" s="25">
        <v>0.80134000000000005</v>
      </c>
      <c r="F24" s="25">
        <v>4.8711399999999996</v>
      </c>
      <c r="G24" s="25">
        <v>158.273</v>
      </c>
      <c r="H24" s="25">
        <v>0.90044000000000002</v>
      </c>
      <c r="I24" s="25">
        <v>3011.55</v>
      </c>
      <c r="J24" s="25">
        <v>0.28899999999999998</v>
      </c>
      <c r="K24" s="25">
        <v>8.1440800000000007</v>
      </c>
      <c r="L24" s="25">
        <v>22.9344</v>
      </c>
      <c r="M24" s="25">
        <v>21.087299999999999</v>
      </c>
      <c r="N24" s="25">
        <v>14888.6</v>
      </c>
      <c r="O24" s="25">
        <v>0</v>
      </c>
      <c r="P24" s="25">
        <v>3125.41</v>
      </c>
      <c r="Q24" s="25">
        <v>20.9495</v>
      </c>
      <c r="R24" s="25">
        <v>3663.85</v>
      </c>
      <c r="S24" s="25">
        <v>364.21199999999999</v>
      </c>
      <c r="T24" s="25">
        <v>0</v>
      </c>
      <c r="U24" s="25">
        <v>182.67099999999999</v>
      </c>
      <c r="V24" s="25">
        <v>16.058199999999999</v>
      </c>
      <c r="W24" s="25">
        <v>174.50800000000001</v>
      </c>
      <c r="X24" s="25">
        <v>10.635300000000001</v>
      </c>
      <c r="Y24" s="25">
        <v>98.757099999999994</v>
      </c>
      <c r="Z24" s="25">
        <v>0.59460999999999997</v>
      </c>
      <c r="AA24" s="25">
        <v>17.978100000000001</v>
      </c>
      <c r="AB24" s="25">
        <v>104.521</v>
      </c>
      <c r="AC24" s="25">
        <v>2.26004</v>
      </c>
      <c r="AD24" s="25">
        <v>0</v>
      </c>
    </row>
    <row r="25" spans="1:30" ht="26.4" x14ac:dyDescent="0.25">
      <c r="A25" s="32" t="s">
        <v>65</v>
      </c>
      <c r="B25" s="33" t="s">
        <v>100</v>
      </c>
      <c r="C25" s="34">
        <v>0</v>
      </c>
      <c r="D25" s="35">
        <v>9067.7999999999993</v>
      </c>
      <c r="E25" s="35">
        <v>1.87368</v>
      </c>
      <c r="F25" s="35">
        <v>3.8048799999999998</v>
      </c>
      <c r="G25" s="35">
        <v>83.041799999999995</v>
      </c>
      <c r="H25" s="35">
        <v>0.42803999999999998</v>
      </c>
      <c r="I25" s="35">
        <v>1344.06</v>
      </c>
      <c r="J25" s="35">
        <v>9.1480000000000006E-2</v>
      </c>
      <c r="K25" s="35">
        <v>4.1605299999999996</v>
      </c>
      <c r="L25" s="35">
        <v>11.7669</v>
      </c>
      <c r="M25" s="35">
        <v>10.331</v>
      </c>
      <c r="N25" s="35">
        <v>9314.86</v>
      </c>
      <c r="O25" s="35">
        <v>0</v>
      </c>
      <c r="P25" s="35">
        <v>1554.01</v>
      </c>
      <c r="Q25" s="35">
        <v>8.8515999999999995</v>
      </c>
      <c r="R25" s="35">
        <v>1675.54</v>
      </c>
      <c r="S25" s="35">
        <v>222.34700000000001</v>
      </c>
      <c r="T25" s="35">
        <v>0</v>
      </c>
      <c r="U25" s="35">
        <v>75.31</v>
      </c>
      <c r="V25" s="35">
        <v>7.6553800000000001</v>
      </c>
      <c r="W25" s="35">
        <v>112.941</v>
      </c>
      <c r="X25" s="35">
        <v>10.3857</v>
      </c>
      <c r="Y25" s="35">
        <v>270.428</v>
      </c>
      <c r="Z25" s="35">
        <v>0.75853000000000004</v>
      </c>
      <c r="AA25" s="35">
        <v>6.95228</v>
      </c>
      <c r="AB25" s="35">
        <v>141.04300000000001</v>
      </c>
      <c r="AC25" s="35">
        <v>10.9382</v>
      </c>
      <c r="AD25" s="35">
        <v>0</v>
      </c>
    </row>
    <row r="26" spans="1:30" x14ac:dyDescent="0.25">
      <c r="A26" s="4" t="s">
        <v>66</v>
      </c>
      <c r="B26" s="30" t="s">
        <v>67</v>
      </c>
      <c r="C26" s="31">
        <v>0</v>
      </c>
      <c r="D26" s="25">
        <v>14854.4</v>
      </c>
      <c r="E26" s="25">
        <v>1.5430200000000001</v>
      </c>
      <c r="F26" s="25">
        <v>5.0633400000000002</v>
      </c>
      <c r="G26" s="25">
        <v>155.31</v>
      </c>
      <c r="H26" s="25">
        <v>0.79684999999999995</v>
      </c>
      <c r="I26" s="25">
        <v>3089.64</v>
      </c>
      <c r="J26" s="25">
        <v>0.29614000000000001</v>
      </c>
      <c r="K26" s="25">
        <v>9.9867600000000003</v>
      </c>
      <c r="L26" s="25">
        <v>23.538799999999998</v>
      </c>
      <c r="M26" s="25">
        <v>28.569700000000001</v>
      </c>
      <c r="N26" s="25">
        <v>15271.4</v>
      </c>
      <c r="O26" s="25">
        <v>0</v>
      </c>
      <c r="P26" s="25">
        <v>2394.44</v>
      </c>
      <c r="Q26" s="25">
        <v>20.247299999999999</v>
      </c>
      <c r="R26" s="25">
        <v>4140.37</v>
      </c>
      <c r="S26" s="25">
        <v>353.61</v>
      </c>
      <c r="T26" s="25">
        <v>9.8700000000000003E-3</v>
      </c>
      <c r="U26" s="25">
        <v>120.35299999999999</v>
      </c>
      <c r="V26" s="25">
        <v>16.959099999999999</v>
      </c>
      <c r="W26" s="25">
        <v>200.65799999999999</v>
      </c>
      <c r="X26" s="25">
        <v>14.4765</v>
      </c>
      <c r="Y26" s="25">
        <v>139.256</v>
      </c>
      <c r="Z26" s="25">
        <v>0.54613</v>
      </c>
      <c r="AA26" s="25">
        <v>13.772399999999999</v>
      </c>
      <c r="AB26" s="25">
        <v>268.33300000000003</v>
      </c>
      <c r="AC26" s="25">
        <v>7.8945600000000002</v>
      </c>
      <c r="AD26" s="25">
        <v>0</v>
      </c>
    </row>
    <row r="27" spans="1:30" x14ac:dyDescent="0.25">
      <c r="A27" s="4" t="s">
        <v>68</v>
      </c>
      <c r="B27" s="30" t="s">
        <v>69</v>
      </c>
      <c r="C27" s="31">
        <v>0</v>
      </c>
      <c r="D27" s="25">
        <v>18024.7</v>
      </c>
      <c r="E27" s="25">
        <v>1.47417</v>
      </c>
      <c r="F27" s="25">
        <v>4.79399</v>
      </c>
      <c r="G27" s="25">
        <v>179.422</v>
      </c>
      <c r="H27" s="25">
        <v>0.79207000000000005</v>
      </c>
      <c r="I27" s="25">
        <v>2608.1799999999998</v>
      </c>
      <c r="J27" s="25">
        <v>0.14884</v>
      </c>
      <c r="K27" s="25">
        <v>8.8297000000000008</v>
      </c>
      <c r="L27" s="25">
        <v>24.652699999999999</v>
      </c>
      <c r="M27" s="25">
        <v>20.9819</v>
      </c>
      <c r="N27" s="25">
        <v>14868.3</v>
      </c>
      <c r="O27" s="25">
        <v>0</v>
      </c>
      <c r="P27" s="25">
        <v>3020.07</v>
      </c>
      <c r="Q27" s="25">
        <v>20.055</v>
      </c>
      <c r="R27" s="25">
        <v>3226.41</v>
      </c>
      <c r="S27" s="25">
        <v>505.63499999999999</v>
      </c>
      <c r="T27" s="25">
        <v>0</v>
      </c>
      <c r="U27" s="25">
        <v>140.03899999999999</v>
      </c>
      <c r="V27" s="25">
        <v>14.448</v>
      </c>
      <c r="W27" s="25">
        <v>134.36600000000001</v>
      </c>
      <c r="X27" s="25">
        <v>13.9406</v>
      </c>
      <c r="Y27" s="25">
        <v>420.35599999999999</v>
      </c>
      <c r="Z27" s="25">
        <v>0.58104999999999996</v>
      </c>
      <c r="AA27" s="25">
        <v>14.4008</v>
      </c>
      <c r="AB27" s="25">
        <v>196.94399999999999</v>
      </c>
      <c r="AC27" s="25">
        <v>4.0953400000000002</v>
      </c>
      <c r="AD27" s="25">
        <v>0</v>
      </c>
    </row>
    <row r="28" spans="1:30" x14ac:dyDescent="0.25">
      <c r="A28" s="4" t="s">
        <v>70</v>
      </c>
      <c r="B28" s="30" t="s">
        <v>69</v>
      </c>
      <c r="C28" s="31">
        <v>1</v>
      </c>
      <c r="D28" s="25">
        <v>17813.099999999999</v>
      </c>
      <c r="E28" s="25">
        <v>1.4302999999999999</v>
      </c>
      <c r="F28" s="25">
        <v>5.0068099999999998</v>
      </c>
      <c r="G28" s="25">
        <v>156.21299999999999</v>
      </c>
      <c r="H28" s="25">
        <v>0.83179000000000003</v>
      </c>
      <c r="I28" s="25">
        <v>2563.21</v>
      </c>
      <c r="J28" s="25">
        <v>0.12847</v>
      </c>
      <c r="K28" s="25">
        <v>8.234</v>
      </c>
      <c r="L28" s="25">
        <v>24.588899999999999</v>
      </c>
      <c r="M28" s="25">
        <v>20.854299999999999</v>
      </c>
      <c r="N28" s="25">
        <v>16245.2</v>
      </c>
      <c r="O28" s="25">
        <v>0</v>
      </c>
      <c r="P28" s="25">
        <v>3051.24</v>
      </c>
      <c r="Q28" s="25">
        <v>19.878799999999998</v>
      </c>
      <c r="R28" s="25">
        <v>3141.96</v>
      </c>
      <c r="S28" s="25">
        <v>373.37400000000002</v>
      </c>
      <c r="T28" s="25">
        <v>0</v>
      </c>
      <c r="U28" s="25">
        <v>144.511</v>
      </c>
      <c r="V28" s="25">
        <v>14.0541</v>
      </c>
      <c r="W28" s="25">
        <v>164.976</v>
      </c>
      <c r="X28" s="25">
        <v>14.8841</v>
      </c>
      <c r="Y28" s="25">
        <v>136.08099999999999</v>
      </c>
      <c r="Z28" s="25">
        <v>0.61123000000000005</v>
      </c>
      <c r="AA28" s="25">
        <v>13.200699999999999</v>
      </c>
      <c r="AB28" s="25">
        <v>169.94399999999999</v>
      </c>
      <c r="AC28" s="25">
        <v>5.1871999999999998</v>
      </c>
      <c r="AD28" s="25">
        <v>0</v>
      </c>
    </row>
    <row r="29" spans="1:30" x14ac:dyDescent="0.25">
      <c r="A29" s="4" t="s">
        <v>71</v>
      </c>
      <c r="B29" s="30" t="s">
        <v>72</v>
      </c>
      <c r="C29" s="31">
        <v>1</v>
      </c>
      <c r="D29" s="25">
        <v>9079.11</v>
      </c>
      <c r="E29" s="25">
        <v>1.30827</v>
      </c>
      <c r="F29" s="25">
        <v>4.6941600000000001</v>
      </c>
      <c r="G29" s="25">
        <v>82.0792</v>
      </c>
      <c r="H29" s="25">
        <v>0.44163999999999998</v>
      </c>
      <c r="I29" s="25">
        <v>1161.81</v>
      </c>
      <c r="J29" s="25">
        <v>0.13739000000000001</v>
      </c>
      <c r="K29" s="25">
        <v>6.2670500000000002</v>
      </c>
      <c r="L29" s="25">
        <v>10.118600000000001</v>
      </c>
      <c r="M29" s="25">
        <v>11.539199999999999</v>
      </c>
      <c r="N29" s="25">
        <v>10803.4</v>
      </c>
      <c r="O29" s="25">
        <v>0</v>
      </c>
      <c r="P29" s="25">
        <v>1969.95</v>
      </c>
      <c r="Q29" s="25">
        <v>10.2676</v>
      </c>
      <c r="R29" s="25">
        <v>2397.83</v>
      </c>
      <c r="S29" s="25">
        <v>320.95600000000002</v>
      </c>
      <c r="T29" s="25">
        <v>-1.474E-2</v>
      </c>
      <c r="U29" s="25">
        <v>66.0745</v>
      </c>
      <c r="V29" s="25">
        <v>10.341100000000001</v>
      </c>
      <c r="W29" s="25">
        <v>303.09899999999999</v>
      </c>
      <c r="X29" s="25">
        <v>6.33765</v>
      </c>
      <c r="Y29" s="25">
        <v>110.203</v>
      </c>
      <c r="Z29" s="25">
        <v>0.48292000000000002</v>
      </c>
      <c r="AA29" s="25">
        <v>8.1721500000000002</v>
      </c>
      <c r="AB29" s="25">
        <v>393.93299999999999</v>
      </c>
      <c r="AC29" s="25">
        <v>13.9575</v>
      </c>
      <c r="AD29" s="25">
        <v>0</v>
      </c>
    </row>
    <row r="30" spans="1:30" x14ac:dyDescent="0.25">
      <c r="A30" s="36" t="s">
        <v>73</v>
      </c>
      <c r="B30" s="37" t="s">
        <v>72</v>
      </c>
      <c r="C30" s="38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19.341100000000001</v>
      </c>
      <c r="J30" s="39">
        <v>0</v>
      </c>
      <c r="K30" s="39">
        <v>0</v>
      </c>
      <c r="L30" s="39">
        <v>0</v>
      </c>
      <c r="M30" s="39">
        <v>0.58455999999999997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1.25654</v>
      </c>
      <c r="AD30" s="39">
        <v>0</v>
      </c>
    </row>
    <row r="31" spans="1:30" x14ac:dyDescent="0.25">
      <c r="A31" s="4" t="s">
        <v>74</v>
      </c>
      <c r="B31" s="30" t="s">
        <v>75</v>
      </c>
      <c r="C31" s="31">
        <v>1</v>
      </c>
      <c r="D31" s="25">
        <v>10982.3</v>
      </c>
      <c r="E31" s="25">
        <v>1.07073</v>
      </c>
      <c r="F31" s="25">
        <v>4.0313299999999996</v>
      </c>
      <c r="G31" s="25">
        <v>105.22499999999999</v>
      </c>
      <c r="H31" s="25">
        <v>0.54651000000000005</v>
      </c>
      <c r="I31" s="25">
        <v>1554.09</v>
      </c>
      <c r="J31" s="25">
        <v>0.31086999999999998</v>
      </c>
      <c r="K31" s="25">
        <v>6.78003</v>
      </c>
      <c r="L31" s="25">
        <v>13.811400000000001</v>
      </c>
      <c r="M31" s="25">
        <v>14.4099</v>
      </c>
      <c r="N31" s="25">
        <v>12349.4</v>
      </c>
      <c r="O31" s="25">
        <v>0</v>
      </c>
      <c r="P31" s="25">
        <v>2349.3000000000002</v>
      </c>
      <c r="Q31" s="25">
        <v>12.2178</v>
      </c>
      <c r="R31" s="25">
        <v>2766.45</v>
      </c>
      <c r="S31" s="25">
        <v>350.89699999999999</v>
      </c>
      <c r="T31" s="25">
        <v>-1.2800000000000001E-3</v>
      </c>
      <c r="U31" s="25">
        <v>83.296400000000006</v>
      </c>
      <c r="V31" s="25">
        <v>12.113300000000001</v>
      </c>
      <c r="W31" s="25">
        <v>222.839</v>
      </c>
      <c r="X31" s="25">
        <v>7.2350099999999999</v>
      </c>
      <c r="Y31" s="25">
        <v>121.584</v>
      </c>
      <c r="Z31" s="25">
        <v>0.65773999999999999</v>
      </c>
      <c r="AA31" s="25">
        <v>10.4071</v>
      </c>
      <c r="AB31" s="25">
        <v>344.81799999999998</v>
      </c>
      <c r="AC31" s="25">
        <v>7.9513600000000002</v>
      </c>
      <c r="AD31" s="25">
        <v>0</v>
      </c>
    </row>
    <row r="32" spans="1:30" x14ac:dyDescent="0.25">
      <c r="A32" s="4" t="s">
        <v>76</v>
      </c>
      <c r="B32" s="30" t="s">
        <v>75</v>
      </c>
      <c r="C32" s="31">
        <v>0</v>
      </c>
      <c r="D32" s="25">
        <v>20987.200000000001</v>
      </c>
      <c r="E32" s="25">
        <v>2.6847799999999999</v>
      </c>
      <c r="F32" s="25">
        <v>7.9378900000000003</v>
      </c>
      <c r="G32" s="25">
        <v>205.64699999999999</v>
      </c>
      <c r="H32" s="25">
        <v>1.0649900000000001</v>
      </c>
      <c r="I32" s="25">
        <v>3441.31</v>
      </c>
      <c r="J32" s="25">
        <v>0.38478000000000001</v>
      </c>
      <c r="K32" s="25">
        <v>13.983499999999999</v>
      </c>
      <c r="L32" s="25">
        <v>31.843800000000002</v>
      </c>
      <c r="M32" s="25">
        <v>31.505500000000001</v>
      </c>
      <c r="N32" s="25">
        <v>23778.6</v>
      </c>
      <c r="O32" s="25">
        <v>0</v>
      </c>
      <c r="P32" s="25">
        <v>3909.57</v>
      </c>
      <c r="Q32" s="25">
        <v>28.867599999999999</v>
      </c>
      <c r="R32" s="25">
        <v>5630.23</v>
      </c>
      <c r="S32" s="25">
        <v>704.86800000000005</v>
      </c>
      <c r="T32" s="25">
        <v>0</v>
      </c>
      <c r="U32" s="25">
        <v>188.63399999999999</v>
      </c>
      <c r="V32" s="25">
        <v>21.877500000000001</v>
      </c>
      <c r="W32" s="25">
        <v>396.875</v>
      </c>
      <c r="X32" s="25">
        <v>18.505600000000001</v>
      </c>
      <c r="Y32" s="25">
        <v>257.25900000000001</v>
      </c>
      <c r="Z32" s="25">
        <v>0.37603999999999999</v>
      </c>
      <c r="AA32" s="25">
        <v>16.973099999999999</v>
      </c>
      <c r="AB32" s="25">
        <v>505.35700000000003</v>
      </c>
      <c r="AC32" s="25">
        <v>19.0274</v>
      </c>
      <c r="AD32" s="25">
        <v>0</v>
      </c>
    </row>
    <row r="33" spans="1:30" x14ac:dyDescent="0.25">
      <c r="A33" s="4" t="s">
        <v>77</v>
      </c>
      <c r="B33" s="30" t="s">
        <v>78</v>
      </c>
      <c r="C33" s="31">
        <v>1</v>
      </c>
      <c r="D33" s="25">
        <v>16228.9</v>
      </c>
      <c r="E33" s="25">
        <v>2.1922999999999999</v>
      </c>
      <c r="F33" s="25">
        <v>7.9954700000000001</v>
      </c>
      <c r="G33" s="25">
        <v>163.89099999999999</v>
      </c>
      <c r="H33" s="25">
        <v>0.85748000000000002</v>
      </c>
      <c r="I33" s="25">
        <v>2565.14</v>
      </c>
      <c r="J33" s="25">
        <v>0.27423999999999998</v>
      </c>
      <c r="K33" s="25">
        <v>10.584899999999999</v>
      </c>
      <c r="L33" s="25">
        <v>25.702000000000002</v>
      </c>
      <c r="M33" s="25">
        <v>25.868500000000001</v>
      </c>
      <c r="N33" s="25">
        <v>18105.2</v>
      </c>
      <c r="O33" s="25">
        <v>0</v>
      </c>
      <c r="P33" s="25">
        <v>3228.04</v>
      </c>
      <c r="Q33" s="25">
        <v>21.9559</v>
      </c>
      <c r="R33" s="25">
        <v>4415.28</v>
      </c>
      <c r="S33" s="25">
        <v>519.16800000000001</v>
      </c>
      <c r="T33" s="25">
        <v>0</v>
      </c>
      <c r="U33" s="25">
        <v>125.67100000000001</v>
      </c>
      <c r="V33" s="25">
        <v>18.002099999999999</v>
      </c>
      <c r="W33" s="25">
        <v>288.06599999999997</v>
      </c>
      <c r="X33" s="25">
        <v>14.0259</v>
      </c>
      <c r="Y33" s="25">
        <v>253.20400000000001</v>
      </c>
      <c r="Z33" s="25">
        <v>0.47425</v>
      </c>
      <c r="AA33" s="25">
        <v>12.2765</v>
      </c>
      <c r="AB33" s="25">
        <v>469.67099999999999</v>
      </c>
      <c r="AC33" s="25">
        <v>20.271999999999998</v>
      </c>
      <c r="AD33" s="25">
        <v>0</v>
      </c>
    </row>
    <row r="34" spans="1:30" x14ac:dyDescent="0.25">
      <c r="A34" s="4" t="s">
        <v>79</v>
      </c>
      <c r="B34" s="30" t="s">
        <v>78</v>
      </c>
      <c r="C34" s="31">
        <v>0</v>
      </c>
      <c r="D34" s="25">
        <v>9923.17</v>
      </c>
      <c r="E34" s="25">
        <v>1.1559900000000001</v>
      </c>
      <c r="F34" s="25">
        <v>4.8639200000000002</v>
      </c>
      <c r="G34" s="25">
        <v>61.739600000000003</v>
      </c>
      <c r="H34" s="25">
        <v>0.37685000000000002</v>
      </c>
      <c r="I34" s="25">
        <v>1396.81</v>
      </c>
      <c r="J34" s="25">
        <v>5.2639999999999999E-2</v>
      </c>
      <c r="K34" s="25">
        <v>4.1122899999999998</v>
      </c>
      <c r="L34" s="25">
        <v>12.205299999999999</v>
      </c>
      <c r="M34" s="25">
        <v>12.629200000000001</v>
      </c>
      <c r="N34" s="25">
        <v>11450</v>
      </c>
      <c r="O34" s="25">
        <v>0</v>
      </c>
      <c r="P34" s="25">
        <v>1497.89</v>
      </c>
      <c r="Q34" s="25">
        <v>7.8205</v>
      </c>
      <c r="R34" s="25">
        <v>1500.52</v>
      </c>
      <c r="S34" s="25">
        <v>173.673</v>
      </c>
      <c r="T34" s="25">
        <v>0</v>
      </c>
      <c r="U34" s="25">
        <v>72.308000000000007</v>
      </c>
      <c r="V34" s="25">
        <v>7.7090399999999999</v>
      </c>
      <c r="W34" s="25">
        <v>248.506</v>
      </c>
      <c r="X34" s="25">
        <v>5.5463899999999997</v>
      </c>
      <c r="Y34" s="25">
        <v>103.29900000000001</v>
      </c>
      <c r="Z34" s="25">
        <v>0.49129</v>
      </c>
      <c r="AA34" s="25">
        <v>9.4745600000000003</v>
      </c>
      <c r="AB34" s="25">
        <v>281.86099999999999</v>
      </c>
      <c r="AC34" s="25">
        <v>16.8218</v>
      </c>
      <c r="AD34" s="25">
        <v>0</v>
      </c>
    </row>
    <row r="35" spans="1:30" x14ac:dyDescent="0.25">
      <c r="A35" s="4" t="s">
        <v>80</v>
      </c>
      <c r="B35" s="30" t="s">
        <v>81</v>
      </c>
      <c r="C35" s="31">
        <v>1</v>
      </c>
      <c r="D35" s="25">
        <v>10539.3</v>
      </c>
      <c r="E35" s="25">
        <v>0.93613999999999997</v>
      </c>
      <c r="F35" s="25">
        <v>4.63476</v>
      </c>
      <c r="G35" s="25">
        <v>65.240600000000001</v>
      </c>
      <c r="H35" s="25">
        <v>0.39356000000000002</v>
      </c>
      <c r="I35" s="25">
        <v>1495.09</v>
      </c>
      <c r="J35" s="25">
        <v>0.24892</v>
      </c>
      <c r="K35" s="25">
        <v>3.9477500000000001</v>
      </c>
      <c r="L35" s="25">
        <v>13.628299999999999</v>
      </c>
      <c r="M35" s="25">
        <v>12.664199999999999</v>
      </c>
      <c r="N35" s="25">
        <v>12479.8</v>
      </c>
      <c r="O35" s="25">
        <v>0</v>
      </c>
      <c r="P35" s="25">
        <v>1546.7</v>
      </c>
      <c r="Q35" s="25">
        <v>7.32484</v>
      </c>
      <c r="R35" s="25">
        <v>1261.6400000000001</v>
      </c>
      <c r="S35" s="25">
        <v>143.96899999999999</v>
      </c>
      <c r="T35" s="25">
        <v>0</v>
      </c>
      <c r="U35" s="25">
        <v>67.980199999999996</v>
      </c>
      <c r="V35" s="25">
        <v>7.4724199999999996</v>
      </c>
      <c r="W35" s="25">
        <v>172.12799999999999</v>
      </c>
      <c r="X35" s="25">
        <v>6.0977499999999996</v>
      </c>
      <c r="Y35" s="25">
        <v>110.25700000000001</v>
      </c>
      <c r="Z35" s="25">
        <v>0.42749999999999999</v>
      </c>
      <c r="AA35" s="25">
        <v>10.6463</v>
      </c>
      <c r="AB35" s="25">
        <v>239.52099999999999</v>
      </c>
      <c r="AC35" s="25">
        <v>12.767099999999999</v>
      </c>
      <c r="AD35" s="25">
        <v>0</v>
      </c>
    </row>
    <row r="36" spans="1:30" x14ac:dyDescent="0.25">
      <c r="A36" s="4" t="s">
        <v>82</v>
      </c>
      <c r="B36" s="40" t="s">
        <v>83</v>
      </c>
      <c r="C36" s="41">
        <v>0</v>
      </c>
      <c r="D36" s="25">
        <v>7945.85</v>
      </c>
      <c r="E36" s="25">
        <v>2.7465600000000001</v>
      </c>
      <c r="F36" s="25">
        <v>3.84877</v>
      </c>
      <c r="G36" s="25">
        <v>63.589300000000001</v>
      </c>
      <c r="H36" s="25">
        <v>0.30397000000000002</v>
      </c>
      <c r="I36" s="25">
        <v>716.41800000000001</v>
      </c>
      <c r="J36" s="25">
        <v>8.3599999999999994E-2</v>
      </c>
      <c r="K36" s="25">
        <v>2.6674600000000002</v>
      </c>
      <c r="L36" s="25">
        <v>7.6335100000000002</v>
      </c>
      <c r="M36" s="25">
        <v>9.8082499999999992</v>
      </c>
      <c r="N36" s="25">
        <v>7790.61</v>
      </c>
      <c r="O36" s="25">
        <v>0</v>
      </c>
      <c r="P36" s="25">
        <v>1363.11</v>
      </c>
      <c r="Q36" s="25">
        <v>4.00291</v>
      </c>
      <c r="R36" s="25">
        <v>728.58600000000001</v>
      </c>
      <c r="S36" s="25">
        <v>145.012</v>
      </c>
      <c r="T36" s="25">
        <v>2.2079999999999999E-2</v>
      </c>
      <c r="U36" s="25">
        <v>37.217599999999997</v>
      </c>
      <c r="V36" s="25">
        <v>5.2062400000000002</v>
      </c>
      <c r="W36" s="25">
        <v>194.72</v>
      </c>
      <c r="X36" s="25">
        <v>12.0328</v>
      </c>
      <c r="Y36" s="25">
        <v>311.25400000000002</v>
      </c>
      <c r="Z36" s="25">
        <v>0.63866000000000001</v>
      </c>
      <c r="AA36" s="25">
        <v>6.6674699999999998</v>
      </c>
      <c r="AB36" s="25">
        <v>224.108</v>
      </c>
      <c r="AC36" s="25">
        <v>14.1754</v>
      </c>
      <c r="AD36" s="25">
        <v>0</v>
      </c>
    </row>
    <row r="37" spans="1:30" ht="14.4" x14ac:dyDescent="0.3">
      <c r="A37" s="42" t="s">
        <v>84</v>
      </c>
      <c r="B37" s="43" t="s">
        <v>63</v>
      </c>
      <c r="C37" s="43">
        <v>0</v>
      </c>
      <c r="D37" s="44">
        <v>15647.8</v>
      </c>
      <c r="E37" s="45">
        <v>3.6059399999999999</v>
      </c>
      <c r="F37" s="45">
        <v>3.8911099999999998</v>
      </c>
      <c r="G37" s="45">
        <v>172.136</v>
      </c>
      <c r="H37" s="45">
        <v>1.1476299999999999</v>
      </c>
      <c r="I37" s="45">
        <v>3895.4</v>
      </c>
      <c r="J37" s="45">
        <v>0.37390000000000001</v>
      </c>
      <c r="K37" s="45">
        <v>10.0815</v>
      </c>
      <c r="L37" s="45">
        <v>26.044599999999999</v>
      </c>
      <c r="M37" s="45">
        <v>24.2804</v>
      </c>
      <c r="N37" s="45">
        <v>29245.4</v>
      </c>
      <c r="O37" s="46">
        <v>0</v>
      </c>
      <c r="P37" s="45">
        <v>2381.25</v>
      </c>
      <c r="Q37" s="45">
        <v>19.3522</v>
      </c>
      <c r="R37" s="45">
        <v>4017.45</v>
      </c>
      <c r="S37" s="45">
        <v>424.029</v>
      </c>
      <c r="T37" s="45">
        <v>0</v>
      </c>
      <c r="U37" s="45">
        <v>184.797</v>
      </c>
      <c r="V37" s="45">
        <v>18.748899999999999</v>
      </c>
      <c r="W37" s="45">
        <v>708.59799999999996</v>
      </c>
      <c r="X37" s="45">
        <v>16.2805</v>
      </c>
      <c r="Y37" s="45">
        <v>232.04599999999999</v>
      </c>
      <c r="Z37" s="45">
        <v>1.38097</v>
      </c>
      <c r="AA37" s="45">
        <v>16.333200000000001</v>
      </c>
      <c r="AB37" s="45">
        <v>82.267300000000006</v>
      </c>
      <c r="AC37" s="45">
        <v>26.7011</v>
      </c>
      <c r="AD37" s="45">
        <v>64.957700000000003</v>
      </c>
    </row>
    <row r="38" spans="1:30" ht="14.4" x14ac:dyDescent="0.3">
      <c r="A38" s="42" t="s">
        <v>85</v>
      </c>
      <c r="B38" s="47" t="s">
        <v>72</v>
      </c>
      <c r="C38" s="47">
        <v>0</v>
      </c>
      <c r="D38" s="44">
        <v>8837.7099999999991</v>
      </c>
      <c r="E38" s="45">
        <v>2.0127000000000002</v>
      </c>
      <c r="F38" s="45">
        <v>1.6798999999999999</v>
      </c>
      <c r="G38" s="45">
        <v>106.307</v>
      </c>
      <c r="H38" s="45">
        <v>0.58921000000000001</v>
      </c>
      <c r="I38" s="45">
        <v>1802.26</v>
      </c>
      <c r="J38" s="45">
        <v>0.33687</v>
      </c>
      <c r="K38" s="45">
        <v>7.8633699999999997</v>
      </c>
      <c r="L38" s="45">
        <v>16.222100000000001</v>
      </c>
      <c r="M38" s="45">
        <v>13.9359</v>
      </c>
      <c r="N38" s="45">
        <v>15173.3</v>
      </c>
      <c r="O38" s="46">
        <v>0</v>
      </c>
      <c r="P38" s="45">
        <v>1637.73</v>
      </c>
      <c r="Q38" s="45">
        <v>10.4367</v>
      </c>
      <c r="R38" s="45">
        <v>2948.39</v>
      </c>
      <c r="S38" s="45">
        <v>378.75599999999997</v>
      </c>
      <c r="T38" s="45">
        <v>0</v>
      </c>
      <c r="U38" s="45">
        <v>72.591700000000003</v>
      </c>
      <c r="V38" s="45">
        <v>14.0349</v>
      </c>
      <c r="W38" s="45">
        <v>382.05700000000002</v>
      </c>
      <c r="X38" s="45">
        <v>8.0620999999999992</v>
      </c>
      <c r="Y38" s="45">
        <v>183.28700000000001</v>
      </c>
      <c r="Z38" s="45">
        <v>1.6855199999999999</v>
      </c>
      <c r="AA38" s="45">
        <v>8.1871899999999993</v>
      </c>
      <c r="AB38" s="45">
        <v>258.23500000000001</v>
      </c>
      <c r="AC38" s="45">
        <v>15.643700000000001</v>
      </c>
      <c r="AD38" s="45">
        <v>44.314900000000002</v>
      </c>
    </row>
    <row r="39" spans="1:30" ht="14.4" x14ac:dyDescent="0.3">
      <c r="A39" s="42" t="s">
        <v>86</v>
      </c>
      <c r="B39" s="47" t="s">
        <v>72</v>
      </c>
      <c r="C39" s="47">
        <v>0</v>
      </c>
      <c r="D39" s="44">
        <v>9815.8799999999992</v>
      </c>
      <c r="E39" s="45">
        <v>2.0968599999999999</v>
      </c>
      <c r="F39" s="45">
        <v>1.8692800000000001</v>
      </c>
      <c r="G39" s="45">
        <v>112.02</v>
      </c>
      <c r="H39" s="45">
        <v>0.62905</v>
      </c>
      <c r="I39" s="45">
        <v>1899.35</v>
      </c>
      <c r="J39" s="45">
        <v>0.36226000000000003</v>
      </c>
      <c r="K39" s="45">
        <v>8.5022099999999998</v>
      </c>
      <c r="L39" s="45">
        <v>17.753</v>
      </c>
      <c r="M39" s="45">
        <v>14.5684</v>
      </c>
      <c r="N39" s="45">
        <v>16437.8</v>
      </c>
      <c r="O39" s="46">
        <v>0</v>
      </c>
      <c r="P39" s="45">
        <v>1908.3</v>
      </c>
      <c r="Q39" s="45">
        <v>11.167899999999999</v>
      </c>
      <c r="R39" s="45">
        <v>3074.01</v>
      </c>
      <c r="S39" s="45">
        <v>401.21499999999997</v>
      </c>
      <c r="T39" s="45">
        <v>0</v>
      </c>
      <c r="U39" s="45">
        <v>84.000100000000003</v>
      </c>
      <c r="V39" s="45">
        <v>14.627599999999999</v>
      </c>
      <c r="W39" s="45">
        <v>394.28800000000001</v>
      </c>
      <c r="X39" s="45">
        <v>8.5774500000000007</v>
      </c>
      <c r="Y39" s="45">
        <v>183.60599999999999</v>
      </c>
      <c r="Z39" s="45">
        <v>1.7388300000000001</v>
      </c>
      <c r="AA39" s="45">
        <v>8.6136099999999995</v>
      </c>
      <c r="AB39" s="45">
        <v>325.3</v>
      </c>
      <c r="AC39" s="45">
        <v>17.060600000000001</v>
      </c>
      <c r="AD39" s="45">
        <v>46.1282</v>
      </c>
    </row>
    <row r="40" spans="1:30" x14ac:dyDescent="0.25">
      <c r="A40" s="3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48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3"/>
      <c r="B41" s="25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30" ht="13.8" thickBot="1" x14ac:dyDescent="0.3">
      <c r="A42" s="4" t="s">
        <v>21</v>
      </c>
      <c r="D42" s="25" t="s">
        <v>22</v>
      </c>
      <c r="E42" s="25" t="s">
        <v>23</v>
      </c>
      <c r="F42" s="25" t="s">
        <v>24</v>
      </c>
      <c r="G42" s="25" t="s">
        <v>25</v>
      </c>
      <c r="H42" s="25" t="s">
        <v>26</v>
      </c>
      <c r="I42" s="25" t="s">
        <v>27</v>
      </c>
      <c r="J42" s="25" t="s">
        <v>28</v>
      </c>
      <c r="K42" s="25" t="s">
        <v>29</v>
      </c>
      <c r="L42" s="25" t="s">
        <v>30</v>
      </c>
      <c r="M42" s="25" t="s">
        <v>31</v>
      </c>
      <c r="N42" s="25" t="s">
        <v>32</v>
      </c>
      <c r="O42" s="25" t="s">
        <v>33</v>
      </c>
      <c r="P42" s="25" t="s">
        <v>34</v>
      </c>
      <c r="Q42" s="25" t="s">
        <v>35</v>
      </c>
      <c r="R42" s="25" t="s">
        <v>36</v>
      </c>
      <c r="S42" s="25" t="s">
        <v>37</v>
      </c>
      <c r="T42" s="25" t="s">
        <v>38</v>
      </c>
      <c r="U42" s="25" t="s">
        <v>39</v>
      </c>
      <c r="V42" s="25" t="s">
        <v>40</v>
      </c>
      <c r="W42" s="25" t="s">
        <v>41</v>
      </c>
      <c r="X42" s="25" t="s">
        <v>42</v>
      </c>
      <c r="Y42" s="25" t="s">
        <v>43</v>
      </c>
      <c r="Z42" s="25" t="s">
        <v>44</v>
      </c>
      <c r="AA42" s="25" t="s">
        <v>45</v>
      </c>
      <c r="AB42" s="25" t="s">
        <v>46</v>
      </c>
      <c r="AC42" s="25" t="s">
        <v>47</v>
      </c>
      <c r="AD42" s="25" t="s">
        <v>48</v>
      </c>
    </row>
    <row r="43" spans="1:30" ht="15" thickBot="1" x14ac:dyDescent="0.35">
      <c r="A43" s="4"/>
      <c r="B43" s="63"/>
      <c r="C43" s="64"/>
      <c r="D43" s="25" t="s">
        <v>50</v>
      </c>
      <c r="E43" s="25" t="s">
        <v>50</v>
      </c>
      <c r="F43" s="25" t="s">
        <v>50</v>
      </c>
      <c r="G43" s="25" t="s">
        <v>50</v>
      </c>
      <c r="H43" s="25" t="s">
        <v>50</v>
      </c>
      <c r="I43" s="25" t="s">
        <v>50</v>
      </c>
      <c r="J43" s="25" t="s">
        <v>50</v>
      </c>
      <c r="K43" s="25" t="s">
        <v>50</v>
      </c>
      <c r="L43" s="25" t="s">
        <v>50</v>
      </c>
      <c r="M43" s="25" t="s">
        <v>50</v>
      </c>
      <c r="N43" s="25" t="s">
        <v>50</v>
      </c>
      <c r="O43" s="25" t="s">
        <v>50</v>
      </c>
      <c r="P43" s="25" t="s">
        <v>50</v>
      </c>
      <c r="Q43" s="25" t="s">
        <v>50</v>
      </c>
      <c r="R43" s="25" t="s">
        <v>50</v>
      </c>
      <c r="S43" s="25" t="s">
        <v>50</v>
      </c>
      <c r="T43" s="25" t="s">
        <v>50</v>
      </c>
      <c r="U43" s="25" t="s">
        <v>50</v>
      </c>
      <c r="V43" s="25" t="s">
        <v>50</v>
      </c>
      <c r="W43" s="25" t="s">
        <v>50</v>
      </c>
      <c r="X43" s="25" t="s">
        <v>50</v>
      </c>
      <c r="Y43" s="25" t="s">
        <v>50</v>
      </c>
      <c r="Z43" s="25" t="s">
        <v>50</v>
      </c>
      <c r="AA43" s="25" t="s">
        <v>50</v>
      </c>
      <c r="AB43" s="25" t="s">
        <v>50</v>
      </c>
      <c r="AC43" s="25" t="s">
        <v>50</v>
      </c>
      <c r="AD43" s="25" t="s">
        <v>50</v>
      </c>
    </row>
    <row r="44" spans="1:30" x14ac:dyDescent="0.25">
      <c r="A44" s="3"/>
      <c r="B44" s="25" t="s">
        <v>103</v>
      </c>
      <c r="C44" s="51" t="s">
        <v>87</v>
      </c>
      <c r="D44" s="49">
        <f>+D25</f>
        <v>9067.7999999999993</v>
      </c>
      <c r="E44" s="49">
        <f t="shared" ref="E44:AD44" si="1">+E25</f>
        <v>1.87368</v>
      </c>
      <c r="F44" s="49">
        <f t="shared" si="1"/>
        <v>3.8048799999999998</v>
      </c>
      <c r="G44" s="49">
        <f t="shared" si="1"/>
        <v>83.041799999999995</v>
      </c>
      <c r="H44" s="49">
        <f t="shared" si="1"/>
        <v>0.42803999999999998</v>
      </c>
      <c r="I44" s="49">
        <f t="shared" si="1"/>
        <v>1344.06</v>
      </c>
      <c r="J44" s="49">
        <f t="shared" si="1"/>
        <v>9.1480000000000006E-2</v>
      </c>
      <c r="K44" s="49">
        <f t="shared" si="1"/>
        <v>4.1605299999999996</v>
      </c>
      <c r="L44" s="49">
        <f t="shared" si="1"/>
        <v>11.7669</v>
      </c>
      <c r="M44" s="49">
        <f t="shared" si="1"/>
        <v>10.331</v>
      </c>
      <c r="N44" s="49">
        <f t="shared" si="1"/>
        <v>9314.86</v>
      </c>
      <c r="O44" s="49">
        <f t="shared" si="1"/>
        <v>0</v>
      </c>
      <c r="P44" s="49">
        <f t="shared" si="1"/>
        <v>1554.01</v>
      </c>
      <c r="Q44" s="49">
        <f t="shared" si="1"/>
        <v>8.8515999999999995</v>
      </c>
      <c r="R44" s="49">
        <f t="shared" si="1"/>
        <v>1675.54</v>
      </c>
      <c r="S44" s="49">
        <f t="shared" si="1"/>
        <v>222.34700000000001</v>
      </c>
      <c r="T44" s="49">
        <f t="shared" si="1"/>
        <v>0</v>
      </c>
      <c r="U44" s="49">
        <f t="shared" si="1"/>
        <v>75.31</v>
      </c>
      <c r="V44" s="49">
        <f t="shared" si="1"/>
        <v>7.6553800000000001</v>
      </c>
      <c r="W44" s="49">
        <f t="shared" si="1"/>
        <v>112.941</v>
      </c>
      <c r="X44" s="49">
        <f t="shared" si="1"/>
        <v>10.3857</v>
      </c>
      <c r="Y44" s="49">
        <f t="shared" si="1"/>
        <v>270.428</v>
      </c>
      <c r="Z44" s="49">
        <f t="shared" si="1"/>
        <v>0.75853000000000004</v>
      </c>
      <c r="AA44" s="49">
        <f t="shared" si="1"/>
        <v>6.95228</v>
      </c>
      <c r="AB44" s="49">
        <f t="shared" si="1"/>
        <v>141.04300000000001</v>
      </c>
      <c r="AC44" s="49">
        <f t="shared" si="1"/>
        <v>10.9382</v>
      </c>
      <c r="AD44" s="49">
        <f t="shared" si="1"/>
        <v>0</v>
      </c>
    </row>
    <row r="45" spans="1:30" x14ac:dyDescent="0.25">
      <c r="A45" s="3"/>
      <c r="B45" s="25"/>
      <c r="C45" s="52">
        <v>0</v>
      </c>
      <c r="D45" s="25">
        <f>AVERAGE(D18,D20,D22,D24,D26,D27,D32,D34,D36,D37,D38,D39)</f>
        <v>12858.292500000001</v>
      </c>
      <c r="E45" s="25">
        <f t="shared" ref="E45:AD45" si="2">AVERAGE(E18,E20,E22,E24,E26,E27,E32,E34,E36,E37,E38,E39)</f>
        <v>1.9068524999999996</v>
      </c>
      <c r="F45" s="25">
        <f t="shared" si="2"/>
        <v>4.5046516666666676</v>
      </c>
      <c r="G45" s="25">
        <f t="shared" si="2"/>
        <v>129.09895833333334</v>
      </c>
      <c r="H45" s="25">
        <f t="shared" si="2"/>
        <v>0.67000666666666653</v>
      </c>
      <c r="I45" s="25">
        <f t="shared" si="2"/>
        <v>2250.3313333333335</v>
      </c>
      <c r="J45" s="25">
        <f t="shared" si="2"/>
        <v>0.23551250000000001</v>
      </c>
      <c r="K45" s="25">
        <f t="shared" si="2"/>
        <v>7.7592883333333349</v>
      </c>
      <c r="L45" s="25">
        <f t="shared" si="2"/>
        <v>18.2709425</v>
      </c>
      <c r="M45" s="25">
        <f t="shared" si="2"/>
        <v>18.042104166666665</v>
      </c>
      <c r="N45" s="25">
        <f t="shared" si="2"/>
        <v>15195.865833333331</v>
      </c>
      <c r="O45" s="25">
        <f t="shared" si="2"/>
        <v>0</v>
      </c>
      <c r="P45" s="25">
        <f t="shared" si="2"/>
        <v>2203.2449999999999</v>
      </c>
      <c r="Q45" s="25">
        <f t="shared" si="2"/>
        <v>15.230585833333338</v>
      </c>
      <c r="R45" s="25">
        <f t="shared" si="2"/>
        <v>3128.7677500000004</v>
      </c>
      <c r="S45" s="25">
        <f t="shared" si="2"/>
        <v>365.08525000000003</v>
      </c>
      <c r="T45" s="25">
        <f t="shared" si="2"/>
        <v>2.6624999999999999E-3</v>
      </c>
      <c r="U45" s="25">
        <f t="shared" si="2"/>
        <v>106.96124999999999</v>
      </c>
      <c r="V45" s="25">
        <f t="shared" si="2"/>
        <v>13.540380833333332</v>
      </c>
      <c r="W45" s="25">
        <f t="shared" si="2"/>
        <v>307.56796666666662</v>
      </c>
      <c r="X45" s="25">
        <f t="shared" si="2"/>
        <v>10.990992500000003</v>
      </c>
      <c r="Y45" s="25">
        <f t="shared" si="2"/>
        <v>188.91870833333337</v>
      </c>
      <c r="Z45" s="25">
        <f t="shared" si="2"/>
        <v>0.79803333333333326</v>
      </c>
      <c r="AA45" s="25">
        <f t="shared" si="2"/>
        <v>11.419641666666665</v>
      </c>
      <c r="AB45" s="25">
        <f t="shared" si="2"/>
        <v>242.88244166666672</v>
      </c>
      <c r="AC45" s="25">
        <f t="shared" si="2"/>
        <v>12.517142499999999</v>
      </c>
      <c r="AD45" s="25">
        <f t="shared" si="2"/>
        <v>12.950066666666666</v>
      </c>
    </row>
    <row r="46" spans="1:30" x14ac:dyDescent="0.25">
      <c r="A46" s="3"/>
      <c r="B46" s="25"/>
      <c r="C46" s="52">
        <v>1</v>
      </c>
      <c r="D46" s="25">
        <f>AVERAGE(D17,D19,D21,D23,D28,D29,D31,D33,D35)</f>
        <v>12400.326666666668</v>
      </c>
      <c r="E46" s="25">
        <f t="shared" ref="E46:AD46" si="3">AVERAGE(E17,E19,E21,E23,E28,E29,E31,E33,E35)</f>
        <v>1.5436144444444444</v>
      </c>
      <c r="F46" s="25">
        <f t="shared" si="3"/>
        <v>5.5994088888888882</v>
      </c>
      <c r="G46" s="25">
        <f t="shared" si="3"/>
        <v>116.63195555555555</v>
      </c>
      <c r="H46" s="25">
        <f t="shared" si="3"/>
        <v>0.61536111111111103</v>
      </c>
      <c r="I46" s="25">
        <f t="shared" si="3"/>
        <v>2047.8603333333335</v>
      </c>
      <c r="J46" s="25">
        <f t="shared" si="3"/>
        <v>0.23139666666666667</v>
      </c>
      <c r="K46" s="25">
        <f t="shared" si="3"/>
        <v>6.9678955555555548</v>
      </c>
      <c r="L46" s="25">
        <f t="shared" si="3"/>
        <v>17.149000000000001</v>
      </c>
      <c r="M46" s="25">
        <f t="shared" si="3"/>
        <v>16.678602222222221</v>
      </c>
      <c r="N46" s="25">
        <f t="shared" si="3"/>
        <v>13874.264444444443</v>
      </c>
      <c r="O46" s="25">
        <f t="shared" si="3"/>
        <v>0</v>
      </c>
      <c r="P46" s="25">
        <f t="shared" si="3"/>
        <v>2295.828</v>
      </c>
      <c r="Q46" s="25">
        <f t="shared" si="3"/>
        <v>14.624886666666665</v>
      </c>
      <c r="R46" s="25">
        <f t="shared" si="3"/>
        <v>2961.7654444444443</v>
      </c>
      <c r="S46" s="25">
        <f t="shared" si="3"/>
        <v>341.99344444444449</v>
      </c>
      <c r="T46" s="25">
        <f t="shared" si="3"/>
        <v>3.3111111111111112E-4</v>
      </c>
      <c r="U46" s="25">
        <f t="shared" si="3"/>
        <v>95.144611111111118</v>
      </c>
      <c r="V46" s="25">
        <f t="shared" si="3"/>
        <v>12.424377777777778</v>
      </c>
      <c r="W46" s="25">
        <f t="shared" si="3"/>
        <v>271.11255555555562</v>
      </c>
      <c r="X46" s="25">
        <f t="shared" si="3"/>
        <v>9.5772422222222229</v>
      </c>
      <c r="Y46" s="25">
        <f t="shared" si="3"/>
        <v>123.87424444444443</v>
      </c>
      <c r="Z46" s="25">
        <f t="shared" si="3"/>
        <v>0.58153999999999995</v>
      </c>
      <c r="AA46" s="25">
        <f t="shared" si="3"/>
        <v>11.287918888888889</v>
      </c>
      <c r="AB46" s="25">
        <f t="shared" si="3"/>
        <v>292.68933333333337</v>
      </c>
      <c r="AC46" s="25">
        <f t="shared" si="3"/>
        <v>11.825754444444442</v>
      </c>
      <c r="AD46" s="25">
        <f t="shared" si="3"/>
        <v>0</v>
      </c>
    </row>
    <row r="47" spans="1:30" x14ac:dyDescent="0.25">
      <c r="A47" s="3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4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3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4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3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4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3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4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4.4" x14ac:dyDescent="0.3">
      <c r="A51" s="53" t="s">
        <v>104</v>
      </c>
      <c r="B51" s="65" t="s">
        <v>101</v>
      </c>
      <c r="C51" s="66"/>
      <c r="D51" s="66"/>
      <c r="E51" s="6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4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4.4" x14ac:dyDescent="0.3">
      <c r="A52" s="53" t="s">
        <v>105</v>
      </c>
      <c r="B52" s="65" t="s">
        <v>102</v>
      </c>
      <c r="C52" s="66"/>
      <c r="D52" s="66"/>
      <c r="E52" s="6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48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3.8" thickBot="1" x14ac:dyDescent="0.3">
      <c r="D53" s="5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3"/>
      <c r="Q53" s="2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55" t="s">
        <v>54</v>
      </c>
      <c r="B54" s="68" t="s">
        <v>88</v>
      </c>
      <c r="C54" s="69"/>
      <c r="D54" s="25"/>
      <c r="E54" s="25"/>
      <c r="F54" s="3"/>
      <c r="G54" s="56"/>
      <c r="H54" s="56"/>
      <c r="I54" s="56"/>
      <c r="J54" s="56"/>
      <c r="K54" s="56"/>
      <c r="L54" s="56"/>
      <c r="M54" s="56"/>
      <c r="N54" s="56"/>
      <c r="O54" s="56"/>
      <c r="P54" s="3"/>
      <c r="Q54" s="5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57" t="s">
        <v>57</v>
      </c>
      <c r="B55" s="61" t="s">
        <v>89</v>
      </c>
      <c r="C55" s="62"/>
    </row>
    <row r="56" spans="1:30" x14ac:dyDescent="0.25">
      <c r="A56" s="57" t="s">
        <v>60</v>
      </c>
      <c r="B56" s="61" t="s">
        <v>90</v>
      </c>
      <c r="C56" s="62"/>
    </row>
    <row r="57" spans="1:30" x14ac:dyDescent="0.25">
      <c r="A57" s="57" t="s">
        <v>63</v>
      </c>
      <c r="B57" s="61" t="s">
        <v>91</v>
      </c>
      <c r="C57" s="62"/>
    </row>
    <row r="58" spans="1:30" x14ac:dyDescent="0.25">
      <c r="A58" s="57" t="s">
        <v>92</v>
      </c>
      <c r="B58" s="61" t="s">
        <v>93</v>
      </c>
      <c r="C58" s="62"/>
    </row>
    <row r="59" spans="1:30" x14ac:dyDescent="0.25">
      <c r="A59" s="57" t="s">
        <v>69</v>
      </c>
      <c r="B59" s="61" t="s">
        <v>94</v>
      </c>
      <c r="C59" s="62"/>
    </row>
    <row r="60" spans="1:30" x14ac:dyDescent="0.25">
      <c r="A60" s="57" t="s">
        <v>72</v>
      </c>
      <c r="B60" s="61" t="s">
        <v>95</v>
      </c>
      <c r="C60" s="62"/>
    </row>
    <row r="61" spans="1:30" x14ac:dyDescent="0.25">
      <c r="A61" s="57" t="s">
        <v>75</v>
      </c>
      <c r="B61" s="61" t="s">
        <v>96</v>
      </c>
      <c r="C61" s="62"/>
    </row>
    <row r="62" spans="1:30" x14ac:dyDescent="0.25">
      <c r="A62" s="58" t="s">
        <v>67</v>
      </c>
      <c r="B62" s="70" t="s">
        <v>97</v>
      </c>
      <c r="C62" s="62"/>
    </row>
    <row r="63" spans="1:30" x14ac:dyDescent="0.25">
      <c r="A63" s="57" t="s">
        <v>78</v>
      </c>
      <c r="B63" s="71" t="s">
        <v>98</v>
      </c>
      <c r="C63" s="72"/>
    </row>
    <row r="64" spans="1:30" ht="13.8" thickBot="1" x14ac:dyDescent="0.3">
      <c r="A64" s="60" t="s">
        <v>81</v>
      </c>
      <c r="B64" s="73" t="s">
        <v>99</v>
      </c>
      <c r="C64" s="73"/>
    </row>
    <row r="65" spans="2:3" x14ac:dyDescent="0.25">
      <c r="B65" s="49"/>
      <c r="C65" s="49"/>
    </row>
    <row r="66" spans="2:3" x14ac:dyDescent="0.25">
      <c r="B66" s="49"/>
      <c r="C66" s="49"/>
    </row>
    <row r="67" spans="2:3" x14ac:dyDescent="0.25">
      <c r="B67" s="49"/>
      <c r="C67" s="49"/>
    </row>
    <row r="68" spans="2:3" x14ac:dyDescent="0.25">
      <c r="B68" s="49"/>
      <c r="C68" s="49"/>
    </row>
    <row r="69" spans="2:3" x14ac:dyDescent="0.25">
      <c r="B69" s="49"/>
      <c r="C69" s="49"/>
    </row>
    <row r="70" spans="2:3" x14ac:dyDescent="0.25">
      <c r="B70" s="49"/>
      <c r="C70" s="49"/>
    </row>
    <row r="71" spans="2:3" x14ac:dyDescent="0.25">
      <c r="B71" s="49"/>
      <c r="C71" s="49"/>
    </row>
    <row r="72" spans="2:3" x14ac:dyDescent="0.25">
      <c r="B72" s="49"/>
      <c r="C72" s="49"/>
    </row>
    <row r="73" spans="2:3" x14ac:dyDescent="0.25">
      <c r="B73" s="49"/>
      <c r="C73" s="49"/>
    </row>
    <row r="74" spans="2:3" x14ac:dyDescent="0.25">
      <c r="B74" s="49"/>
      <c r="C74" s="49"/>
    </row>
    <row r="75" spans="2:3" x14ac:dyDescent="0.25">
      <c r="B75" s="49"/>
      <c r="C75" s="49"/>
    </row>
    <row r="76" spans="2:3" x14ac:dyDescent="0.25">
      <c r="B76" s="59"/>
      <c r="C76" s="59"/>
    </row>
    <row r="77" spans="2:3" x14ac:dyDescent="0.25">
      <c r="B77" s="49"/>
      <c r="C77" s="49"/>
    </row>
  </sheetData>
  <mergeCells count="15">
    <mergeCell ref="B62:C62"/>
    <mergeCell ref="B63:C63"/>
    <mergeCell ref="B64:C64"/>
    <mergeCell ref="B56:C56"/>
    <mergeCell ref="B57:C57"/>
    <mergeCell ref="B58:C58"/>
    <mergeCell ref="B59:C59"/>
    <mergeCell ref="B60:C60"/>
    <mergeCell ref="B61:C61"/>
    <mergeCell ref="B55:C55"/>
    <mergeCell ref="B15:C15"/>
    <mergeCell ref="B43:C43"/>
    <mergeCell ref="B51:E51"/>
    <mergeCell ref="B52:E52"/>
    <mergeCell ref="B54:C54"/>
  </mergeCells>
  <hyperlinks>
    <hyperlink ref="H10" r:id="rId1" xr:uid="{F251A59C-556C-4A7A-A776-FE583669CBBF}"/>
  </hyperlinks>
  <pageMargins left="0.75" right="0.75" top="1" bottom="1" header="0.5" footer="0.5"/>
  <pageSetup scale="75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0445-9718-43EA-A8D0-716A0CAE1A42}">
  <dimension ref="A1:R110"/>
  <sheetViews>
    <sheetView workbookViewId="0">
      <selection activeCell="G11" sqref="G11"/>
    </sheetView>
  </sheetViews>
  <sheetFormatPr baseColWidth="10" defaultRowHeight="13.2" x14ac:dyDescent="0.25"/>
  <sheetData>
    <row r="1" spans="1:18" ht="72" x14ac:dyDescent="0.3">
      <c r="A1" s="74" t="s">
        <v>106</v>
      </c>
      <c r="B1" s="75" t="s">
        <v>107</v>
      </c>
      <c r="C1" s="75" t="s">
        <v>108</v>
      </c>
      <c r="D1" s="74" t="s">
        <v>109</v>
      </c>
      <c r="E1" s="76" t="s">
        <v>110</v>
      </c>
      <c r="F1" s="76" t="s">
        <v>111</v>
      </c>
      <c r="G1" s="76" t="s">
        <v>112</v>
      </c>
      <c r="H1" s="77" t="s">
        <v>113</v>
      </c>
      <c r="I1" s="77" t="s">
        <v>114</v>
      </c>
      <c r="J1" s="77" t="s">
        <v>115</v>
      </c>
      <c r="K1" s="77" t="s">
        <v>116</v>
      </c>
      <c r="L1" s="77" t="s">
        <v>117</v>
      </c>
      <c r="M1" s="77" t="s">
        <v>118</v>
      </c>
      <c r="N1" s="77" t="s">
        <v>119</v>
      </c>
      <c r="O1" s="77" t="s">
        <v>120</v>
      </c>
      <c r="P1" s="77" t="s">
        <v>121</v>
      </c>
      <c r="Q1" s="78" t="s">
        <v>122</v>
      </c>
      <c r="R1" s="78" t="s">
        <v>123</v>
      </c>
    </row>
    <row r="2" spans="1:18" ht="15.6" x14ac:dyDescent="0.3">
      <c r="A2" s="79">
        <v>39448</v>
      </c>
      <c r="B2" s="80"/>
      <c r="C2" s="80"/>
      <c r="D2" s="80"/>
      <c r="E2" s="80"/>
      <c r="F2" s="80"/>
      <c r="G2" s="80"/>
      <c r="H2" s="81">
        <v>5.66</v>
      </c>
      <c r="I2" s="82"/>
      <c r="J2" s="82"/>
      <c r="K2" s="82"/>
      <c r="L2" s="82"/>
      <c r="M2" s="83">
        <v>1.2</v>
      </c>
      <c r="N2" s="82"/>
      <c r="O2" s="82"/>
      <c r="P2" s="82"/>
      <c r="Q2" s="84">
        <v>1.5661999999999999E-2</v>
      </c>
      <c r="R2" s="85"/>
    </row>
    <row r="3" spans="1:18" ht="15.6" x14ac:dyDescent="0.3">
      <c r="A3" s="79">
        <v>39479</v>
      </c>
      <c r="B3" s="80"/>
      <c r="C3" s="80"/>
      <c r="D3" s="80"/>
      <c r="E3" s="80"/>
      <c r="F3" s="80"/>
      <c r="G3" s="80"/>
      <c r="H3" s="81">
        <v>6.09</v>
      </c>
      <c r="I3" s="82"/>
      <c r="J3" s="82"/>
      <c r="K3" s="82"/>
      <c r="L3" s="82"/>
      <c r="M3" s="83">
        <v>1.4</v>
      </c>
      <c r="N3" s="82"/>
      <c r="O3" s="82"/>
      <c r="P3" s="82"/>
      <c r="Q3" s="84">
        <v>1.5542E-2</v>
      </c>
      <c r="R3" s="85"/>
    </row>
    <row r="4" spans="1:18" ht="15.6" x14ac:dyDescent="0.3">
      <c r="A4" s="79">
        <v>39508</v>
      </c>
      <c r="B4" s="80"/>
      <c r="C4" s="80"/>
      <c r="D4" s="80"/>
      <c r="E4" s="80"/>
      <c r="F4" s="80"/>
      <c r="G4" s="80"/>
      <c r="H4" s="81">
        <v>6.07</v>
      </c>
      <c r="I4" s="82"/>
      <c r="J4" s="82"/>
      <c r="K4" s="82"/>
      <c r="L4" s="82"/>
      <c r="M4" s="83">
        <v>57</v>
      </c>
      <c r="N4" s="82"/>
      <c r="O4" s="82"/>
      <c r="P4" s="82"/>
      <c r="Q4" s="84">
        <v>1.5471E-2</v>
      </c>
      <c r="R4" s="85"/>
    </row>
    <row r="5" spans="1:18" ht="15.6" x14ac:dyDescent="0.3">
      <c r="A5" s="79">
        <v>39539</v>
      </c>
      <c r="B5" s="80"/>
      <c r="C5" s="80"/>
      <c r="D5" s="80"/>
      <c r="E5" s="80"/>
      <c r="F5" s="80"/>
      <c r="G5" s="80"/>
      <c r="H5" s="81">
        <v>5.93</v>
      </c>
      <c r="I5" s="82"/>
      <c r="J5" s="82"/>
      <c r="K5" s="82"/>
      <c r="L5" s="82"/>
      <c r="M5" s="83">
        <v>41.6</v>
      </c>
      <c r="N5" s="82"/>
      <c r="O5" s="82"/>
      <c r="P5" s="82"/>
      <c r="Q5" s="84">
        <v>1.8608E-2</v>
      </c>
      <c r="R5" s="85"/>
    </row>
    <row r="6" spans="1:18" ht="15.6" x14ac:dyDescent="0.3">
      <c r="A6" s="79">
        <v>39569</v>
      </c>
      <c r="B6" s="80"/>
      <c r="C6" s="80"/>
      <c r="D6" s="80"/>
      <c r="E6" s="80"/>
      <c r="F6" s="80"/>
      <c r="G6" s="80"/>
      <c r="H6" s="81">
        <v>5.32</v>
      </c>
      <c r="I6" s="82"/>
      <c r="J6" s="82"/>
      <c r="K6" s="82"/>
      <c r="L6" s="82"/>
      <c r="M6" s="83">
        <v>303</v>
      </c>
      <c r="N6" s="82"/>
      <c r="O6" s="82"/>
      <c r="P6" s="82"/>
      <c r="Q6" s="84">
        <v>1.9002999999999999E-2</v>
      </c>
      <c r="R6" s="85"/>
    </row>
    <row r="7" spans="1:18" ht="15.6" x14ac:dyDescent="0.3">
      <c r="A7" s="79">
        <v>39600</v>
      </c>
      <c r="B7" s="80"/>
      <c r="C7" s="80"/>
      <c r="D7" s="80"/>
      <c r="E7" s="80"/>
      <c r="F7" s="80"/>
      <c r="G7" s="80"/>
      <c r="H7" s="81">
        <v>5.41</v>
      </c>
      <c r="I7" s="82"/>
      <c r="J7" s="82"/>
      <c r="K7" s="82"/>
      <c r="L7" s="82"/>
      <c r="M7" s="83">
        <v>63.1</v>
      </c>
      <c r="N7" s="82"/>
      <c r="O7" s="82"/>
      <c r="P7" s="82"/>
      <c r="Q7" s="84">
        <v>1.9401000000000002E-2</v>
      </c>
      <c r="R7" s="85"/>
    </row>
    <row r="8" spans="1:18" ht="15.6" x14ac:dyDescent="0.3">
      <c r="A8" s="79">
        <v>39630</v>
      </c>
      <c r="B8" s="80"/>
      <c r="C8" s="80"/>
      <c r="D8" s="80"/>
      <c r="E8" s="80"/>
      <c r="F8" s="80"/>
      <c r="G8" s="80"/>
      <c r="H8" s="81">
        <v>5.84</v>
      </c>
      <c r="I8" s="82"/>
      <c r="J8" s="82"/>
      <c r="K8" s="82"/>
      <c r="L8" s="82"/>
      <c r="M8" s="83">
        <v>82</v>
      </c>
      <c r="N8" s="82"/>
      <c r="O8" s="82"/>
      <c r="P8" s="82"/>
      <c r="Q8" s="84">
        <v>1.8685E-2</v>
      </c>
      <c r="R8" s="85"/>
    </row>
    <row r="9" spans="1:18" ht="15.6" x14ac:dyDescent="0.3">
      <c r="A9" s="79">
        <v>39661</v>
      </c>
      <c r="B9" s="80"/>
      <c r="C9" s="80"/>
      <c r="D9" s="80"/>
      <c r="E9" s="80"/>
      <c r="F9" s="80"/>
      <c r="G9" s="80"/>
      <c r="H9" s="81">
        <v>5.47</v>
      </c>
      <c r="I9" s="82"/>
      <c r="J9" s="82"/>
      <c r="K9" s="82"/>
      <c r="L9" s="82"/>
      <c r="M9" s="83">
        <v>170.6</v>
      </c>
      <c r="N9" s="82"/>
      <c r="O9" s="82"/>
      <c r="P9" s="82"/>
      <c r="Q9" s="84">
        <v>1.9012999999999999E-2</v>
      </c>
      <c r="R9" s="85"/>
    </row>
    <row r="10" spans="1:18" ht="15.6" x14ac:dyDescent="0.3">
      <c r="A10" s="79">
        <v>39692</v>
      </c>
      <c r="B10" s="80"/>
      <c r="C10" s="80"/>
      <c r="D10" s="80"/>
      <c r="E10" s="80"/>
      <c r="F10" s="80"/>
      <c r="G10" s="80"/>
      <c r="H10" s="81">
        <v>5.7</v>
      </c>
      <c r="I10" s="82"/>
      <c r="J10" s="82"/>
      <c r="K10" s="82"/>
      <c r="L10" s="82"/>
      <c r="M10" s="83">
        <v>225.9</v>
      </c>
      <c r="N10" s="82"/>
      <c r="O10" s="82"/>
      <c r="P10" s="82"/>
      <c r="Q10" s="84">
        <v>1.9036999999999998E-2</v>
      </c>
      <c r="R10" s="85"/>
    </row>
    <row r="11" spans="1:18" ht="15.6" x14ac:dyDescent="0.3">
      <c r="A11" s="79">
        <v>39722</v>
      </c>
      <c r="B11" s="80"/>
      <c r="C11" s="80"/>
      <c r="D11" s="80"/>
      <c r="E11" s="80"/>
      <c r="F11" s="80"/>
      <c r="G11" s="80"/>
      <c r="H11" s="81">
        <v>5.18</v>
      </c>
      <c r="I11" s="82"/>
      <c r="J11" s="82"/>
      <c r="K11" s="82"/>
      <c r="L11" s="82"/>
      <c r="M11" s="83">
        <v>105.9</v>
      </c>
      <c r="N11" s="82"/>
      <c r="O11" s="82"/>
      <c r="P11" s="82"/>
      <c r="Q11" s="84">
        <v>1.8911000000000001E-2</v>
      </c>
      <c r="R11" s="85"/>
    </row>
    <row r="12" spans="1:18" ht="15.6" x14ac:dyDescent="0.3">
      <c r="A12" s="79">
        <v>39753</v>
      </c>
      <c r="B12" s="80"/>
      <c r="C12" s="80"/>
      <c r="D12" s="80"/>
      <c r="E12" s="80"/>
      <c r="F12" s="80"/>
      <c r="G12" s="80"/>
      <c r="H12" s="81">
        <v>4.5999999999999996</v>
      </c>
      <c r="I12" s="82"/>
      <c r="J12" s="82"/>
      <c r="K12" s="82"/>
      <c r="L12" s="82"/>
      <c r="M12" s="83">
        <v>337.5</v>
      </c>
      <c r="N12" s="82"/>
      <c r="O12" s="82"/>
      <c r="P12" s="82"/>
      <c r="Q12" s="84">
        <v>1.8811999999999999E-2</v>
      </c>
      <c r="R12" s="85"/>
    </row>
    <row r="13" spans="1:18" ht="15.6" x14ac:dyDescent="0.3">
      <c r="A13" s="79">
        <v>39783</v>
      </c>
      <c r="B13" s="80"/>
      <c r="C13" s="80"/>
      <c r="D13" s="80"/>
      <c r="E13" s="80"/>
      <c r="F13" s="80"/>
      <c r="G13" s="80"/>
      <c r="H13" s="81">
        <v>5.24</v>
      </c>
      <c r="I13" s="82"/>
      <c r="J13" s="82"/>
      <c r="K13" s="82"/>
      <c r="L13" s="82"/>
      <c r="M13" s="83">
        <v>34.4</v>
      </c>
      <c r="N13" s="82"/>
      <c r="O13" s="82"/>
      <c r="P13" s="82"/>
      <c r="Q13" s="84">
        <v>1.6676E-2</v>
      </c>
      <c r="R13" s="85"/>
    </row>
    <row r="14" spans="1:18" ht="15.6" x14ac:dyDescent="0.3">
      <c r="A14" s="79">
        <v>39814</v>
      </c>
      <c r="B14" s="80"/>
      <c r="C14" s="80"/>
      <c r="D14" s="80"/>
      <c r="E14" s="80"/>
      <c r="F14" s="80"/>
      <c r="G14" s="80"/>
      <c r="H14" s="81">
        <v>5.45</v>
      </c>
      <c r="I14" s="82"/>
      <c r="J14" s="82"/>
      <c r="K14" s="82"/>
      <c r="L14" s="82"/>
      <c r="M14" s="83">
        <v>51.6</v>
      </c>
      <c r="N14" s="82"/>
      <c r="O14" s="82"/>
      <c r="P14" s="82"/>
      <c r="Q14" s="84">
        <v>1.7052000000000001E-2</v>
      </c>
      <c r="R14" s="86">
        <v>5.085</v>
      </c>
    </row>
    <row r="15" spans="1:18" ht="15.6" x14ac:dyDescent="0.3">
      <c r="A15" s="79">
        <v>39845</v>
      </c>
      <c r="B15" s="80"/>
      <c r="C15" s="80"/>
      <c r="D15" s="80"/>
      <c r="E15" s="80"/>
      <c r="F15" s="80"/>
      <c r="G15" s="80"/>
      <c r="H15" s="81">
        <v>5.82</v>
      </c>
      <c r="I15" s="82"/>
      <c r="J15" s="82"/>
      <c r="K15" s="82"/>
      <c r="L15" s="82"/>
      <c r="M15" s="83">
        <v>0</v>
      </c>
      <c r="N15" s="82"/>
      <c r="O15" s="82"/>
      <c r="P15" s="82"/>
      <c r="Q15" s="84">
        <v>1.5767E-2</v>
      </c>
      <c r="R15" s="86">
        <v>5.5890000000000004</v>
      </c>
    </row>
    <row r="16" spans="1:18" ht="15.6" x14ac:dyDescent="0.3">
      <c r="A16" s="79">
        <v>39873</v>
      </c>
      <c r="B16" s="80"/>
      <c r="C16" s="80"/>
      <c r="D16" s="80"/>
      <c r="E16" s="80"/>
      <c r="F16" s="80"/>
      <c r="G16" s="80"/>
      <c r="H16" s="81">
        <v>5.87</v>
      </c>
      <c r="I16" s="82"/>
      <c r="J16" s="82"/>
      <c r="K16" s="82"/>
      <c r="L16" s="82"/>
      <c r="M16" s="83">
        <v>44.4</v>
      </c>
      <c r="N16" s="82"/>
      <c r="O16" s="82"/>
      <c r="P16" s="82"/>
      <c r="Q16" s="84">
        <v>1.6250000000000001E-2</v>
      </c>
      <c r="R16" s="86">
        <v>5.7780000000000005</v>
      </c>
    </row>
    <row r="17" spans="1:18" ht="15.6" x14ac:dyDescent="0.3">
      <c r="A17" s="79">
        <v>39904</v>
      </c>
      <c r="B17" s="80"/>
      <c r="C17" s="80"/>
      <c r="D17" s="80"/>
      <c r="E17" s="80"/>
      <c r="F17" s="80"/>
      <c r="G17" s="80"/>
      <c r="H17" s="81">
        <v>5.99</v>
      </c>
      <c r="I17" s="82"/>
      <c r="J17" s="82"/>
      <c r="K17" s="82"/>
      <c r="L17" s="82"/>
      <c r="M17" s="83">
        <v>57.416666666666664</v>
      </c>
      <c r="N17" s="82"/>
      <c r="O17" s="82"/>
      <c r="P17" s="82"/>
      <c r="Q17" s="84">
        <v>1.8037999999999998E-2</v>
      </c>
      <c r="R17" s="86">
        <v>4.9770000000000003</v>
      </c>
    </row>
    <row r="18" spans="1:18" ht="15.6" x14ac:dyDescent="0.3">
      <c r="A18" s="79">
        <v>39934</v>
      </c>
      <c r="B18" s="80"/>
      <c r="C18" s="80"/>
      <c r="D18" s="80"/>
      <c r="E18" s="80"/>
      <c r="F18" s="80"/>
      <c r="G18" s="80"/>
      <c r="H18" s="81">
        <v>5.62</v>
      </c>
      <c r="I18" s="82"/>
      <c r="J18" s="82"/>
      <c r="K18" s="82"/>
      <c r="L18" s="82"/>
      <c r="M18" s="83">
        <v>110.66666666666667</v>
      </c>
      <c r="N18" s="82"/>
      <c r="O18" s="82"/>
      <c r="P18" s="82"/>
      <c r="Q18" s="84">
        <v>1.9369999999999998E-2</v>
      </c>
      <c r="R18" s="86">
        <v>4.5539999999999994</v>
      </c>
    </row>
    <row r="19" spans="1:18" ht="15.6" x14ac:dyDescent="0.3">
      <c r="A19" s="79">
        <v>39965</v>
      </c>
      <c r="B19" s="80"/>
      <c r="C19" s="80"/>
      <c r="D19" s="80"/>
      <c r="E19" s="80"/>
      <c r="F19" s="80"/>
      <c r="G19" s="80"/>
      <c r="H19" s="81">
        <v>5.38</v>
      </c>
      <c r="I19" s="82"/>
      <c r="J19" s="82"/>
      <c r="K19" s="82"/>
      <c r="L19" s="82"/>
      <c r="M19" s="83">
        <v>56.833333333333336</v>
      </c>
      <c r="N19" s="82"/>
      <c r="O19" s="82"/>
      <c r="P19" s="82"/>
      <c r="Q19" s="84">
        <v>1.9390000000000001E-2</v>
      </c>
      <c r="R19" s="86">
        <v>5.1029999999999998</v>
      </c>
    </row>
    <row r="20" spans="1:18" ht="15.6" x14ac:dyDescent="0.3">
      <c r="A20" s="79">
        <v>39995</v>
      </c>
      <c r="B20" s="80"/>
      <c r="C20" s="80"/>
      <c r="D20" s="80"/>
      <c r="E20" s="80"/>
      <c r="F20" s="80"/>
      <c r="G20" s="80"/>
      <c r="H20" s="81">
        <v>5.97</v>
      </c>
      <c r="I20" s="82"/>
      <c r="J20" s="82"/>
      <c r="K20" s="82"/>
      <c r="L20" s="82"/>
      <c r="M20" s="83">
        <v>76.666666666666671</v>
      </c>
      <c r="N20" s="82"/>
      <c r="O20" s="82"/>
      <c r="P20" s="82"/>
      <c r="Q20" s="84">
        <v>1.9049E-2</v>
      </c>
      <c r="R20" s="86">
        <v>5.1929999999999996</v>
      </c>
    </row>
    <row r="21" spans="1:18" ht="15.6" x14ac:dyDescent="0.3">
      <c r="A21" s="79">
        <v>40026</v>
      </c>
      <c r="B21" s="80"/>
      <c r="C21" s="80"/>
      <c r="D21" s="80"/>
      <c r="E21" s="80"/>
      <c r="F21" s="80"/>
      <c r="G21" s="80"/>
      <c r="H21" s="81">
        <v>5.89</v>
      </c>
      <c r="I21" s="82"/>
      <c r="J21" s="82"/>
      <c r="K21" s="82"/>
      <c r="L21" s="82"/>
      <c r="M21" s="83">
        <v>127.75</v>
      </c>
      <c r="N21" s="82"/>
      <c r="O21" s="82"/>
      <c r="P21" s="82"/>
      <c r="Q21" s="84">
        <v>1.9257E-2</v>
      </c>
      <c r="R21" s="86">
        <v>5.5170000000000003</v>
      </c>
    </row>
    <row r="22" spans="1:18" ht="15.6" x14ac:dyDescent="0.3">
      <c r="A22" s="79">
        <v>40057</v>
      </c>
      <c r="B22" s="80"/>
      <c r="C22" s="80"/>
      <c r="D22" s="80"/>
      <c r="E22" s="80"/>
      <c r="F22" s="80"/>
      <c r="G22" s="80"/>
      <c r="H22" s="81">
        <v>6.03</v>
      </c>
      <c r="I22" s="82"/>
      <c r="J22" s="82"/>
      <c r="K22" s="82"/>
      <c r="L22" s="82"/>
      <c r="M22" s="83">
        <v>112.33333333333333</v>
      </c>
      <c r="N22" s="82"/>
      <c r="O22" s="82"/>
      <c r="P22" s="82"/>
      <c r="Q22" s="84">
        <v>1.9723000000000001E-2</v>
      </c>
      <c r="R22" s="86">
        <v>4.95</v>
      </c>
    </row>
    <row r="23" spans="1:18" ht="15.6" x14ac:dyDescent="0.3">
      <c r="A23" s="79">
        <v>40087</v>
      </c>
      <c r="B23" s="80"/>
      <c r="C23" s="80"/>
      <c r="D23" s="80"/>
      <c r="E23" s="80"/>
      <c r="F23" s="80"/>
      <c r="G23" s="80"/>
      <c r="H23" s="81">
        <v>5.08</v>
      </c>
      <c r="I23" s="82"/>
      <c r="J23" s="82"/>
      <c r="K23" s="82"/>
      <c r="L23" s="82"/>
      <c r="M23" s="83">
        <v>127.33333333333333</v>
      </c>
      <c r="N23" s="82"/>
      <c r="O23" s="82"/>
      <c r="P23" s="82"/>
      <c r="Q23" s="84">
        <v>1.9109999999999999E-2</v>
      </c>
      <c r="R23" s="86">
        <v>5.8320000000000007</v>
      </c>
    </row>
    <row r="24" spans="1:18" ht="15.6" x14ac:dyDescent="0.3">
      <c r="A24" s="79">
        <v>40118</v>
      </c>
      <c r="B24" s="80"/>
      <c r="C24" s="80"/>
      <c r="D24" s="80"/>
      <c r="E24" s="80"/>
      <c r="F24" s="80"/>
      <c r="G24" s="80"/>
      <c r="H24" s="81">
        <v>5.01</v>
      </c>
      <c r="I24" s="82"/>
      <c r="J24" s="82"/>
      <c r="K24" s="82"/>
      <c r="L24" s="82"/>
      <c r="M24" s="83">
        <v>242.66666666666666</v>
      </c>
      <c r="N24" s="82"/>
      <c r="O24" s="82"/>
      <c r="P24" s="82"/>
      <c r="Q24" s="84">
        <v>1.959E-2</v>
      </c>
      <c r="R24" s="86">
        <v>3.8429999999999995</v>
      </c>
    </row>
    <row r="25" spans="1:18" ht="15.6" x14ac:dyDescent="0.3">
      <c r="A25" s="79">
        <v>40148</v>
      </c>
      <c r="B25" s="80"/>
      <c r="C25" s="80"/>
      <c r="D25" s="80"/>
      <c r="E25" s="80"/>
      <c r="F25" s="80"/>
      <c r="G25" s="80"/>
      <c r="H25" s="81">
        <v>5.16</v>
      </c>
      <c r="I25" s="82"/>
      <c r="J25" s="82"/>
      <c r="K25" s="82"/>
      <c r="L25" s="82"/>
      <c r="M25" s="83">
        <v>38.166666666666664</v>
      </c>
      <c r="N25" s="82"/>
      <c r="O25" s="82"/>
      <c r="P25" s="82"/>
      <c r="Q25" s="84">
        <v>1.8231000000000001E-2</v>
      </c>
      <c r="R25" s="86">
        <v>3.6</v>
      </c>
    </row>
    <row r="26" spans="1:18" ht="15.6" x14ac:dyDescent="0.3">
      <c r="A26" s="79">
        <v>40179</v>
      </c>
      <c r="B26" s="80"/>
      <c r="C26" s="80"/>
      <c r="D26" s="80"/>
      <c r="E26" s="80"/>
      <c r="F26" s="80"/>
      <c r="G26" s="80"/>
      <c r="H26" s="81">
        <v>5.8</v>
      </c>
      <c r="I26" s="82"/>
      <c r="J26" s="82"/>
      <c r="K26" s="82"/>
      <c r="L26" s="82"/>
      <c r="M26" s="83">
        <v>0</v>
      </c>
      <c r="N26" s="82"/>
      <c r="O26" s="82"/>
      <c r="P26" s="82"/>
      <c r="Q26" s="84">
        <v>1.6192999999999999E-2</v>
      </c>
      <c r="R26" s="86">
        <v>5.085</v>
      </c>
    </row>
    <row r="27" spans="1:18" ht="15.6" x14ac:dyDescent="0.3">
      <c r="A27" s="79">
        <v>40210</v>
      </c>
      <c r="B27" s="80"/>
      <c r="C27" s="80"/>
      <c r="D27" s="80"/>
      <c r="E27" s="80"/>
      <c r="F27" s="80"/>
      <c r="G27" s="80"/>
      <c r="H27" s="81">
        <v>5.8</v>
      </c>
      <c r="I27" s="82"/>
      <c r="J27" s="82"/>
      <c r="K27" s="82"/>
      <c r="L27" s="82"/>
      <c r="M27" s="83">
        <v>40.428571428571431</v>
      </c>
      <c r="N27" s="82"/>
      <c r="O27" s="82"/>
      <c r="P27" s="82"/>
      <c r="Q27" s="84">
        <v>1.9189000000000001E-2</v>
      </c>
      <c r="R27" s="86">
        <v>5.5890000000000004</v>
      </c>
    </row>
    <row r="28" spans="1:18" ht="15.6" x14ac:dyDescent="0.3">
      <c r="A28" s="79">
        <v>40238</v>
      </c>
      <c r="B28" s="80"/>
      <c r="C28" s="80"/>
      <c r="D28" s="80"/>
      <c r="E28" s="80"/>
      <c r="F28" s="80"/>
      <c r="G28" s="80"/>
      <c r="H28" s="81">
        <v>5.81</v>
      </c>
      <c r="I28" s="82"/>
      <c r="J28" s="82"/>
      <c r="K28" s="82"/>
      <c r="L28" s="82"/>
      <c r="M28" s="83">
        <v>181.14285714285714</v>
      </c>
      <c r="N28" s="82"/>
      <c r="O28" s="82"/>
      <c r="P28" s="82"/>
      <c r="Q28" s="84">
        <v>2.0098999999999999E-2</v>
      </c>
      <c r="R28" s="86">
        <v>5.7780000000000005</v>
      </c>
    </row>
    <row r="29" spans="1:18" ht="15.6" x14ac:dyDescent="0.3">
      <c r="A29" s="79">
        <v>40269</v>
      </c>
      <c r="B29" s="80"/>
      <c r="C29" s="80"/>
      <c r="D29" s="80"/>
      <c r="E29" s="80"/>
      <c r="F29" s="80"/>
      <c r="G29" s="80"/>
      <c r="H29" s="81">
        <v>5.53</v>
      </c>
      <c r="I29" s="82"/>
      <c r="J29" s="82"/>
      <c r="K29" s="82"/>
      <c r="L29" s="82"/>
      <c r="M29" s="83">
        <v>88.857142857142861</v>
      </c>
      <c r="N29" s="82"/>
      <c r="O29" s="82"/>
      <c r="P29" s="82"/>
      <c r="Q29" s="84">
        <v>2.0618000000000001E-2</v>
      </c>
      <c r="R29" s="86">
        <v>4.9770000000000003</v>
      </c>
    </row>
    <row r="30" spans="1:18" ht="15.6" x14ac:dyDescent="0.3">
      <c r="A30" s="79">
        <v>40299</v>
      </c>
      <c r="B30" s="80"/>
      <c r="C30" s="80"/>
      <c r="D30" s="80"/>
      <c r="E30" s="80"/>
      <c r="F30" s="80"/>
      <c r="G30" s="80"/>
      <c r="H30" s="81">
        <v>5.43</v>
      </c>
      <c r="I30" s="82"/>
      <c r="J30" s="82"/>
      <c r="K30" s="82"/>
      <c r="L30" s="82"/>
      <c r="M30" s="83">
        <v>285.85714285714283</v>
      </c>
      <c r="N30" s="82"/>
      <c r="O30" s="82"/>
      <c r="P30" s="82"/>
      <c r="Q30" s="84">
        <v>2.0392E-2</v>
      </c>
      <c r="R30" s="86">
        <v>4.5539999999999994</v>
      </c>
    </row>
    <row r="31" spans="1:18" ht="15.6" x14ac:dyDescent="0.3">
      <c r="A31" s="79">
        <v>40330</v>
      </c>
      <c r="B31" s="80"/>
      <c r="C31" s="80"/>
      <c r="D31" s="80"/>
      <c r="E31" s="80"/>
      <c r="F31" s="80"/>
      <c r="G31" s="80"/>
      <c r="H31" s="81">
        <v>5.31</v>
      </c>
      <c r="I31" s="82"/>
      <c r="J31" s="82"/>
      <c r="K31" s="82"/>
      <c r="L31" s="82"/>
      <c r="M31" s="83">
        <v>254.57142857142858</v>
      </c>
      <c r="N31" s="82"/>
      <c r="O31" s="82"/>
      <c r="P31" s="82"/>
      <c r="Q31" s="84">
        <v>1.9817999999999999E-2</v>
      </c>
      <c r="R31" s="86">
        <v>5.1029999999999998</v>
      </c>
    </row>
    <row r="32" spans="1:18" ht="15.6" x14ac:dyDescent="0.3">
      <c r="A32" s="79">
        <v>40360</v>
      </c>
      <c r="B32" s="87"/>
      <c r="C32" s="87"/>
      <c r="D32" s="87"/>
      <c r="E32" s="30"/>
      <c r="F32" s="30"/>
      <c r="G32" s="30"/>
      <c r="H32" s="81">
        <v>5.14</v>
      </c>
      <c r="I32" s="88"/>
      <c r="J32" s="88"/>
      <c r="K32" s="88"/>
      <c r="L32" s="88"/>
      <c r="M32" s="83">
        <v>240.64285714285714</v>
      </c>
      <c r="N32" s="88"/>
      <c r="O32" s="88"/>
      <c r="P32" s="88"/>
      <c r="Q32" s="84">
        <v>1.9730999999999999E-2</v>
      </c>
      <c r="R32" s="86">
        <v>5.1929999999999996</v>
      </c>
    </row>
    <row r="33" spans="1:18" ht="15.6" x14ac:dyDescent="0.3">
      <c r="A33" s="79">
        <v>40391</v>
      </c>
      <c r="B33" s="87"/>
      <c r="C33" s="87"/>
      <c r="D33" s="87"/>
      <c r="E33" s="30"/>
      <c r="F33" s="30"/>
      <c r="G33" s="30"/>
      <c r="H33" s="81">
        <v>5.43</v>
      </c>
      <c r="I33" s="30"/>
      <c r="J33" s="30"/>
      <c r="K33" s="30"/>
      <c r="L33" s="30"/>
      <c r="M33" s="83">
        <v>175.5</v>
      </c>
      <c r="N33" s="30"/>
      <c r="O33" s="30"/>
      <c r="P33" s="30"/>
      <c r="Q33" s="84">
        <v>2.0003E-2</v>
      </c>
      <c r="R33" s="86">
        <v>5.5170000000000003</v>
      </c>
    </row>
    <row r="34" spans="1:18" ht="15.6" x14ac:dyDescent="0.3">
      <c r="A34" s="79">
        <v>40422</v>
      </c>
      <c r="B34" s="87"/>
      <c r="C34" s="87"/>
      <c r="D34" s="87"/>
      <c r="E34" s="30"/>
      <c r="F34" s="30"/>
      <c r="G34" s="30"/>
      <c r="H34" s="81">
        <v>5.26</v>
      </c>
      <c r="I34" s="30"/>
      <c r="J34" s="30"/>
      <c r="K34" s="30"/>
      <c r="L34" s="30"/>
      <c r="M34" s="83">
        <v>219.57142857142858</v>
      </c>
      <c r="N34" s="30"/>
      <c r="O34" s="30"/>
      <c r="P34" s="30"/>
      <c r="Q34" s="84">
        <v>1.9338000000000001E-2</v>
      </c>
      <c r="R34" s="86">
        <v>4.95</v>
      </c>
    </row>
    <row r="35" spans="1:18" ht="15.6" x14ac:dyDescent="0.3">
      <c r="A35" s="79">
        <v>40452</v>
      </c>
      <c r="B35" s="87"/>
      <c r="C35" s="87"/>
      <c r="D35" s="87"/>
      <c r="E35" s="30"/>
      <c r="F35" s="30"/>
      <c r="G35" s="30"/>
      <c r="H35" s="81">
        <v>5.04</v>
      </c>
      <c r="I35" s="30"/>
      <c r="J35" s="30"/>
      <c r="K35" s="30"/>
      <c r="L35" s="30"/>
      <c r="M35" s="83">
        <v>328.42857142857144</v>
      </c>
      <c r="N35" s="30"/>
      <c r="O35" s="30"/>
      <c r="P35" s="30"/>
      <c r="Q35" s="84">
        <v>1.9219E-2</v>
      </c>
      <c r="R35" s="86">
        <v>5.8320000000000007</v>
      </c>
    </row>
    <row r="36" spans="1:18" ht="15.6" x14ac:dyDescent="0.3">
      <c r="A36" s="79">
        <v>40483</v>
      </c>
      <c r="B36" s="87"/>
      <c r="C36" s="87"/>
      <c r="D36" s="87"/>
      <c r="E36" s="30"/>
      <c r="F36" s="30"/>
      <c r="G36" s="30"/>
      <c r="H36" s="81">
        <v>4.42</v>
      </c>
      <c r="I36" s="30"/>
      <c r="J36" s="30"/>
      <c r="K36" s="30"/>
      <c r="L36" s="30"/>
      <c r="M36" s="83">
        <v>301.28571428571428</v>
      </c>
      <c r="N36" s="30"/>
      <c r="O36" s="30"/>
      <c r="P36" s="30"/>
      <c r="Q36" s="84">
        <v>1.8665999999999999E-2</v>
      </c>
      <c r="R36" s="86">
        <v>3.8429999999999995</v>
      </c>
    </row>
    <row r="37" spans="1:18" ht="15.6" x14ac:dyDescent="0.3">
      <c r="A37" s="79">
        <v>40513</v>
      </c>
      <c r="B37" s="87"/>
      <c r="C37" s="87"/>
      <c r="D37" s="87"/>
      <c r="E37" s="30"/>
      <c r="F37" s="30"/>
      <c r="G37" s="30"/>
      <c r="H37" s="81">
        <v>4.55</v>
      </c>
      <c r="I37" s="30"/>
      <c r="J37" s="30"/>
      <c r="K37" s="30"/>
      <c r="L37" s="30"/>
      <c r="M37" s="83">
        <v>259.07142857142856</v>
      </c>
      <c r="N37" s="30"/>
      <c r="O37" s="30"/>
      <c r="P37" s="30"/>
      <c r="Q37" s="84">
        <v>1.8324E-2</v>
      </c>
      <c r="R37" s="86">
        <v>3.6</v>
      </c>
    </row>
    <row r="38" spans="1:18" ht="15.6" x14ac:dyDescent="0.3">
      <c r="A38" s="79">
        <v>40544</v>
      </c>
      <c r="B38" s="87"/>
      <c r="C38" s="87">
        <v>1.7715067130780707E-2</v>
      </c>
      <c r="D38" s="87"/>
      <c r="E38" s="30"/>
      <c r="F38" s="30"/>
      <c r="G38" s="30"/>
      <c r="H38" s="81">
        <v>5.46</v>
      </c>
      <c r="I38" s="30">
        <v>23.152380952380955</v>
      </c>
      <c r="J38" s="30">
        <v>36.75714285714286</v>
      </c>
      <c r="K38" s="30">
        <v>0.29438746824894846</v>
      </c>
      <c r="L38" s="30">
        <v>28.706714285714288</v>
      </c>
      <c r="M38" s="83">
        <v>0.42857142857142855</v>
      </c>
      <c r="N38" s="30"/>
      <c r="O38" s="30"/>
      <c r="P38" s="30"/>
      <c r="Q38" s="84">
        <v>1.7016E-2</v>
      </c>
      <c r="R38" s="86">
        <v>6.6853631</v>
      </c>
    </row>
    <row r="39" spans="1:18" ht="15.6" x14ac:dyDescent="0.3">
      <c r="A39" s="79">
        <v>40575</v>
      </c>
      <c r="B39" s="87">
        <v>2.8450520833333333E-2</v>
      </c>
      <c r="C39" s="87">
        <v>3.4012928891098956E-2</v>
      </c>
      <c r="D39" s="87"/>
      <c r="E39" s="30"/>
      <c r="F39" s="30"/>
      <c r="G39" s="30"/>
      <c r="H39" s="81">
        <v>6.04</v>
      </c>
      <c r="I39" s="30">
        <v>22.326666666666664</v>
      </c>
      <c r="J39" s="30">
        <v>37.580000000000005</v>
      </c>
      <c r="K39" s="30">
        <v>0.47562734836285553</v>
      </c>
      <c r="L39" s="30">
        <v>28.951505847953207</v>
      </c>
      <c r="M39" s="83">
        <v>18.285714285714285</v>
      </c>
      <c r="N39" s="30"/>
      <c r="O39" s="30"/>
      <c r="P39" s="30"/>
      <c r="Q39" s="84">
        <v>1.7236999999999999E-2</v>
      </c>
      <c r="R39" s="86">
        <v>8.2229672699999998</v>
      </c>
    </row>
    <row r="40" spans="1:18" ht="15.6" x14ac:dyDescent="0.3">
      <c r="A40" s="79">
        <v>40603</v>
      </c>
      <c r="B40" s="87">
        <v>0.26842447916666667</v>
      </c>
      <c r="C40" s="87">
        <v>0.22037543510691199</v>
      </c>
      <c r="D40" s="87"/>
      <c r="E40" s="30"/>
      <c r="F40" s="30"/>
      <c r="G40" s="30"/>
      <c r="H40" s="81">
        <v>5.86</v>
      </c>
      <c r="I40" s="30">
        <v>23.904166666666669</v>
      </c>
      <c r="J40" s="30">
        <v>35.6875</v>
      </c>
      <c r="K40" s="30">
        <v>0.40098566308243727</v>
      </c>
      <c r="L40" s="30">
        <v>28.694808467741939</v>
      </c>
      <c r="M40" s="83">
        <v>74.714285714285708</v>
      </c>
      <c r="N40" s="30"/>
      <c r="O40" s="30"/>
      <c r="P40" s="30"/>
      <c r="Q40" s="84">
        <v>1.7385999999999999E-2</v>
      </c>
      <c r="R40" s="86">
        <v>5.8296893000000001</v>
      </c>
    </row>
    <row r="41" spans="1:18" ht="15.6" x14ac:dyDescent="0.3">
      <c r="A41" s="79">
        <v>40634</v>
      </c>
      <c r="B41" s="87">
        <v>3.9583333333333331E-2</v>
      </c>
      <c r="C41" s="87">
        <v>0.11195922426653408</v>
      </c>
      <c r="D41" s="87"/>
      <c r="E41" s="30"/>
      <c r="F41" s="30"/>
      <c r="G41" s="30"/>
      <c r="H41" s="81">
        <v>5.32</v>
      </c>
      <c r="I41" s="30">
        <v>25.271428571428572</v>
      </c>
      <c r="J41" s="30">
        <v>36.357142857142861</v>
      </c>
      <c r="K41" s="30">
        <v>0.22404100529100526</v>
      </c>
      <c r="L41" s="30">
        <v>29.276331453634082</v>
      </c>
      <c r="M41" s="83">
        <v>109.28571428571429</v>
      </c>
      <c r="N41" s="30"/>
      <c r="O41" s="30"/>
      <c r="P41" s="30"/>
      <c r="Q41" s="84">
        <v>1.9241999999999999E-2</v>
      </c>
      <c r="R41" s="86">
        <v>6.0093761800000003</v>
      </c>
    </row>
    <row r="42" spans="1:18" ht="15.6" x14ac:dyDescent="0.3">
      <c r="A42" s="79">
        <v>40664</v>
      </c>
      <c r="B42" s="87">
        <v>8.287760416666666E-2</v>
      </c>
      <c r="C42" s="87">
        <v>0.13321730482347094</v>
      </c>
      <c r="D42" s="87"/>
      <c r="E42" s="30"/>
      <c r="F42" s="30"/>
      <c r="G42" s="30"/>
      <c r="H42" s="81">
        <v>5.25</v>
      </c>
      <c r="I42" s="30">
        <v>30.345454545454547</v>
      </c>
      <c r="J42" s="30">
        <v>37.018181818181816</v>
      </c>
      <c r="K42" s="30">
        <v>0.22602923171104991</v>
      </c>
      <c r="L42" s="30">
        <v>33.237207300275486</v>
      </c>
      <c r="M42" s="83">
        <v>263.85714285714283</v>
      </c>
      <c r="N42" s="30"/>
      <c r="O42" s="30"/>
      <c r="P42" s="30"/>
      <c r="Q42" s="84">
        <v>1.9793000000000002E-2</v>
      </c>
      <c r="R42" s="86">
        <v>4.4066822800000001</v>
      </c>
    </row>
    <row r="43" spans="1:18" ht="15.6" x14ac:dyDescent="0.3">
      <c r="A43" s="79">
        <v>40695</v>
      </c>
      <c r="B43" s="87">
        <v>0.15833333333333333</v>
      </c>
      <c r="C43" s="87">
        <v>0.15447538538040778</v>
      </c>
      <c r="D43" s="87"/>
      <c r="E43" s="30"/>
      <c r="F43" s="30"/>
      <c r="G43" s="30"/>
      <c r="H43" s="81">
        <v>5.37</v>
      </c>
      <c r="I43" s="30">
        <v>29.33666666666667</v>
      </c>
      <c r="J43" s="30">
        <v>37.21</v>
      </c>
      <c r="K43" s="30">
        <v>0.16961485772760285</v>
      </c>
      <c r="L43" s="30">
        <v>32.80048611111112</v>
      </c>
      <c r="M43" s="83">
        <v>114.57142857142857</v>
      </c>
      <c r="N43" s="30"/>
      <c r="O43" s="30"/>
      <c r="P43" s="30"/>
      <c r="Q43" s="84">
        <v>1.9720999999999999E-2</v>
      </c>
      <c r="R43" s="86">
        <v>5.0904712300000003</v>
      </c>
    </row>
    <row r="44" spans="1:18" ht="15.6" x14ac:dyDescent="0.3">
      <c r="A44" s="79">
        <v>40725</v>
      </c>
      <c r="B44" s="87">
        <v>0.49479166666666663</v>
      </c>
      <c r="C44" s="87">
        <v>0.30257334659373447</v>
      </c>
      <c r="D44" s="87"/>
      <c r="E44" s="30"/>
      <c r="F44" s="30"/>
      <c r="G44" s="30"/>
      <c r="H44" s="81">
        <v>5.65</v>
      </c>
      <c r="I44" s="30">
        <v>27.73</v>
      </c>
      <c r="J44" s="30">
        <v>35.980000000000004</v>
      </c>
      <c r="K44" s="30">
        <v>0.20013503086419751</v>
      </c>
      <c r="L44" s="30">
        <v>31.129562908496734</v>
      </c>
      <c r="M44" s="83">
        <v>283.28571428571428</v>
      </c>
      <c r="N44" s="30"/>
      <c r="O44" s="30"/>
      <c r="P44" s="30"/>
      <c r="Q44" s="84">
        <v>1.9203999999999999E-2</v>
      </c>
      <c r="R44" s="86">
        <v>4.7702016599999997</v>
      </c>
    </row>
    <row r="45" spans="1:18" ht="15.6" x14ac:dyDescent="0.3">
      <c r="A45" s="79">
        <v>40756</v>
      </c>
      <c r="B45" s="87">
        <v>0.48613281250000001</v>
      </c>
      <c r="C45" s="87">
        <v>0.35855295872700149</v>
      </c>
      <c r="D45" s="87"/>
      <c r="E45" s="30"/>
      <c r="F45" s="30"/>
      <c r="G45" s="30"/>
      <c r="H45" s="81">
        <v>5.64</v>
      </c>
      <c r="I45" s="30">
        <v>26.946153846153848</v>
      </c>
      <c r="J45" s="30">
        <v>35.976923076923079</v>
      </c>
      <c r="K45" s="30">
        <v>0.19954830222687367</v>
      </c>
      <c r="L45" s="30">
        <v>30.731496637116379</v>
      </c>
      <c r="M45" s="83">
        <v>162.14285714285714</v>
      </c>
      <c r="N45" s="30"/>
      <c r="O45" s="30"/>
      <c r="P45" s="30"/>
      <c r="Q45" s="84">
        <v>1.9730999999999999E-2</v>
      </c>
      <c r="R45" s="86">
        <v>5.0412375699999998</v>
      </c>
    </row>
    <row r="46" spans="1:18" ht="15.6" x14ac:dyDescent="0.3">
      <c r="A46" s="79">
        <v>40787</v>
      </c>
      <c r="B46" s="87">
        <v>0.34264322916666662</v>
      </c>
      <c r="C46" s="87">
        <v>0.26714321233217303</v>
      </c>
      <c r="D46" s="87"/>
      <c r="E46" s="30"/>
      <c r="F46" s="30"/>
      <c r="G46" s="30"/>
      <c r="H46" s="81">
        <v>5.84</v>
      </c>
      <c r="I46" s="30">
        <v>26.422222222222224</v>
      </c>
      <c r="J46" s="30">
        <v>35.272222222222219</v>
      </c>
      <c r="K46" s="30">
        <v>0.1960519547325103</v>
      </c>
      <c r="L46" s="30">
        <v>30.0173611111111</v>
      </c>
      <c r="M46" s="83">
        <v>174.28571428571428</v>
      </c>
      <c r="N46" s="30"/>
      <c r="O46" s="30"/>
      <c r="P46" s="30"/>
      <c r="Q46" s="84">
        <v>1.9698E-2</v>
      </c>
      <c r="R46" s="86">
        <v>4.9670471000000003</v>
      </c>
    </row>
    <row r="47" spans="1:18" ht="15.6" x14ac:dyDescent="0.3">
      <c r="A47" s="79">
        <v>40817</v>
      </c>
      <c r="B47" s="87">
        <v>0.54427083333333337</v>
      </c>
      <c r="C47" s="87">
        <v>0.44110517155643963</v>
      </c>
      <c r="D47" s="87"/>
      <c r="E47" s="30"/>
      <c r="F47" s="30"/>
      <c r="G47" s="30"/>
      <c r="H47" s="81">
        <v>4.9800000000000004</v>
      </c>
      <c r="I47" s="30">
        <v>26.017857142857146</v>
      </c>
      <c r="J47" s="30">
        <v>34.61785714285714</v>
      </c>
      <c r="K47" s="30">
        <v>0.18158210253798487</v>
      </c>
      <c r="L47" s="30">
        <v>29.344404204863757</v>
      </c>
      <c r="M47" s="83">
        <v>457.28571428571428</v>
      </c>
      <c r="N47" s="30"/>
      <c r="O47" s="30"/>
      <c r="P47" s="30"/>
      <c r="Q47" s="84">
        <v>1.8903E-2</v>
      </c>
      <c r="R47" s="86">
        <v>4.5705864099999998</v>
      </c>
    </row>
    <row r="48" spans="1:18" ht="15.6" x14ac:dyDescent="0.3">
      <c r="A48" s="79">
        <v>40848</v>
      </c>
      <c r="B48" s="87">
        <v>0.43838541666666664</v>
      </c>
      <c r="C48" s="87">
        <v>0.4744803580308305</v>
      </c>
      <c r="D48" s="87"/>
      <c r="E48" s="30"/>
      <c r="F48" s="30"/>
      <c r="G48" s="30"/>
      <c r="H48" s="81">
        <v>4.74</v>
      </c>
      <c r="I48" s="30">
        <v>25.646428571428576</v>
      </c>
      <c r="J48" s="30">
        <v>34.63214285714286</v>
      </c>
      <c r="K48" s="30">
        <v>0.18210270219198793</v>
      </c>
      <c r="L48" s="30">
        <v>29.029230442176871</v>
      </c>
      <c r="M48" s="83">
        <v>204.85714285714286</v>
      </c>
      <c r="N48" s="30"/>
      <c r="O48" s="30"/>
      <c r="P48" s="30"/>
      <c r="Q48" s="84">
        <v>1.9037999999999999E-2</v>
      </c>
      <c r="R48" s="86">
        <v>4.8546183000000003</v>
      </c>
    </row>
    <row r="49" spans="1:18" ht="15.6" x14ac:dyDescent="0.3">
      <c r="A49" s="79">
        <v>40878</v>
      </c>
      <c r="B49" s="87">
        <v>0.63011718750000001</v>
      </c>
      <c r="C49" s="87">
        <v>0.23518523122824467</v>
      </c>
      <c r="D49" s="87"/>
      <c r="E49" s="30"/>
      <c r="F49" s="30"/>
      <c r="G49" s="30"/>
      <c r="H49" s="81">
        <v>4.92</v>
      </c>
      <c r="I49" s="30">
        <v>26.399999999999995</v>
      </c>
      <c r="J49" s="30">
        <v>34.9</v>
      </c>
      <c r="K49" s="30">
        <v>0.14547022512708788</v>
      </c>
      <c r="L49" s="30">
        <v>30.157883986928102</v>
      </c>
      <c r="M49" s="83">
        <v>123.28571428571429</v>
      </c>
      <c r="N49" s="30"/>
      <c r="O49" s="30"/>
      <c r="P49" s="30"/>
      <c r="Q49" s="84">
        <v>1.8218000000000002E-2</v>
      </c>
      <c r="R49" s="86">
        <v>4.6028517500000001</v>
      </c>
    </row>
    <row r="50" spans="1:18" ht="15.6" x14ac:dyDescent="0.3">
      <c r="A50" s="79">
        <v>40909</v>
      </c>
      <c r="B50" s="87">
        <v>1.1283723958333332</v>
      </c>
      <c r="C50" s="87">
        <v>1.1459522625559426</v>
      </c>
      <c r="D50" s="87"/>
      <c r="E50" s="30"/>
      <c r="F50" s="30"/>
      <c r="G50" s="30"/>
      <c r="H50" s="81">
        <v>5.5</v>
      </c>
      <c r="I50" s="89">
        <v>21.36315789473684</v>
      </c>
      <c r="J50" s="89">
        <v>36.742105263157903</v>
      </c>
      <c r="K50" s="89">
        <v>0.50928209641877797</v>
      </c>
      <c r="L50" s="89">
        <v>28.319079470239409</v>
      </c>
      <c r="M50" s="83">
        <v>0</v>
      </c>
      <c r="N50" s="89"/>
      <c r="O50" s="89"/>
      <c r="P50" s="89"/>
      <c r="Q50" s="84">
        <v>1.6344999999999998E-2</v>
      </c>
      <c r="R50" s="86">
        <v>7.15204825</v>
      </c>
    </row>
    <row r="51" spans="1:18" ht="15.6" x14ac:dyDescent="0.3">
      <c r="A51" s="79">
        <v>40940</v>
      </c>
      <c r="B51" s="87">
        <v>1.0623177083333333</v>
      </c>
      <c r="C51" s="87">
        <v>0.93046618597712583</v>
      </c>
      <c r="D51" s="87"/>
      <c r="E51" s="30"/>
      <c r="F51" s="30"/>
      <c r="G51" s="30"/>
      <c r="H51" s="81">
        <v>6.14</v>
      </c>
      <c r="I51" s="89">
        <v>21.910344827586211</v>
      </c>
      <c r="J51" s="89">
        <v>38.093103448275855</v>
      </c>
      <c r="K51" s="89">
        <v>0.62462957486736437</v>
      </c>
      <c r="L51" s="89">
        <v>29.238236202404661</v>
      </c>
      <c r="M51" s="83">
        <v>2.2999999999999998</v>
      </c>
      <c r="N51" s="89"/>
      <c r="O51" s="89"/>
      <c r="P51" s="89"/>
      <c r="Q51" s="84">
        <v>1.6334000000000001E-2</v>
      </c>
      <c r="R51" s="86">
        <v>8.4122600799999994</v>
      </c>
    </row>
    <row r="52" spans="1:18" ht="15.6" x14ac:dyDescent="0.3">
      <c r="A52" s="79">
        <v>40969</v>
      </c>
      <c r="B52" s="87">
        <v>0.86724609374999995</v>
      </c>
      <c r="C52" s="87">
        <v>2.021289159622079</v>
      </c>
      <c r="D52" s="87"/>
      <c r="E52" s="30"/>
      <c r="F52" s="30"/>
      <c r="G52" s="30"/>
      <c r="H52" s="81">
        <v>5.91</v>
      </c>
      <c r="I52" s="89">
        <v>24.267741935483873</v>
      </c>
      <c r="J52" s="89">
        <v>37.832258064516132</v>
      </c>
      <c r="K52" s="89">
        <v>0.79209339052227823</v>
      </c>
      <c r="L52" s="89">
        <v>29.829289737400334</v>
      </c>
      <c r="M52" s="83">
        <v>55.9</v>
      </c>
      <c r="N52" s="89"/>
      <c r="O52" s="89"/>
      <c r="P52" s="89"/>
      <c r="Q52" s="84">
        <v>1.7094000000000002E-2</v>
      </c>
      <c r="R52" s="86">
        <v>7.0435630800000002</v>
      </c>
    </row>
    <row r="53" spans="1:18" ht="15.6" x14ac:dyDescent="0.3">
      <c r="A53" s="79">
        <v>41000</v>
      </c>
      <c r="B53" s="87">
        <v>1.2469986979166665</v>
      </c>
      <c r="C53" s="87">
        <v>0.88476131277971171</v>
      </c>
      <c r="D53" s="87">
        <v>0.1335993690851735</v>
      </c>
      <c r="E53" s="30"/>
      <c r="F53" s="30"/>
      <c r="G53" s="30"/>
      <c r="H53" s="81">
        <v>5.31</v>
      </c>
      <c r="I53" s="89">
        <v>26.200000000000006</v>
      </c>
      <c r="J53" s="89">
        <v>35.65</v>
      </c>
      <c r="K53" s="89">
        <v>0.21101873167966378</v>
      </c>
      <c r="L53" s="89">
        <v>30.17115584038493</v>
      </c>
      <c r="M53" s="83">
        <v>152.6</v>
      </c>
      <c r="N53" s="89"/>
      <c r="O53" s="89"/>
      <c r="P53" s="89"/>
      <c r="Q53" s="84">
        <v>1.9491000000000001E-2</v>
      </c>
      <c r="R53" s="86">
        <v>5.2685087099999999</v>
      </c>
    </row>
    <row r="54" spans="1:18" ht="15.6" x14ac:dyDescent="0.3">
      <c r="A54" s="79">
        <v>41030</v>
      </c>
      <c r="B54" s="87">
        <v>1.2029622395833333</v>
      </c>
      <c r="C54" s="87">
        <v>1.0865713575335656</v>
      </c>
      <c r="D54" s="87">
        <v>0.20327602523659305</v>
      </c>
      <c r="E54" s="30"/>
      <c r="F54" s="30"/>
      <c r="G54" s="30"/>
      <c r="H54" s="81">
        <v>5.61</v>
      </c>
      <c r="I54" s="89">
        <v>26.870967741935491</v>
      </c>
      <c r="J54" s="89">
        <v>35.503225806451603</v>
      </c>
      <c r="K54" s="89">
        <v>0.17349300831443687</v>
      </c>
      <c r="L54" s="89">
        <v>30.440126453807334</v>
      </c>
      <c r="M54" s="83">
        <v>158.30000000000001</v>
      </c>
      <c r="N54" s="89"/>
      <c r="O54" s="89"/>
      <c r="P54" s="89"/>
      <c r="Q54" s="84">
        <v>1.9820000000000001E-2</v>
      </c>
      <c r="R54" s="86">
        <v>4.7892324799999999</v>
      </c>
    </row>
    <row r="55" spans="1:18" ht="15.6" x14ac:dyDescent="0.3">
      <c r="A55" s="79">
        <v>41061</v>
      </c>
      <c r="B55" s="87">
        <v>1.23091796875</v>
      </c>
      <c r="C55" s="87">
        <v>0.88178518150174057</v>
      </c>
      <c r="D55" s="87">
        <v>0.35737381703470034</v>
      </c>
      <c r="E55" s="30"/>
      <c r="F55" s="30"/>
      <c r="G55" s="30"/>
      <c r="H55" s="81">
        <v>5.91</v>
      </c>
      <c r="I55" s="89">
        <v>26.699999999999996</v>
      </c>
      <c r="J55" s="89">
        <v>37.55333333333332</v>
      </c>
      <c r="K55" s="89">
        <v>0.15241165910808768</v>
      </c>
      <c r="L55" s="89">
        <v>31.095066609977319</v>
      </c>
      <c r="M55" s="83">
        <v>179.75</v>
      </c>
      <c r="N55" s="89"/>
      <c r="O55" s="89"/>
      <c r="P55" s="89"/>
      <c r="Q55" s="84">
        <v>1.9408999999999999E-2</v>
      </c>
      <c r="R55" s="86">
        <v>6.2984951899999997</v>
      </c>
    </row>
    <row r="56" spans="1:18" ht="15.6" x14ac:dyDescent="0.3">
      <c r="A56" s="79">
        <v>41091</v>
      </c>
      <c r="B56" s="87">
        <v>0.48576171875000002</v>
      </c>
      <c r="C56" s="87">
        <v>0.34523122824465446</v>
      </c>
      <c r="D56" s="87">
        <v>0.38524447949526813</v>
      </c>
      <c r="E56" s="30"/>
      <c r="F56" s="30"/>
      <c r="G56" s="30"/>
      <c r="H56" s="81">
        <v>5.93</v>
      </c>
      <c r="I56" s="89">
        <v>25.546153846153842</v>
      </c>
      <c r="J56" s="89">
        <v>37.561538461538454</v>
      </c>
      <c r="K56" s="89">
        <v>0.23615562678062677</v>
      </c>
      <c r="L56" s="89">
        <v>31.228285256410263</v>
      </c>
      <c r="M56" s="83">
        <v>90.45</v>
      </c>
      <c r="N56" s="89"/>
      <c r="O56" s="89"/>
      <c r="P56" s="89"/>
      <c r="Q56" s="84">
        <v>1.9186000000000002E-2</v>
      </c>
      <c r="R56" s="86">
        <v>6.4775522600000004</v>
      </c>
    </row>
    <row r="57" spans="1:18" ht="15.6" x14ac:dyDescent="0.3">
      <c r="A57" s="79">
        <v>41122</v>
      </c>
      <c r="B57" s="87">
        <v>0.41513020833333331</v>
      </c>
      <c r="C57" s="87">
        <v>0.11025857782197913</v>
      </c>
      <c r="D57" s="87">
        <v>0.35152996845425866</v>
      </c>
      <c r="E57" s="30"/>
      <c r="F57" s="30"/>
      <c r="G57" s="30"/>
      <c r="H57" s="81">
        <v>5.92</v>
      </c>
      <c r="I57" s="89">
        <v>26.880000000000003</v>
      </c>
      <c r="J57" s="89">
        <v>34.459999999999994</v>
      </c>
      <c r="K57" s="89">
        <v>0.12242207839926093</v>
      </c>
      <c r="L57" s="89">
        <v>29.935464115646255</v>
      </c>
      <c r="M57" s="83">
        <v>202.3</v>
      </c>
      <c r="N57" s="89"/>
      <c r="O57" s="89"/>
      <c r="P57" s="89"/>
      <c r="Q57" s="84">
        <v>1.9717999999999999E-2</v>
      </c>
      <c r="R57" s="86">
        <v>4.1967938800000004</v>
      </c>
    </row>
    <row r="58" spans="1:18" ht="15.6" x14ac:dyDescent="0.3">
      <c r="A58" s="79">
        <v>41153</v>
      </c>
      <c r="B58" s="87">
        <v>0.44308593750000003</v>
      </c>
      <c r="C58" s="87">
        <v>0.24276727996021882</v>
      </c>
      <c r="D58" s="87">
        <v>0.98545268138801256</v>
      </c>
      <c r="E58" s="30"/>
      <c r="F58" s="30"/>
      <c r="G58" s="30"/>
      <c r="H58" s="81">
        <v>6.12</v>
      </c>
      <c r="I58" s="89">
        <v>25.599999999999998</v>
      </c>
      <c r="J58" s="89">
        <v>36.380000000000003</v>
      </c>
      <c r="K58" s="89">
        <v>0.35969458959106998</v>
      </c>
      <c r="L58" s="89">
        <v>30.080800377182051</v>
      </c>
      <c r="M58" s="83">
        <v>75.599999999999994</v>
      </c>
      <c r="N58" s="89"/>
      <c r="O58" s="89"/>
      <c r="P58" s="89"/>
      <c r="Q58" s="84">
        <v>1.9744999999999999E-2</v>
      </c>
      <c r="R58" s="86">
        <v>5.9166644499999999</v>
      </c>
    </row>
    <row r="59" spans="1:18" ht="15.6" x14ac:dyDescent="0.3">
      <c r="A59" s="79">
        <v>41183</v>
      </c>
      <c r="B59" s="87">
        <v>9.0299479166666655E-2</v>
      </c>
      <c r="C59" s="87">
        <v>0.26721407260069618</v>
      </c>
      <c r="D59" s="87">
        <v>1.1026892744479497</v>
      </c>
      <c r="E59" s="30"/>
      <c r="F59" s="30"/>
      <c r="G59" s="30"/>
      <c r="H59" s="81">
        <v>5.26</v>
      </c>
      <c r="I59" s="89">
        <v>24.088888888888889</v>
      </c>
      <c r="J59" s="89">
        <v>34.944444444444443</v>
      </c>
      <c r="K59" s="89">
        <v>0.21665177604505093</v>
      </c>
      <c r="L59" s="89">
        <v>28.311157407407407</v>
      </c>
      <c r="M59" s="83">
        <v>400.8</v>
      </c>
      <c r="N59" s="89"/>
      <c r="O59" s="89"/>
      <c r="P59" s="89"/>
      <c r="Q59" s="84">
        <v>1.9283999999999999E-2</v>
      </c>
      <c r="R59" s="86">
        <v>5.3491383199999998</v>
      </c>
    </row>
    <row r="60" spans="1:18" ht="15.6" x14ac:dyDescent="0.3">
      <c r="A60" s="79">
        <v>41214</v>
      </c>
      <c r="B60" s="87">
        <v>0.25580729166666666</v>
      </c>
      <c r="C60" s="87">
        <v>0.12939085032322228</v>
      </c>
      <c r="D60" s="87">
        <v>0.666288643533123</v>
      </c>
      <c r="E60" s="30"/>
      <c r="F60" s="30"/>
      <c r="G60" s="30"/>
      <c r="H60" s="81">
        <v>5.14</v>
      </c>
      <c r="I60" s="89">
        <v>24.835000000000004</v>
      </c>
      <c r="J60" s="89">
        <v>35.105000000000004</v>
      </c>
      <c r="K60" s="89">
        <v>9.7083685533260605E-2</v>
      </c>
      <c r="L60" s="89">
        <v>29.034972693522793</v>
      </c>
      <c r="M60" s="83">
        <v>95</v>
      </c>
      <c r="N60" s="89"/>
      <c r="O60" s="89"/>
      <c r="P60" s="89"/>
      <c r="Q60" s="84">
        <v>1.9483E-2</v>
      </c>
      <c r="R60" s="86">
        <v>5.3906315500000002</v>
      </c>
    </row>
    <row r="61" spans="1:18" ht="15.6" x14ac:dyDescent="0.3">
      <c r="A61" s="79">
        <v>41244</v>
      </c>
      <c r="B61" s="87">
        <v>0.23799479166666665</v>
      </c>
      <c r="C61" s="87">
        <v>0.16071108901044256</v>
      </c>
      <c r="D61" s="87">
        <v>0.41041798107255523</v>
      </c>
      <c r="E61" s="30"/>
      <c r="F61" s="30"/>
      <c r="G61" s="30"/>
      <c r="H61" s="81">
        <v>5.17</v>
      </c>
      <c r="I61" s="89">
        <v>26.711111111111112</v>
      </c>
      <c r="J61" s="89">
        <v>39.483333333333327</v>
      </c>
      <c r="K61" s="89">
        <v>0.12398684424894101</v>
      </c>
      <c r="L61" s="89">
        <v>31.985484210383408</v>
      </c>
      <c r="M61" s="83">
        <v>36.9</v>
      </c>
      <c r="N61" s="89"/>
      <c r="O61" s="89"/>
      <c r="P61" s="89"/>
      <c r="Q61" s="84">
        <v>1.8440000000000002E-2</v>
      </c>
      <c r="R61" s="86">
        <v>7.3835804600000001</v>
      </c>
    </row>
    <row r="62" spans="1:18" ht="15.6" x14ac:dyDescent="0.3">
      <c r="A62" s="79">
        <v>41275</v>
      </c>
      <c r="B62" s="87">
        <v>1.6908268229166665</v>
      </c>
      <c r="C62" s="87">
        <v>1.1550223769269021</v>
      </c>
      <c r="D62" s="87">
        <v>1.1399999999999999</v>
      </c>
      <c r="E62" s="30">
        <v>9.5442820292347381</v>
      </c>
      <c r="F62" s="30">
        <v>0.49019607843137253</v>
      </c>
      <c r="G62" s="30">
        <v>1.6605166051660518</v>
      </c>
      <c r="H62" s="81">
        <v>5.86</v>
      </c>
      <c r="I62" s="30">
        <v>20.416666666666664</v>
      </c>
      <c r="J62" s="30">
        <v>38.05894097222221</v>
      </c>
      <c r="K62" s="30">
        <v>0.42813740079365076</v>
      </c>
      <c r="L62" s="30">
        <v>29.299063200914421</v>
      </c>
      <c r="M62" s="83">
        <v>0</v>
      </c>
      <c r="N62" s="30"/>
      <c r="O62" s="30"/>
      <c r="P62" s="30"/>
      <c r="Q62" s="84">
        <v>1.6532000000000002E-2</v>
      </c>
      <c r="R62" s="86">
        <v>8.2215207299999999</v>
      </c>
    </row>
    <row r="63" spans="1:18" ht="15.6" x14ac:dyDescent="0.3">
      <c r="A63" s="79">
        <v>41306</v>
      </c>
      <c r="B63" s="87">
        <v>1.3741601562500001</v>
      </c>
      <c r="C63" s="87">
        <v>1.0011847339632025</v>
      </c>
      <c r="D63" s="87">
        <v>0.85769716088328074</v>
      </c>
      <c r="E63" s="30">
        <v>11.263972484952708</v>
      </c>
      <c r="F63" s="30">
        <v>0.58823529411764708</v>
      </c>
      <c r="G63" s="30">
        <v>2.4600246002460024</v>
      </c>
      <c r="H63" s="81">
        <v>6</v>
      </c>
      <c r="I63" s="30">
        <v>22.22727272727273</v>
      </c>
      <c r="J63" s="30">
        <v>38.18181818181818</v>
      </c>
      <c r="K63" s="30">
        <v>0.44244528619528617</v>
      </c>
      <c r="L63" s="30">
        <v>29.487103456439399</v>
      </c>
      <c r="M63" s="83">
        <v>17.666666666666668</v>
      </c>
      <c r="N63" s="30"/>
      <c r="O63" s="30"/>
      <c r="P63" s="30"/>
      <c r="Q63" s="84">
        <v>1.4852000000000001E-2</v>
      </c>
      <c r="R63" s="86">
        <v>8.6848968099999997</v>
      </c>
    </row>
    <row r="64" spans="1:18" ht="15.6" x14ac:dyDescent="0.3">
      <c r="A64" s="79">
        <v>41334</v>
      </c>
      <c r="B64" s="87">
        <v>1.4606250000000001</v>
      </c>
      <c r="C64" s="87">
        <v>0.99112257583291907</v>
      </c>
      <c r="D64" s="87">
        <v>1.0767965299684543</v>
      </c>
      <c r="E64" s="30">
        <v>0</v>
      </c>
      <c r="F64" s="30">
        <v>0</v>
      </c>
      <c r="G64" s="30">
        <v>4.3665436654366543</v>
      </c>
      <c r="H64" s="81">
        <v>5.5</v>
      </c>
      <c r="I64" s="30">
        <v>24.206354838709679</v>
      </c>
      <c r="J64" s="30">
        <v>36.299032258064514</v>
      </c>
      <c r="K64" s="30">
        <v>0.47437275985663091</v>
      </c>
      <c r="L64" s="30">
        <v>29.148254206743989</v>
      </c>
      <c r="M64" s="83">
        <v>60.363636363636367</v>
      </c>
      <c r="N64" s="30">
        <v>44.935483870967744</v>
      </c>
      <c r="O64" s="30">
        <v>93.41935483870968</v>
      </c>
      <c r="P64" s="30">
        <v>72.853225806451604</v>
      </c>
      <c r="Q64" s="84">
        <v>1.7111000000000001E-2</v>
      </c>
      <c r="R64" s="86">
        <v>6.1039725200000001</v>
      </c>
    </row>
    <row r="65" spans="1:18" ht="15.6" x14ac:dyDescent="0.3">
      <c r="A65" s="79">
        <v>41365</v>
      </c>
      <c r="B65" s="87">
        <v>1.2893033854166664</v>
      </c>
      <c r="C65" s="87">
        <v>1.4060803083043263</v>
      </c>
      <c r="D65" s="87">
        <v>1.546821766561514</v>
      </c>
      <c r="E65" s="30">
        <v>11.607910576096304</v>
      </c>
      <c r="F65" s="30">
        <v>0.58823529411764708</v>
      </c>
      <c r="G65" s="30">
        <v>4.7970479704797047</v>
      </c>
      <c r="H65" s="81">
        <v>5.7</v>
      </c>
      <c r="I65" s="30">
        <v>24.215166666666661</v>
      </c>
      <c r="J65" s="30">
        <v>35.815000000000005</v>
      </c>
      <c r="K65" s="30">
        <v>0.41592592592592587</v>
      </c>
      <c r="L65" s="30">
        <v>29.031519451603668</v>
      </c>
      <c r="M65" s="83">
        <v>142.83333333333334</v>
      </c>
      <c r="N65" s="30">
        <v>48.6</v>
      </c>
      <c r="O65" s="30">
        <v>94.63333333333334</v>
      </c>
      <c r="P65" s="30">
        <v>75.743333333333354</v>
      </c>
      <c r="Q65" s="84">
        <v>1.7387E-2</v>
      </c>
      <c r="R65" s="86">
        <v>6.0071282500000001</v>
      </c>
    </row>
    <row r="66" spans="1:18" ht="15.6" x14ac:dyDescent="0.3">
      <c r="A66" s="79">
        <v>41395</v>
      </c>
      <c r="B66" s="87">
        <v>1.4937760416666666</v>
      </c>
      <c r="C66" s="87">
        <v>1.9653095474888116</v>
      </c>
      <c r="D66" s="87">
        <v>1.1420678233438486</v>
      </c>
      <c r="E66" s="30">
        <v>12.123817712811693</v>
      </c>
      <c r="F66" s="30">
        <v>0.73529411764705876</v>
      </c>
      <c r="G66" s="30">
        <v>5.0430504305043051</v>
      </c>
      <c r="H66" s="81">
        <v>5.2</v>
      </c>
      <c r="I66" s="30">
        <v>24.021612903225805</v>
      </c>
      <c r="J66" s="30">
        <v>33.253870967741932</v>
      </c>
      <c r="K66" s="30">
        <v>0.32293906810035844</v>
      </c>
      <c r="L66" s="30">
        <v>27.683548387096771</v>
      </c>
      <c r="M66" s="83">
        <v>303.33333333333331</v>
      </c>
      <c r="N66" s="30">
        <v>61.483870967741936</v>
      </c>
      <c r="O66" s="30">
        <v>97.064516129032256</v>
      </c>
      <c r="P66" s="30">
        <v>84.591290322580647</v>
      </c>
      <c r="Q66" s="84">
        <v>1.8214999999999999E-2</v>
      </c>
      <c r="R66" s="86">
        <v>4.4537547599999998</v>
      </c>
    </row>
    <row r="67" spans="1:18" ht="15.6" x14ac:dyDescent="0.3">
      <c r="A67" s="79">
        <v>41426</v>
      </c>
      <c r="B67" s="87">
        <v>1.1330729166666667</v>
      </c>
      <c r="C67" s="87">
        <v>1.6436747886623573</v>
      </c>
      <c r="D67" s="87">
        <v>0.23267507886435332</v>
      </c>
      <c r="E67" s="30">
        <v>12.123817712811693</v>
      </c>
      <c r="F67" s="30">
        <v>0.78431372549019607</v>
      </c>
      <c r="G67" s="30">
        <v>5.1045510455104557</v>
      </c>
      <c r="H67" s="81">
        <v>5.83</v>
      </c>
      <c r="I67" s="30">
        <v>23.884827586206899</v>
      </c>
      <c r="J67" s="30">
        <v>34.433793103448274</v>
      </c>
      <c r="K67" s="30">
        <v>0.25086206896551722</v>
      </c>
      <c r="L67" s="30">
        <v>28.235517241379309</v>
      </c>
      <c r="M67" s="83">
        <v>50.333333333333336</v>
      </c>
      <c r="N67" s="30">
        <v>57</v>
      </c>
      <c r="O67" s="30">
        <v>96.448275862068968</v>
      </c>
      <c r="P67" s="30">
        <v>81.441379310344828</v>
      </c>
      <c r="Q67" s="84">
        <v>1.8387000000000001E-2</v>
      </c>
      <c r="R67" s="86">
        <v>5.2950842099999997</v>
      </c>
    </row>
    <row r="68" spans="1:18" ht="15.6" x14ac:dyDescent="0.3">
      <c r="A68" s="79">
        <v>41456</v>
      </c>
      <c r="B68" s="87">
        <v>0.41414062499999998</v>
      </c>
      <c r="C68" s="87">
        <v>1.0594318746892095</v>
      </c>
      <c r="D68" s="87">
        <v>6.3113564668769717E-2</v>
      </c>
      <c r="E68" s="30">
        <v>12.123817712811693</v>
      </c>
      <c r="F68" s="30">
        <v>0.78431372549019607</v>
      </c>
      <c r="G68" s="30">
        <v>5.1045510455104557</v>
      </c>
      <c r="H68" s="81">
        <v>6.14</v>
      </c>
      <c r="I68" s="30">
        <v>22.975454545454546</v>
      </c>
      <c r="J68" s="30">
        <v>33.991818181818182</v>
      </c>
      <c r="K68" s="30">
        <v>9.0404040404040403E-2</v>
      </c>
      <c r="L68" s="30">
        <v>27.456363636363633</v>
      </c>
      <c r="M68" s="83">
        <v>73.583333333333329</v>
      </c>
      <c r="N68" s="30">
        <v>54.81818181818182</v>
      </c>
      <c r="O68" s="30">
        <v>97.545454545454547</v>
      </c>
      <c r="P68" s="30">
        <v>82.342727272727259</v>
      </c>
      <c r="Q68" s="84">
        <v>1.7939E-2</v>
      </c>
      <c r="R68" s="86">
        <v>5.1413420500000004</v>
      </c>
    </row>
    <row r="69" spans="1:18" ht="15.6" x14ac:dyDescent="0.3">
      <c r="A69" s="79">
        <v>41487</v>
      </c>
      <c r="B69" s="87">
        <v>0.53835687065080995</v>
      </c>
      <c r="C69" s="87">
        <v>1.0313099421337688</v>
      </c>
      <c r="D69" s="87">
        <v>0.32258457876337959</v>
      </c>
      <c r="E69" s="30">
        <v>12.123817712811693</v>
      </c>
      <c r="F69" s="30">
        <v>0.78431372549019607</v>
      </c>
      <c r="G69" s="30">
        <v>5.719557195571956</v>
      </c>
      <c r="H69" s="81">
        <v>5.73</v>
      </c>
      <c r="I69" s="30">
        <v>23.678580645161283</v>
      </c>
      <c r="J69" s="30">
        <v>33.105806451612899</v>
      </c>
      <c r="K69" s="30">
        <v>0.24193548387096769</v>
      </c>
      <c r="L69" s="30">
        <v>27.391267521616225</v>
      </c>
      <c r="M69" s="83">
        <v>248.75</v>
      </c>
      <c r="N69" s="30">
        <v>64.387096774193552</v>
      </c>
      <c r="O69" s="30">
        <v>98.193548387096769</v>
      </c>
      <c r="P69" s="30">
        <v>87.076089334550701</v>
      </c>
      <c r="Q69" s="84">
        <v>1.8030000000000001E-2</v>
      </c>
      <c r="R69" s="86">
        <v>4.4765178600000004</v>
      </c>
    </row>
    <row r="70" spans="1:18" ht="15.6" x14ac:dyDescent="0.3">
      <c r="A70" s="79">
        <v>41518</v>
      </c>
      <c r="B70" s="87">
        <v>0.99655277162983114</v>
      </c>
      <c r="C70" s="87">
        <v>1.5480557017245893</v>
      </c>
      <c r="D70" s="87">
        <v>0.90325297988112063</v>
      </c>
      <c r="E70" s="30">
        <v>12.123817712811693</v>
      </c>
      <c r="F70" s="30">
        <v>0.93137254901960786</v>
      </c>
      <c r="G70" s="30">
        <v>6.3345633456334562</v>
      </c>
      <c r="H70" s="81">
        <v>5.55</v>
      </c>
      <c r="I70" s="30">
        <v>23.585666666666668</v>
      </c>
      <c r="J70" s="30">
        <v>32.248333333333335</v>
      </c>
      <c r="K70" s="30">
        <v>0.20722222222222225</v>
      </c>
      <c r="L70" s="30">
        <v>26.851333333333333</v>
      </c>
      <c r="M70" s="83">
        <v>266.5</v>
      </c>
      <c r="N70" s="30">
        <v>72.533333333333331</v>
      </c>
      <c r="O70" s="30">
        <v>98.933333333333337</v>
      </c>
      <c r="P70" s="30">
        <v>90.702695674661598</v>
      </c>
      <c r="Q70" s="84">
        <v>1.8086000000000001E-2</v>
      </c>
      <c r="R70" s="86">
        <v>4.2060088999999996</v>
      </c>
    </row>
    <row r="71" spans="1:18" ht="15.6" x14ac:dyDescent="0.3">
      <c r="A71" s="79">
        <v>41548</v>
      </c>
      <c r="B71" s="87">
        <v>0.84570524740830344</v>
      </c>
      <c r="C71" s="87">
        <v>1.0326383279935416</v>
      </c>
      <c r="D71" s="87">
        <v>1.15098843445289</v>
      </c>
      <c r="E71" s="30">
        <v>12.123817712811693</v>
      </c>
      <c r="F71" s="30">
        <v>0.93137254901960786</v>
      </c>
      <c r="G71" s="30">
        <v>6.3345633456334562</v>
      </c>
      <c r="H71" s="81">
        <v>5.29</v>
      </c>
      <c r="I71" s="30">
        <v>23.572258064516127</v>
      </c>
      <c r="J71" s="30">
        <v>32.600645161290316</v>
      </c>
      <c r="K71" s="30">
        <v>0.15000000000000002</v>
      </c>
      <c r="L71" s="30">
        <v>27.04774193548387</v>
      </c>
      <c r="M71" s="83">
        <v>247.08333333333334</v>
      </c>
      <c r="N71" s="30">
        <v>71.516129032258064</v>
      </c>
      <c r="O71" s="30">
        <v>98.870967741935488</v>
      </c>
      <c r="P71" s="30">
        <v>90.680472552348604</v>
      </c>
      <c r="Q71" s="84">
        <v>1.8124999999999999E-2</v>
      </c>
      <c r="R71" s="86">
        <v>4.2497680899999999</v>
      </c>
    </row>
    <row r="72" spans="1:18" ht="15.6" x14ac:dyDescent="0.3">
      <c r="A72" s="79">
        <v>41579</v>
      </c>
      <c r="B72" s="87">
        <v>0.43416231162597252</v>
      </c>
      <c r="C72" s="87">
        <v>0.87405364346482073</v>
      </c>
      <c r="D72" s="87">
        <v>1.1185590003201265</v>
      </c>
      <c r="E72" s="30">
        <v>12.123817712811693</v>
      </c>
      <c r="F72" s="30">
        <v>0.93137254901960786</v>
      </c>
      <c r="G72" s="30">
        <v>6.3345633456334562</v>
      </c>
      <c r="H72" s="81">
        <v>5.16</v>
      </c>
      <c r="I72" s="30">
        <v>22.939666666666671</v>
      </c>
      <c r="J72" s="30">
        <v>33.053333333333335</v>
      </c>
      <c r="K72" s="30">
        <v>0.16111111111111107</v>
      </c>
      <c r="L72" s="30">
        <v>26.925999999999998</v>
      </c>
      <c r="M72" s="83">
        <v>261.5</v>
      </c>
      <c r="N72" s="30">
        <v>65.566666666666663</v>
      </c>
      <c r="O72" s="30">
        <v>99</v>
      </c>
      <c r="P72" s="30">
        <v>88.397652777777779</v>
      </c>
      <c r="Q72" s="84">
        <v>1.7565999999999998E-2</v>
      </c>
      <c r="R72" s="86">
        <v>4.8126901999999996</v>
      </c>
    </row>
    <row r="73" spans="1:18" ht="15.6" x14ac:dyDescent="0.3">
      <c r="A73" s="79">
        <v>41609</v>
      </c>
      <c r="B73" s="87">
        <v>0.79293536848716351</v>
      </c>
      <c r="C73" s="87">
        <v>0.89638239681750387</v>
      </c>
      <c r="D73" s="87">
        <v>1.7921247632436652</v>
      </c>
      <c r="E73" s="30">
        <v>13.241616509028376</v>
      </c>
      <c r="F73" s="30">
        <v>0.93137254901960786</v>
      </c>
      <c r="G73" s="30">
        <v>7.3800738007380069</v>
      </c>
      <c r="H73" s="81">
        <v>5.32</v>
      </c>
      <c r="I73" s="30">
        <v>21.297290322580654</v>
      </c>
      <c r="J73" s="30">
        <v>35.188387096774193</v>
      </c>
      <c r="K73" s="30">
        <v>0.20931899641577062</v>
      </c>
      <c r="L73" s="30">
        <v>27.29429200268817</v>
      </c>
      <c r="M73" s="83">
        <v>2.4166666666666665</v>
      </c>
      <c r="N73" s="30">
        <v>48.483870967741936</v>
      </c>
      <c r="O73" s="30">
        <v>97.129032258064512</v>
      </c>
      <c r="P73" s="30">
        <v>78.0475134408602</v>
      </c>
      <c r="Q73" s="84">
        <v>1.6819000000000001E-2</v>
      </c>
      <c r="R73" s="86">
        <v>6.2480838700000003</v>
      </c>
    </row>
    <row r="74" spans="1:18" ht="15.6" x14ac:dyDescent="0.3">
      <c r="A74" s="79">
        <v>41640</v>
      </c>
      <c r="B74" s="87">
        <v>2.1543720850354449</v>
      </c>
      <c r="C74" s="87">
        <v>2.1453722512278293</v>
      </c>
      <c r="D74" s="87">
        <v>1.7784945554710079</v>
      </c>
      <c r="E74" s="30"/>
      <c r="F74" s="30"/>
      <c r="G74" s="30"/>
      <c r="H74" s="81">
        <v>5.77</v>
      </c>
      <c r="I74" s="90">
        <v>20.956129032258062</v>
      </c>
      <c r="J74" s="90">
        <v>36.431935483870966</v>
      </c>
      <c r="K74" s="91">
        <v>0.3008064516129032</v>
      </c>
      <c r="L74" s="91">
        <v>27.803225806451614</v>
      </c>
      <c r="M74" s="83">
        <v>39.5</v>
      </c>
      <c r="N74" s="90">
        <v>39.806451612903224</v>
      </c>
      <c r="O74" s="90">
        <v>93.354838709677423</v>
      </c>
      <c r="P74" s="91">
        <v>70.529032258064504</v>
      </c>
      <c r="Q74" s="84">
        <v>1.555E-2</v>
      </c>
      <c r="R74" s="86">
        <v>7.0646977700000004</v>
      </c>
    </row>
    <row r="75" spans="1:18" ht="15.6" x14ac:dyDescent="0.3">
      <c r="A75" s="79">
        <v>41671</v>
      </c>
      <c r="B75" s="87">
        <v>2.5644765515627088</v>
      </c>
      <c r="C75" s="87">
        <v>1.5321543716724493</v>
      </c>
      <c r="D75" s="87">
        <v>2.5121270574228962</v>
      </c>
      <c r="E75" s="30">
        <v>13.241616509028376</v>
      </c>
      <c r="F75" s="30">
        <v>0.98039215686274506</v>
      </c>
      <c r="G75" s="30">
        <v>15.436654366543664</v>
      </c>
      <c r="H75" s="81">
        <v>6.16</v>
      </c>
      <c r="I75" s="90">
        <v>22.845321428571431</v>
      </c>
      <c r="J75" s="90">
        <v>37.22392857142858</v>
      </c>
      <c r="K75" s="91">
        <v>0.4419642857142857</v>
      </c>
      <c r="L75" s="91">
        <v>28.544642959770115</v>
      </c>
      <c r="M75" s="83">
        <v>18.583333333333332</v>
      </c>
      <c r="N75" s="90">
        <v>36.535714285714285</v>
      </c>
      <c r="O75" s="90">
        <v>85.142857142857139</v>
      </c>
      <c r="P75" s="91">
        <v>62.067857142857129</v>
      </c>
      <c r="Q75" s="84">
        <v>1.4883E-2</v>
      </c>
      <c r="R75" s="86">
        <v>7.8173441199999996</v>
      </c>
    </row>
    <row r="76" spans="1:18" ht="15.6" x14ac:dyDescent="0.3">
      <c r="A76" s="79">
        <v>41699</v>
      </c>
      <c r="B76" s="87">
        <v>2.1982935287798213</v>
      </c>
      <c r="C76" s="87">
        <v>0.84267646813444053</v>
      </c>
      <c r="D76" s="87">
        <v>1.7459826850778188</v>
      </c>
      <c r="E76" s="30"/>
      <c r="F76" s="30"/>
      <c r="G76" s="30"/>
      <c r="H76" s="81">
        <v>6.2</v>
      </c>
      <c r="I76" s="90">
        <v>23.373096774193542</v>
      </c>
      <c r="J76" s="90">
        <v>36.117096774193541</v>
      </c>
      <c r="K76" s="91">
        <v>0.31899641577060928</v>
      </c>
      <c r="L76" s="91">
        <v>28.993969086021501</v>
      </c>
      <c r="M76" s="83">
        <v>63.25</v>
      </c>
      <c r="N76" s="90">
        <v>44.032258064516128</v>
      </c>
      <c r="O76" s="90">
        <v>91.096774193548384</v>
      </c>
      <c r="P76" s="91">
        <v>70.824838709677437</v>
      </c>
      <c r="Q76" s="84">
        <v>1.5474E-2</v>
      </c>
      <c r="R76" s="86">
        <v>6.2355225900000004</v>
      </c>
    </row>
    <row r="77" spans="1:18" ht="15.6" x14ac:dyDescent="0.3">
      <c r="A77" s="79">
        <v>41730</v>
      </c>
      <c r="B77" s="87">
        <v>2.1398658586491215</v>
      </c>
      <c r="C77" s="87">
        <v>1.1401391904692102</v>
      </c>
      <c r="D77" s="87">
        <v>2.3894485887514336</v>
      </c>
      <c r="E77" s="30">
        <v>13.499570077386069</v>
      </c>
      <c r="F77" s="30">
        <v>0.98039215686274506</v>
      </c>
      <c r="G77" s="30">
        <v>23.185731857318572</v>
      </c>
      <c r="H77" s="81">
        <v>6.07</v>
      </c>
      <c r="I77" s="90">
        <v>24.416900000000002</v>
      </c>
      <c r="J77" s="90">
        <v>36.351999999999997</v>
      </c>
      <c r="K77" s="91">
        <v>0.33370370370370372</v>
      </c>
      <c r="L77" s="91">
        <v>29.333492708333338</v>
      </c>
      <c r="M77" s="83">
        <v>78.416666666666671</v>
      </c>
      <c r="N77" s="90">
        <v>46.633333333333333</v>
      </c>
      <c r="O77" s="90">
        <v>90.766666666666666</v>
      </c>
      <c r="P77" s="91">
        <v>72.811666666666667</v>
      </c>
      <c r="Q77" s="84">
        <v>1.7203E-2</v>
      </c>
      <c r="R77" s="86">
        <v>6.2758420800000003</v>
      </c>
    </row>
    <row r="78" spans="1:18" ht="15.6" x14ac:dyDescent="0.3">
      <c r="A78" s="79">
        <v>41760</v>
      </c>
      <c r="B78" s="87">
        <v>1.0406093481195702</v>
      </c>
      <c r="C78" s="87">
        <v>0.90750715880669353</v>
      </c>
      <c r="D78" s="87">
        <v>1.8513915552022859</v>
      </c>
      <c r="E78" s="30">
        <v>13.585554600171971</v>
      </c>
      <c r="F78" s="30">
        <v>1.0294117647058822</v>
      </c>
      <c r="G78" s="30">
        <v>23.677736777367777</v>
      </c>
      <c r="H78" s="81">
        <v>5.72</v>
      </c>
      <c r="I78" s="90">
        <v>24.134838709677414</v>
      </c>
      <c r="J78" s="90">
        <v>33.803548387096768</v>
      </c>
      <c r="K78" s="91">
        <v>0.23010752688172043</v>
      </c>
      <c r="L78" s="91">
        <v>27.915806451612898</v>
      </c>
      <c r="M78" s="92">
        <v>182.66666666666666</v>
      </c>
      <c r="N78" s="90">
        <v>62.70967741935484</v>
      </c>
      <c r="O78" s="90">
        <v>97.483870967741936</v>
      </c>
      <c r="P78" s="91">
        <v>85.57999999999997</v>
      </c>
      <c r="Q78" s="84">
        <v>1.8357999999999999E-2</v>
      </c>
      <c r="R78" s="86">
        <v>4.7098411899999997</v>
      </c>
    </row>
    <row r="79" spans="1:18" ht="15.6" x14ac:dyDescent="0.3">
      <c r="A79" s="79">
        <v>41791</v>
      </c>
      <c r="B79" s="87">
        <v>1.2375224958798012</v>
      </c>
      <c r="C79" s="87">
        <v>1.5527962657602197</v>
      </c>
      <c r="D79" s="87">
        <v>0.86885533721542052</v>
      </c>
      <c r="E79" s="30"/>
      <c r="F79" s="30"/>
      <c r="G79" s="30"/>
      <c r="H79" s="81">
        <v>5.85</v>
      </c>
      <c r="I79" s="90">
        <v>24.494399999999999</v>
      </c>
      <c r="J79" s="90">
        <v>36.29633333333333</v>
      </c>
      <c r="K79" s="91">
        <v>0.26212962962962966</v>
      </c>
      <c r="L79" s="91">
        <v>29.520255902777773</v>
      </c>
      <c r="M79" s="92">
        <v>31.166666666666668</v>
      </c>
      <c r="N79" s="90">
        <v>50.133333333333333</v>
      </c>
      <c r="O79" s="90">
        <v>94.833333333333329</v>
      </c>
      <c r="P79" s="91">
        <v>76.596000000000004</v>
      </c>
      <c r="Q79" s="84">
        <v>1.8450999999999999E-2</v>
      </c>
      <c r="R79" s="86">
        <v>6.2172149000000001</v>
      </c>
    </row>
    <row r="80" spans="1:18" ht="15.6" x14ac:dyDescent="0.3">
      <c r="A80" s="79">
        <v>41821</v>
      </c>
      <c r="B80" s="87">
        <v>1.441836335768282</v>
      </c>
      <c r="C80" s="87">
        <v>2.9391588508515105</v>
      </c>
      <c r="D80" s="87">
        <v>0.60339916684639094</v>
      </c>
      <c r="E80" s="30">
        <v>13.585554600171971</v>
      </c>
      <c r="F80" s="30">
        <v>1.0294117647058822</v>
      </c>
      <c r="G80" s="30">
        <v>23.677736777367777</v>
      </c>
      <c r="H80" s="81">
        <v>6.37</v>
      </c>
      <c r="I80" s="90">
        <v>24.415903225806453</v>
      </c>
      <c r="J80" s="90">
        <v>37.524838709677418</v>
      </c>
      <c r="K80" s="91">
        <v>0.37840501792114695</v>
      </c>
      <c r="L80" s="91">
        <v>30.382130376344083</v>
      </c>
      <c r="M80" s="92">
        <v>19.25</v>
      </c>
      <c r="N80" s="90">
        <v>37.903225806451616</v>
      </c>
      <c r="O80" s="90">
        <v>89.354838709677423</v>
      </c>
      <c r="P80" s="91">
        <v>66.609032258064516</v>
      </c>
      <c r="Q80" s="84">
        <v>1.7818000000000001E-2</v>
      </c>
      <c r="R80" s="86">
        <v>6.8018134200000002</v>
      </c>
    </row>
    <row r="81" spans="1:18" ht="15.6" x14ac:dyDescent="0.3">
      <c r="A81" s="79">
        <v>41852</v>
      </c>
      <c r="B81" s="87">
        <v>1.2529566686654359</v>
      </c>
      <c r="C81" s="87">
        <v>2.1023878749096578</v>
      </c>
      <c r="D81" s="87">
        <v>0.78969699448850206</v>
      </c>
      <c r="E81" s="30"/>
      <c r="F81" s="30"/>
      <c r="G81" s="30"/>
      <c r="H81" s="81">
        <v>6.24</v>
      </c>
      <c r="I81" s="90">
        <v>23.942677419354837</v>
      </c>
      <c r="J81" s="90">
        <v>34.975483870967743</v>
      </c>
      <c r="K81" s="91">
        <v>0.23897849462365592</v>
      </c>
      <c r="L81" s="91">
        <v>28.228291666666671</v>
      </c>
      <c r="M81" s="92">
        <v>137.53846153846155</v>
      </c>
      <c r="N81" s="90">
        <v>55.354838709677416</v>
      </c>
      <c r="O81" s="90">
        <v>96.290322580645167</v>
      </c>
      <c r="P81" s="91">
        <v>81.412258064516138</v>
      </c>
      <c r="Q81" s="84">
        <v>1.7618000000000002E-2</v>
      </c>
      <c r="R81" s="86">
        <v>5.4093810099999997</v>
      </c>
    </row>
    <row r="82" spans="1:18" ht="15.6" x14ac:dyDescent="0.3">
      <c r="A82" s="79">
        <v>41883</v>
      </c>
      <c r="B82" s="87">
        <v>1.0268484661947537</v>
      </c>
      <c r="C82" s="87">
        <v>1.9148181599946892</v>
      </c>
      <c r="D82" s="87">
        <v>1.2605153415617498</v>
      </c>
      <c r="E82" s="30">
        <v>14.10146173688736</v>
      </c>
      <c r="F82" s="30">
        <v>1.0784313725490196</v>
      </c>
      <c r="G82" s="30">
        <v>23.985239852398525</v>
      </c>
      <c r="H82" s="81">
        <v>6.08</v>
      </c>
      <c r="I82" s="90">
        <v>23.911000000000005</v>
      </c>
      <c r="J82" s="90">
        <v>33.851000000000006</v>
      </c>
      <c r="K82" s="91">
        <v>0.25435185185185188</v>
      </c>
      <c r="L82" s="91">
        <v>27.716666666666658</v>
      </c>
      <c r="M82" s="92">
        <v>144.19230769230768</v>
      </c>
      <c r="N82" s="90">
        <v>60.766666666666666</v>
      </c>
      <c r="O82" s="90">
        <v>97.566666666666663</v>
      </c>
      <c r="P82" s="91">
        <v>85.151666666666657</v>
      </c>
      <c r="Q82" s="84">
        <v>1.8314E-2</v>
      </c>
      <c r="R82" s="86">
        <v>4.9606385399999997</v>
      </c>
    </row>
    <row r="83" spans="1:18" ht="15.6" x14ac:dyDescent="0.3">
      <c r="A83" s="79">
        <v>41913</v>
      </c>
      <c r="B83" s="87">
        <v>0.75122979426838676</v>
      </c>
      <c r="C83" s="87">
        <v>1.4952740639103459</v>
      </c>
      <c r="D83" s="87">
        <v>1.9218826554958273</v>
      </c>
      <c r="E83" s="30"/>
      <c r="F83" s="30"/>
      <c r="G83" s="30"/>
      <c r="H83" s="81">
        <v>5.32</v>
      </c>
      <c r="I83" s="90">
        <v>23.560709677419357</v>
      </c>
      <c r="J83" s="90">
        <v>32.554838709677426</v>
      </c>
      <c r="K83" s="91">
        <v>0.18808243727598564</v>
      </c>
      <c r="L83" s="91">
        <v>26.9726498655914</v>
      </c>
      <c r="M83" s="92">
        <v>245</v>
      </c>
      <c r="N83" s="90">
        <v>70.870967741935488</v>
      </c>
      <c r="O83" s="90">
        <v>98.741935483870961</v>
      </c>
      <c r="P83" s="91">
        <v>90.057006225240514</v>
      </c>
      <c r="Q83" s="84">
        <v>1.7922E-2</v>
      </c>
      <c r="R83" s="86">
        <v>4.2300576000000003</v>
      </c>
    </row>
    <row r="84" spans="1:18" ht="15.6" x14ac:dyDescent="0.3">
      <c r="A84" s="79">
        <v>41944</v>
      </c>
      <c r="B84" s="87">
        <v>1.0218387581900277</v>
      </c>
      <c r="C84" s="87">
        <v>1.5398187284380251</v>
      </c>
      <c r="D84" s="87">
        <v>1.3872880493153532</v>
      </c>
      <c r="E84" s="30"/>
      <c r="F84" s="30"/>
      <c r="G84" s="30"/>
      <c r="H84" s="81">
        <v>5.21</v>
      </c>
      <c r="I84" s="90">
        <v>23.224666666666675</v>
      </c>
      <c r="J84" s="90">
        <v>33.157333333333334</v>
      </c>
      <c r="K84" s="91">
        <v>0.14129629629629634</v>
      </c>
      <c r="L84" s="91">
        <v>27.334666666666667</v>
      </c>
      <c r="M84" s="92">
        <v>245.07692307692307</v>
      </c>
      <c r="N84" s="90">
        <v>67.8</v>
      </c>
      <c r="O84" s="90">
        <v>93.833333333333329</v>
      </c>
      <c r="P84" s="91">
        <v>86.207361111111126</v>
      </c>
      <c r="Q84" s="84">
        <v>1.7929E-2</v>
      </c>
      <c r="R84" s="86">
        <v>4.78621534</v>
      </c>
    </row>
    <row r="85" spans="1:18" ht="15.6" x14ac:dyDescent="0.3">
      <c r="A85" s="79">
        <v>41974</v>
      </c>
      <c r="B85" s="87">
        <v>1.3818948397443782</v>
      </c>
      <c r="C85" s="87">
        <v>1.0914724929195567</v>
      </c>
      <c r="D85" s="87">
        <v>2.2631763858839182</v>
      </c>
      <c r="E85" s="30"/>
      <c r="F85" s="30"/>
      <c r="G85" s="30"/>
      <c r="H85" s="81">
        <v>5.18</v>
      </c>
      <c r="I85" s="90">
        <v>22.41225806451612</v>
      </c>
      <c r="J85" s="90">
        <v>34.606129032258046</v>
      </c>
      <c r="K85" s="91">
        <v>0.18378136200716849</v>
      </c>
      <c r="L85" s="91">
        <v>27.588387096774188</v>
      </c>
      <c r="M85" s="92">
        <v>69.84615384615384</v>
      </c>
      <c r="N85" s="90">
        <v>55.935483870967744</v>
      </c>
      <c r="O85" s="90">
        <v>88.838709677419359</v>
      </c>
      <c r="P85" s="91">
        <v>78.017419354838708</v>
      </c>
      <c r="Q85" s="84">
        <v>1.7343999999999998E-2</v>
      </c>
      <c r="R85" s="86">
        <v>5.6303771500000002</v>
      </c>
    </row>
    <row r="86" spans="1:18" ht="15.6" x14ac:dyDescent="0.3">
      <c r="A86" s="79">
        <v>42005</v>
      </c>
      <c r="B86" s="87">
        <v>1.7509796487552887</v>
      </c>
      <c r="C86" s="87">
        <v>1.3757598914437059</v>
      </c>
      <c r="D86" s="87">
        <v>1.8750536745961734</v>
      </c>
      <c r="E86" s="30">
        <v>14.875322441960448</v>
      </c>
      <c r="F86" s="30">
        <v>1.0784313725490196</v>
      </c>
      <c r="G86" s="30">
        <v>23.985239852398525</v>
      </c>
      <c r="H86" s="81">
        <v>5.51</v>
      </c>
      <c r="I86" s="90">
        <v>22.347580645161287</v>
      </c>
      <c r="J86" s="90">
        <v>36.086451612903218</v>
      </c>
      <c r="K86" s="91">
        <v>0.36299283154121859</v>
      </c>
      <c r="L86" s="91">
        <v>28.533808803763439</v>
      </c>
      <c r="M86" s="92">
        <v>31.076923076923077</v>
      </c>
      <c r="N86" s="90">
        <v>42.032258064516128</v>
      </c>
      <c r="O86" s="90">
        <v>85.290322580645167</v>
      </c>
      <c r="P86" s="91">
        <v>67.849354838709701</v>
      </c>
      <c r="Q86" s="84">
        <v>1.5932999999999999E-2</v>
      </c>
      <c r="R86" s="86">
        <v>6.498981346707227</v>
      </c>
    </row>
    <row r="87" spans="1:18" ht="15.6" x14ac:dyDescent="0.3">
      <c r="A87" s="79">
        <v>42036</v>
      </c>
      <c r="B87" s="87">
        <v>2.0406584740411682</v>
      </c>
      <c r="C87" s="87">
        <v>1.7040475859753164</v>
      </c>
      <c r="D87" s="87">
        <v>1.887542253342434</v>
      </c>
      <c r="E87" s="30"/>
      <c r="F87" s="30"/>
      <c r="G87" s="30"/>
      <c r="H87" s="81">
        <v>6.01</v>
      </c>
      <c r="I87" s="90">
        <v>23.325892857142854</v>
      </c>
      <c r="J87" s="90">
        <v>36.672499999999999</v>
      </c>
      <c r="K87" s="91">
        <v>0.35873015873015873</v>
      </c>
      <c r="L87" s="91">
        <v>29.378942708333323</v>
      </c>
      <c r="M87" s="92">
        <v>53.07692307692308</v>
      </c>
      <c r="N87" s="90">
        <v>40.821428571428569</v>
      </c>
      <c r="O87" s="90">
        <v>84.785714285714292</v>
      </c>
      <c r="P87" s="91">
        <v>65.955714285714279</v>
      </c>
      <c r="Q87" s="84">
        <v>1.5946999999999999E-2</v>
      </c>
      <c r="R87" s="86">
        <v>7.2902461220921371</v>
      </c>
    </row>
    <row r="88" spans="1:18" ht="15.6" x14ac:dyDescent="0.3">
      <c r="A88" s="79">
        <v>42064</v>
      </c>
      <c r="B88" s="87">
        <v>3.776623253676112</v>
      </c>
      <c r="C88" s="87">
        <v>1.7339745900761321</v>
      </c>
      <c r="D88" s="87">
        <v>2.177068086761575</v>
      </c>
      <c r="E88" s="30">
        <v>14.875322441960448</v>
      </c>
      <c r="F88" s="30">
        <v>1.3235294117647058</v>
      </c>
      <c r="G88" s="30">
        <v>27.552275522755227</v>
      </c>
      <c r="H88" s="81">
        <v>6.19</v>
      </c>
      <c r="I88" s="90">
        <v>24.17783870967742</v>
      </c>
      <c r="J88" s="90">
        <v>36.788709677419362</v>
      </c>
      <c r="K88" s="91">
        <v>0.66254480286738338</v>
      </c>
      <c r="L88" s="91">
        <v>29.844741599462374</v>
      </c>
      <c r="M88" s="92">
        <v>61.615384615384613</v>
      </c>
      <c r="N88" s="90">
        <v>38.677419354838712</v>
      </c>
      <c r="O88" s="90">
        <v>79.806451612903231</v>
      </c>
      <c r="P88" s="91">
        <v>61.800322580645165</v>
      </c>
      <c r="Q88" s="84">
        <v>1.5025999999999999E-2</v>
      </c>
      <c r="R88" s="86">
        <v>6.4106635839217088</v>
      </c>
    </row>
    <row r="89" spans="1:18" ht="15.6" x14ac:dyDescent="0.3">
      <c r="A89" s="79">
        <v>42095</v>
      </c>
      <c r="B89" s="87">
        <v>1.3657665321119801</v>
      </c>
      <c r="C89" s="87">
        <v>1.1978116365033014</v>
      </c>
      <c r="D89" s="87">
        <v>2.0847625021792826</v>
      </c>
      <c r="E89" s="30"/>
      <c r="F89" s="30"/>
      <c r="G89" s="30"/>
      <c r="H89" s="81">
        <v>5.76</v>
      </c>
      <c r="I89" s="90">
        <v>24.783299999999997</v>
      </c>
      <c r="J89" s="90">
        <v>36.335666666666661</v>
      </c>
      <c r="K89" s="91">
        <v>0.34907407407407415</v>
      </c>
      <c r="L89" s="91">
        <v>29.694479727666881</v>
      </c>
      <c r="M89" s="92">
        <v>54.769230769230766</v>
      </c>
      <c r="N89" s="90">
        <v>47.6</v>
      </c>
      <c r="O89" s="90">
        <v>85.533333333333331</v>
      </c>
      <c r="P89" s="91">
        <v>70.432666666666663</v>
      </c>
      <c r="Q89" s="84">
        <v>1.7218000000000001E-2</v>
      </c>
      <c r="R89" s="86">
        <v>6.1515242137347972</v>
      </c>
    </row>
    <row r="90" spans="1:18" ht="15.6" x14ac:dyDescent="0.3">
      <c r="A90" s="79">
        <v>42125</v>
      </c>
      <c r="B90" s="87">
        <v>0.64973324654661169</v>
      </c>
      <c r="C90" s="87">
        <v>1.099363000085086</v>
      </c>
      <c r="D90" s="87">
        <v>2.1627228649286634</v>
      </c>
      <c r="E90" s="30"/>
      <c r="F90" s="30"/>
      <c r="G90" s="30"/>
      <c r="H90" s="81">
        <v>5.78</v>
      </c>
      <c r="I90" s="90">
        <v>27.576541666666667</v>
      </c>
      <c r="J90" s="90">
        <v>35.907916666666658</v>
      </c>
      <c r="K90" s="91">
        <v>0.51249999999999984</v>
      </c>
      <c r="L90" s="91">
        <v>32.485479920158724</v>
      </c>
      <c r="M90" s="92">
        <v>68.84615384615384</v>
      </c>
      <c r="N90" s="90">
        <v>48.541666666666664</v>
      </c>
      <c r="O90" s="90">
        <v>79.166666666666671</v>
      </c>
      <c r="P90" s="91">
        <v>62.188333333333333</v>
      </c>
      <c r="Q90" s="84">
        <v>1.7918E-2</v>
      </c>
      <c r="R90" s="86">
        <v>4.781840581304345</v>
      </c>
    </row>
    <row r="91" spans="1:18" ht="15.6" x14ac:dyDescent="0.3">
      <c r="A91" s="79">
        <v>42156</v>
      </c>
      <c r="B91" s="87">
        <v>1.5929073309016051</v>
      </c>
      <c r="C91" s="87">
        <v>2.1636187743505317</v>
      </c>
      <c r="D91" s="87">
        <v>2.4892240707152276</v>
      </c>
      <c r="E91" s="30"/>
      <c r="F91" s="30"/>
      <c r="G91" s="30"/>
      <c r="H91" s="81">
        <v>6.03</v>
      </c>
      <c r="I91" s="90">
        <v>28.764347826086947</v>
      </c>
      <c r="J91" s="90">
        <v>36.258695652173913</v>
      </c>
      <c r="K91" s="91">
        <v>0.59323671497584529</v>
      </c>
      <c r="L91" s="91">
        <v>33.796546125334864</v>
      </c>
      <c r="M91" s="92">
        <v>61.153846153846153</v>
      </c>
      <c r="N91" s="90">
        <v>48.347826086956523</v>
      </c>
      <c r="O91" s="90">
        <v>77.391304347826093</v>
      </c>
      <c r="P91" s="91">
        <v>59.826956521739127</v>
      </c>
      <c r="Q91" s="84">
        <v>1.7788999999999999E-2</v>
      </c>
      <c r="R91" s="86">
        <v>4.7110599649343863</v>
      </c>
    </row>
    <row r="92" spans="1:18" ht="15.6" x14ac:dyDescent="0.3">
      <c r="A92" s="79">
        <v>42186</v>
      </c>
      <c r="B92" s="87">
        <v>1.1339796420163264</v>
      </c>
      <c r="C92" s="87">
        <v>2.4598420757807489</v>
      </c>
      <c r="D92" s="87">
        <v>1.561963016984526</v>
      </c>
      <c r="E92" s="30"/>
      <c r="F92" s="30"/>
      <c r="G92" s="30"/>
      <c r="H92" s="81">
        <v>5.98</v>
      </c>
      <c r="I92" s="90">
        <v>27.098125000000003</v>
      </c>
      <c r="J92" s="90">
        <v>34.673749999999998</v>
      </c>
      <c r="K92" s="91">
        <v>0.66168981481481481</v>
      </c>
      <c r="L92" s="91">
        <v>31.597500000000004</v>
      </c>
      <c r="M92" s="92">
        <v>52.153846153846153</v>
      </c>
      <c r="N92" s="90">
        <v>47.625</v>
      </c>
      <c r="O92" s="90">
        <v>74.291666666666671</v>
      </c>
      <c r="P92" s="91">
        <v>58.727083333333333</v>
      </c>
      <c r="Q92" s="84">
        <v>1.7585E-2</v>
      </c>
      <c r="R92" s="86">
        <v>4.2405738897846694</v>
      </c>
    </row>
    <row r="93" spans="1:18" ht="15.6" x14ac:dyDescent="0.3">
      <c r="A93" s="79">
        <v>42217</v>
      </c>
      <c r="B93" s="87">
        <v>0.78946772018328626</v>
      </c>
      <c r="C93" s="87">
        <v>2.6347636306518316</v>
      </c>
      <c r="D93" s="87">
        <v>1.5058484410018929</v>
      </c>
      <c r="E93" s="30">
        <v>14.875322441960448</v>
      </c>
      <c r="F93" s="30">
        <v>1.3725490196078431</v>
      </c>
      <c r="G93" s="30">
        <v>27.552275522755227</v>
      </c>
      <c r="H93" s="81">
        <v>6.3</v>
      </c>
      <c r="I93" s="90">
        <v>24.720137931034486</v>
      </c>
      <c r="J93" s="90">
        <v>35.672068965517248</v>
      </c>
      <c r="K93" s="91">
        <v>0.28390804597701147</v>
      </c>
      <c r="L93" s="91">
        <v>29.449515502117368</v>
      </c>
      <c r="M93" s="92">
        <v>125.15384615384616</v>
      </c>
      <c r="N93" s="90">
        <v>52.275862068965516</v>
      </c>
      <c r="O93" s="90">
        <v>87.103448275862064</v>
      </c>
      <c r="P93" s="91">
        <v>74.929999999999993</v>
      </c>
      <c r="Q93" s="84">
        <v>1.8311000000000001E-2</v>
      </c>
      <c r="R93" s="86">
        <v>5.5784146692565839</v>
      </c>
    </row>
    <row r="94" spans="1:18" ht="15.6" x14ac:dyDescent="0.3">
      <c r="A94" s="79">
        <v>42248</v>
      </c>
      <c r="B94" s="87">
        <v>1.2632880098887516</v>
      </c>
      <c r="C94" s="87">
        <v>1.4600959369755941</v>
      </c>
      <c r="D94" s="87">
        <v>1.278660596002285</v>
      </c>
      <c r="E94" s="30"/>
      <c r="F94" s="30"/>
      <c r="G94" s="30"/>
      <c r="H94" s="81">
        <v>6.32</v>
      </c>
      <c r="I94" s="90">
        <v>24.589066666666664</v>
      </c>
      <c r="J94" s="90">
        <v>35.490000000000009</v>
      </c>
      <c r="K94" s="91">
        <v>0.18685185185185188</v>
      </c>
      <c r="L94" s="91">
        <v>28.80682638888889</v>
      </c>
      <c r="M94" s="92">
        <v>154.92307692307693</v>
      </c>
      <c r="N94" s="90">
        <v>58.766666666666666</v>
      </c>
      <c r="O94" s="90">
        <v>89.066666666666663</v>
      </c>
      <c r="P94" s="91">
        <v>80.043333333333351</v>
      </c>
      <c r="Q94" s="84">
        <v>1.8440999999999999E-2</v>
      </c>
      <c r="R94" s="86">
        <v>5.695901016589846</v>
      </c>
    </row>
    <row r="95" spans="1:18" ht="15.6" x14ac:dyDescent="0.3">
      <c r="A95" s="79">
        <v>42278</v>
      </c>
      <c r="B95" s="87">
        <v>0.80240714981772132</v>
      </c>
      <c r="C95" s="87">
        <v>1.7448511765173917</v>
      </c>
      <c r="D95" s="87">
        <v>1.3681575793063188</v>
      </c>
      <c r="E95" s="30"/>
      <c r="F95" s="30"/>
      <c r="G95" s="30"/>
      <c r="H95" s="81">
        <v>5.44</v>
      </c>
      <c r="I95" s="90">
        <v>24.388064516129031</v>
      </c>
      <c r="J95" s="90">
        <v>34.241935483870968</v>
      </c>
      <c r="K95" s="91">
        <v>0.18960573476702511</v>
      </c>
      <c r="L95" s="91">
        <v>28.333225806451619</v>
      </c>
      <c r="M95" s="92">
        <v>134.69230769230768</v>
      </c>
      <c r="N95" s="90">
        <v>61.774193548387096</v>
      </c>
      <c r="O95" s="90">
        <v>89.322580645161295</v>
      </c>
      <c r="P95" s="91">
        <v>81.168064516129036</v>
      </c>
      <c r="Q95" s="84">
        <v>1.8325999999999999E-2</v>
      </c>
      <c r="R95" s="86">
        <v>4.8712225632507504</v>
      </c>
    </row>
    <row r="96" spans="1:18" ht="15.6" x14ac:dyDescent="0.3">
      <c r="A96" s="79">
        <v>42309</v>
      </c>
      <c r="B96" s="87">
        <v>0.46501701559825154</v>
      </c>
      <c r="C96" s="87">
        <v>1.4478884854940293</v>
      </c>
      <c r="D96" s="87">
        <v>0.92623612076137662</v>
      </c>
      <c r="E96" s="30">
        <v>14.961306964746345</v>
      </c>
      <c r="F96" s="30">
        <v>1.3725490196078431</v>
      </c>
      <c r="G96" s="30">
        <v>27.79827798277983</v>
      </c>
      <c r="H96" s="81">
        <v>4.88</v>
      </c>
      <c r="I96" s="90">
        <v>23.2925</v>
      </c>
      <c r="J96" s="90">
        <v>30.2075</v>
      </c>
      <c r="K96" s="91">
        <v>0.11319444444444443</v>
      </c>
      <c r="L96" s="91">
        <v>25.942500000000003</v>
      </c>
      <c r="M96" s="92">
        <v>245.46153846153845</v>
      </c>
      <c r="N96" s="90">
        <v>75.75</v>
      </c>
      <c r="O96" s="90">
        <v>90</v>
      </c>
      <c r="P96" s="91">
        <v>86.802500000000009</v>
      </c>
      <c r="Q96" s="84">
        <v>1.7902000000000001E-2</v>
      </c>
      <c r="R96" s="86">
        <v>3.3009053227165306</v>
      </c>
    </row>
    <row r="97" spans="1:18" ht="15.6" x14ac:dyDescent="0.3">
      <c r="A97" s="79">
        <v>42339</v>
      </c>
      <c r="B97" s="87">
        <v>0.70019629610111034</v>
      </c>
      <c r="C97" s="87">
        <v>0.63194643749278001</v>
      </c>
      <c r="D97" s="87">
        <v>1.0642330365303474</v>
      </c>
      <c r="E97" s="30"/>
      <c r="F97" s="30"/>
      <c r="G97" s="30"/>
      <c r="H97" s="81">
        <v>5.4</v>
      </c>
      <c r="I97" s="90"/>
      <c r="J97" s="90"/>
      <c r="K97" s="91">
        <v>0.36299283154121859</v>
      </c>
      <c r="L97" s="91">
        <v>28.533808803763439</v>
      </c>
      <c r="M97" s="92">
        <v>22.615384615384617</v>
      </c>
      <c r="N97" s="90"/>
      <c r="O97" s="90"/>
      <c r="P97" s="91">
        <v>67.849354838709701</v>
      </c>
      <c r="Q97" s="84">
        <v>1.7158E-2</v>
      </c>
      <c r="R97" s="86">
        <v>6.5</v>
      </c>
    </row>
    <row r="98" spans="1:18" ht="15.6" x14ac:dyDescent="0.3">
      <c r="A98" s="79">
        <v>42370</v>
      </c>
      <c r="B98" s="87">
        <v>1.0271940667490731</v>
      </c>
      <c r="C98" s="87">
        <v>1.1251293045754256</v>
      </c>
      <c r="D98" s="87">
        <v>0.81015285232255574</v>
      </c>
      <c r="E98" s="30"/>
      <c r="F98" s="30"/>
      <c r="G98" s="30"/>
      <c r="H98" s="91"/>
      <c r="I98" s="91"/>
      <c r="J98" s="91"/>
      <c r="K98" s="91"/>
      <c r="L98" s="91">
        <v>27.864799999999992</v>
      </c>
      <c r="M98" s="92">
        <v>1</v>
      </c>
      <c r="N98" s="91"/>
      <c r="O98" s="91"/>
      <c r="P98" s="91">
        <v>70.616</v>
      </c>
    </row>
    <row r="99" spans="1:18" ht="15.6" x14ac:dyDescent="0.3">
      <c r="A99" s="79">
        <v>42401</v>
      </c>
      <c r="B99" s="87">
        <v>0.99980762163834447</v>
      </c>
      <c r="C99" s="87">
        <v>1.1133237475468327</v>
      </c>
      <c r="D99" s="87">
        <v>1.5071239384392365</v>
      </c>
      <c r="E99" s="30"/>
      <c r="F99" s="30"/>
      <c r="G99" s="30"/>
      <c r="H99" s="91"/>
      <c r="I99" s="91"/>
      <c r="J99" s="91"/>
      <c r="K99" s="91"/>
      <c r="L99" s="91">
        <v>30.890843023255801</v>
      </c>
      <c r="M99" s="92">
        <v>8.2307692307692299</v>
      </c>
      <c r="N99" s="91"/>
      <c r="O99" s="91"/>
      <c r="P99" s="91">
        <v>60.469476744186046</v>
      </c>
    </row>
    <row r="100" spans="1:18" ht="15.6" x14ac:dyDescent="0.3">
      <c r="A100" s="79">
        <v>42430</v>
      </c>
      <c r="B100" s="87">
        <v>1.6265250459061922</v>
      </c>
      <c r="C100" s="87">
        <v>1.7446007359894793</v>
      </c>
      <c r="D100" s="87">
        <v>0.91012485639113283</v>
      </c>
      <c r="E100" s="30"/>
      <c r="F100" s="30"/>
      <c r="G100" s="30"/>
      <c r="H100" s="91"/>
      <c r="I100" s="91"/>
      <c r="J100" s="91"/>
      <c r="K100" s="91"/>
      <c r="L100" s="91">
        <v>31.491504178273004</v>
      </c>
      <c r="M100" s="92">
        <v>4.615384615384615</v>
      </c>
      <c r="N100" s="91"/>
      <c r="O100" s="91"/>
      <c r="P100" s="91">
        <v>61.565459610027858</v>
      </c>
    </row>
    <row r="101" spans="1:18" ht="15.6" x14ac:dyDescent="0.3">
      <c r="A101" s="79">
        <v>42461</v>
      </c>
      <c r="B101" s="87">
        <v>1.103551680084442</v>
      </c>
      <c r="C101" s="87">
        <v>1.073624120986014</v>
      </c>
      <c r="D101" s="87">
        <v>1.5767352277807265</v>
      </c>
      <c r="E101" s="30"/>
      <c r="F101" s="30"/>
      <c r="G101" s="30"/>
      <c r="H101" s="91"/>
      <c r="I101" s="91"/>
      <c r="J101" s="91"/>
      <c r="K101" s="91"/>
      <c r="L101" s="91">
        <v>29.709353741496578</v>
      </c>
      <c r="M101" s="92">
        <v>203</v>
      </c>
      <c r="N101" s="91"/>
      <c r="O101" s="91"/>
      <c r="P101" s="91">
        <v>74.606292517006807</v>
      </c>
    </row>
    <row r="102" spans="1:18" ht="15.6" x14ac:dyDescent="0.3">
      <c r="A102" s="79">
        <v>42491</v>
      </c>
      <c r="B102" s="87">
        <v>0.9942790697830538</v>
      </c>
      <c r="C102" s="87">
        <v>2.0964600739028456</v>
      </c>
      <c r="D102" s="87">
        <v>1.948882349037381</v>
      </c>
      <c r="E102" s="30">
        <v>15.047291487532243</v>
      </c>
      <c r="F102" s="30">
        <v>1.3725490196078431</v>
      </c>
      <c r="G102" s="30">
        <v>31.67281672816728</v>
      </c>
      <c r="H102" s="91"/>
      <c r="I102" s="91"/>
      <c r="J102" s="91"/>
      <c r="K102" s="91"/>
      <c r="L102" s="91"/>
      <c r="M102" s="92">
        <v>148</v>
      </c>
      <c r="N102" s="91"/>
      <c r="O102" s="91"/>
      <c r="P102" s="91"/>
    </row>
    <row r="103" spans="1:18" ht="15.6" x14ac:dyDescent="0.3">
      <c r="A103" s="79">
        <v>42522</v>
      </c>
      <c r="B103" s="87">
        <v>0.94661008923737955</v>
      </c>
      <c r="C103" s="87">
        <v>3.0499831945360345</v>
      </c>
      <c r="D103" s="87">
        <v>2.2343473468710076</v>
      </c>
      <c r="E103" s="30"/>
      <c r="F103" s="30"/>
      <c r="G103" s="30"/>
      <c r="H103" s="91"/>
      <c r="I103" s="91"/>
      <c r="J103" s="91"/>
      <c r="K103" s="91"/>
      <c r="L103" s="91"/>
      <c r="M103" s="92">
        <v>121.69230769230769</v>
      </c>
      <c r="N103" s="91"/>
      <c r="O103" s="91"/>
      <c r="P103" s="91"/>
    </row>
    <row r="104" spans="1:18" ht="15.6" x14ac:dyDescent="0.3">
      <c r="A104" s="79">
        <v>42552</v>
      </c>
      <c r="B104" s="87">
        <v>0.82440381488579806</v>
      </c>
      <c r="C104" s="87">
        <v>1.7211773268504602</v>
      </c>
      <c r="D104" s="87">
        <v>2.0550910971005094</v>
      </c>
      <c r="E104" s="30"/>
      <c r="F104" s="30"/>
      <c r="G104" s="30"/>
      <c r="H104" s="91"/>
      <c r="I104" s="91"/>
      <c r="J104" s="91"/>
      <c r="K104" s="91"/>
      <c r="L104" s="91"/>
      <c r="M104" s="92">
        <v>60.692307692307693</v>
      </c>
      <c r="N104" s="91"/>
      <c r="O104" s="91"/>
      <c r="P104" s="91"/>
    </row>
    <row r="105" spans="1:18" ht="15.6" x14ac:dyDescent="0.3">
      <c r="A105" s="79">
        <v>42583</v>
      </c>
      <c r="B105" s="87">
        <v>0.35170747620799203</v>
      </c>
      <c r="C105" s="87">
        <v>1.3787885755950249</v>
      </c>
      <c r="D105" s="87">
        <v>0.86336488505110098</v>
      </c>
      <c r="E105" s="30">
        <v>15.133276010318141</v>
      </c>
      <c r="F105" s="30">
        <v>1.3725490196078431</v>
      </c>
      <c r="G105" s="30">
        <v>31.67281672816728</v>
      </c>
      <c r="H105" s="91"/>
      <c r="I105" s="91"/>
      <c r="J105" s="91"/>
      <c r="K105" s="91"/>
      <c r="L105" s="91"/>
      <c r="M105" s="92">
        <v>117.15384615384616</v>
      </c>
      <c r="N105" s="91"/>
      <c r="O105" s="91"/>
      <c r="P105" s="91"/>
    </row>
    <row r="106" spans="1:18" ht="15.6" x14ac:dyDescent="0.3">
      <c r="A106" s="79">
        <v>42614</v>
      </c>
      <c r="B106" s="87">
        <v>0.27203608240148169</v>
      </c>
      <c r="C106" s="87">
        <v>0.86637220775709167</v>
      </c>
      <c r="D106" s="87">
        <v>0.88660184279143517</v>
      </c>
      <c r="E106" s="30"/>
      <c r="F106" s="30"/>
      <c r="G106" s="30"/>
      <c r="H106" s="91"/>
      <c r="I106" s="91"/>
      <c r="J106" s="91"/>
      <c r="K106" s="91"/>
      <c r="L106" s="91"/>
      <c r="M106" s="92">
        <v>126.92307692307692</v>
      </c>
      <c r="N106" s="91"/>
      <c r="O106" s="91"/>
      <c r="P106" s="91"/>
    </row>
    <row r="107" spans="1:18" ht="15.6" x14ac:dyDescent="0.3">
      <c r="A107" s="79">
        <v>42644</v>
      </c>
      <c r="B107" s="87">
        <v>0.54796239472170472</v>
      </c>
      <c r="C107" s="87">
        <v>0.84828104834559059</v>
      </c>
      <c r="D107" s="87">
        <v>1.2269897890706598</v>
      </c>
      <c r="E107" s="30"/>
      <c r="F107" s="30"/>
      <c r="G107" s="30"/>
      <c r="H107" s="91"/>
      <c r="I107" s="91"/>
      <c r="J107" s="91"/>
      <c r="K107" s="91"/>
      <c r="L107" s="91"/>
      <c r="M107" s="92">
        <v>289.46153846153845</v>
      </c>
      <c r="N107" s="91"/>
      <c r="O107" s="91"/>
      <c r="P107" s="91"/>
    </row>
    <row r="108" spans="1:18" ht="15.6" x14ac:dyDescent="0.3">
      <c r="A108" s="79">
        <v>42675</v>
      </c>
      <c r="B108" s="87">
        <v>0.57816414976574693</v>
      </c>
      <c r="C108" s="87">
        <v>0.96768167868075439</v>
      </c>
      <c r="D108" s="87">
        <v>0.88740515875544879</v>
      </c>
      <c r="E108" s="30"/>
      <c r="F108" s="30"/>
      <c r="G108" s="30"/>
      <c r="H108" s="91"/>
      <c r="I108" s="91"/>
      <c r="J108" s="91"/>
      <c r="K108" s="91"/>
      <c r="L108" s="91"/>
      <c r="M108" s="92">
        <v>231.07692307692307</v>
      </c>
      <c r="N108" s="91"/>
      <c r="O108" s="91"/>
      <c r="P108" s="91"/>
    </row>
    <row r="109" spans="1:18" ht="15.6" x14ac:dyDescent="0.3">
      <c r="A109" s="79">
        <v>42705</v>
      </c>
      <c r="B109" s="87">
        <v>0.97250899258276524</v>
      </c>
      <c r="C109" s="87">
        <v>1.073381647090357</v>
      </c>
      <c r="D109" s="87">
        <v>0.67321206153491897</v>
      </c>
      <c r="E109" s="30">
        <v>15.133276010318141</v>
      </c>
      <c r="F109" s="30">
        <v>1.3725490196078431</v>
      </c>
      <c r="G109" s="30">
        <v>34.440344403444037</v>
      </c>
      <c r="H109" s="91"/>
      <c r="I109" s="91"/>
      <c r="J109" s="91"/>
      <c r="K109" s="91"/>
      <c r="L109" s="91"/>
      <c r="M109" s="92">
        <v>39.46153846153846</v>
      </c>
      <c r="N109" s="91"/>
      <c r="O109" s="91"/>
      <c r="P109" s="91"/>
    </row>
    <row r="110" spans="1:18" ht="15.6" x14ac:dyDescent="0.25">
      <c r="A110" s="79">
        <v>42736</v>
      </c>
      <c r="B110" s="87">
        <v>1.4860824602009921</v>
      </c>
      <c r="C110" s="87">
        <v>1.439229388742238</v>
      </c>
      <c r="D110" s="87">
        <v>1.8047753831380926</v>
      </c>
      <c r="E110" s="30"/>
      <c r="F110" s="30"/>
      <c r="G110" s="30"/>
      <c r="H110" s="30"/>
      <c r="I110" s="30"/>
      <c r="J110" s="30"/>
      <c r="K110" s="30"/>
      <c r="L110" s="30"/>
      <c r="M110" s="92">
        <v>22.307692307692307</v>
      </c>
      <c r="N110" s="30"/>
      <c r="O110" s="30"/>
      <c r="P11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6410-9F6B-41FC-9CE0-5F19C6B3FCB6}">
  <dimension ref="A1:R9"/>
  <sheetViews>
    <sheetView tabSelected="1" workbookViewId="0">
      <selection activeCell="G14" sqref="G14"/>
    </sheetView>
  </sheetViews>
  <sheetFormatPr baseColWidth="10" defaultRowHeight="13.2" x14ac:dyDescent="0.25"/>
  <sheetData>
    <row r="1" spans="1:18" ht="14.4" x14ac:dyDescent="0.25">
      <c r="A1" s="76" t="s">
        <v>143</v>
      </c>
      <c r="B1" s="76" t="s">
        <v>144</v>
      </c>
      <c r="C1" s="76" t="s">
        <v>145</v>
      </c>
      <c r="D1" s="76" t="s">
        <v>146</v>
      </c>
      <c r="E1" s="76" t="s">
        <v>147</v>
      </c>
      <c r="F1" s="76" t="s">
        <v>148</v>
      </c>
      <c r="G1" s="76" t="s">
        <v>149</v>
      </c>
      <c r="H1" s="76" t="s">
        <v>150</v>
      </c>
      <c r="I1" s="76" t="s">
        <v>151</v>
      </c>
      <c r="J1" s="76" t="s">
        <v>152</v>
      </c>
      <c r="K1" s="76" t="s">
        <v>153</v>
      </c>
      <c r="L1" s="76" t="s">
        <v>154</v>
      </c>
      <c r="M1" s="76" t="s">
        <v>155</v>
      </c>
      <c r="N1" s="76" t="s">
        <v>156</v>
      </c>
      <c r="O1" s="76" t="s">
        <v>157</v>
      </c>
      <c r="P1" s="76" t="s">
        <v>158</v>
      </c>
      <c r="Q1" s="76" t="s">
        <v>159</v>
      </c>
      <c r="R1" s="76" t="s">
        <v>160</v>
      </c>
    </row>
    <row r="2" spans="1:18" ht="14.4" x14ac:dyDescent="0.25">
      <c r="A2" s="115">
        <v>1</v>
      </c>
      <c r="B2" s="115">
        <v>1.0700000524520874</v>
      </c>
      <c r="C2" s="116">
        <v>48.159999847412109</v>
      </c>
      <c r="D2" s="115">
        <v>3.4800000190734863</v>
      </c>
      <c r="E2" s="116">
        <v>51.060001373291016</v>
      </c>
      <c r="F2" s="115">
        <v>2.7300000190734863</v>
      </c>
      <c r="G2" s="117">
        <v>16.400000244379044</v>
      </c>
      <c r="H2" s="117">
        <v>16.400000244379044</v>
      </c>
      <c r="I2" s="118">
        <v>2.0731707226212435</v>
      </c>
      <c r="J2" s="117">
        <v>77.560976082231932</v>
      </c>
      <c r="K2" s="117">
        <v>18.536584857033528</v>
      </c>
      <c r="L2" s="118">
        <v>1.8292683381132955</v>
      </c>
      <c r="M2" s="94"/>
      <c r="N2" s="94"/>
      <c r="O2" s="119">
        <v>12.720000267028809</v>
      </c>
      <c r="P2" s="119">
        <v>3.0399999618530273</v>
      </c>
      <c r="Q2" s="119">
        <v>0.34000000357627869</v>
      </c>
      <c r="R2" s="119">
        <v>0.30000001192092896</v>
      </c>
    </row>
    <row r="3" spans="1:18" ht="14.4" x14ac:dyDescent="0.25">
      <c r="A3" s="115">
        <v>0.27000001072883606</v>
      </c>
      <c r="B3" s="115">
        <v>0.81000000238418579</v>
      </c>
      <c r="C3" s="116">
        <v>44.689998626708984</v>
      </c>
      <c r="D3" s="115">
        <v>2.7200000286102295</v>
      </c>
      <c r="E3" s="116">
        <v>42.25</v>
      </c>
      <c r="F3" s="115">
        <v>3.0499999523162842</v>
      </c>
      <c r="G3" s="117">
        <v>11.479999586939812</v>
      </c>
      <c r="H3" s="117">
        <v>11.479999586939812</v>
      </c>
      <c r="I3" s="118">
        <v>2.3519165543873433</v>
      </c>
      <c r="J3" s="117">
        <v>80.052264033513353</v>
      </c>
      <c r="K3" s="117">
        <v>16.376307167906219</v>
      </c>
      <c r="L3" s="118">
        <v>1.2195122441930839</v>
      </c>
      <c r="M3" s="94"/>
      <c r="N3" s="94"/>
      <c r="O3" s="120">
        <v>9.1899995803833008</v>
      </c>
      <c r="P3" s="121">
        <v>1.8799999952316284</v>
      </c>
      <c r="Q3" s="121">
        <v>0.27000001072883606</v>
      </c>
      <c r="R3" s="121">
        <v>0.14000000059604645</v>
      </c>
    </row>
    <row r="4" spans="1:18" ht="14.4" x14ac:dyDescent="0.25">
      <c r="A4" s="122">
        <v>0.67100000000000004</v>
      </c>
      <c r="B4" s="122">
        <v>0.85</v>
      </c>
      <c r="C4" s="122">
        <v>57.64</v>
      </c>
      <c r="D4" s="122">
        <v>2.71</v>
      </c>
      <c r="E4" s="122">
        <v>55.82</v>
      </c>
      <c r="F4" s="122">
        <v>1.39</v>
      </c>
      <c r="G4" s="122">
        <v>15.62</v>
      </c>
      <c r="H4" s="122">
        <v>15.62</v>
      </c>
      <c r="I4" s="122">
        <v>3.585</v>
      </c>
      <c r="J4" s="122">
        <v>77.144999999999996</v>
      </c>
      <c r="K4" s="122">
        <v>17.606000000000002</v>
      </c>
      <c r="L4" s="122">
        <v>1.665</v>
      </c>
      <c r="M4" s="94"/>
      <c r="N4" s="94"/>
      <c r="O4" s="107">
        <v>12.05</v>
      </c>
      <c r="P4" s="107">
        <v>2.75</v>
      </c>
      <c r="Q4" s="107">
        <v>0.56000000000000005</v>
      </c>
      <c r="R4" s="107">
        <v>0.26</v>
      </c>
    </row>
    <row r="5" spans="1:18" ht="14.4" x14ac:dyDescent="0.25">
      <c r="A5" s="123">
        <v>0.11</v>
      </c>
      <c r="B5" s="123">
        <v>0.64800000000000002</v>
      </c>
      <c r="C5" s="123">
        <v>36.765000000000001</v>
      </c>
      <c r="D5" s="123">
        <v>3.0379999999999998</v>
      </c>
      <c r="E5" s="123">
        <v>40.985999999999997</v>
      </c>
      <c r="F5" s="123">
        <v>3.415</v>
      </c>
      <c r="G5" s="123">
        <v>14.4</v>
      </c>
      <c r="H5" s="123">
        <v>14.4</v>
      </c>
      <c r="I5" s="123">
        <v>1.944</v>
      </c>
      <c r="J5" s="123">
        <v>76.596999999999994</v>
      </c>
      <c r="K5" s="123">
        <v>20</v>
      </c>
      <c r="L5" s="123">
        <v>1.458</v>
      </c>
      <c r="M5" s="94"/>
      <c r="N5" s="94"/>
      <c r="O5" s="106">
        <v>11.03</v>
      </c>
      <c r="P5" s="106">
        <v>2.88</v>
      </c>
      <c r="Q5" s="106">
        <v>0.28000000000000003</v>
      </c>
      <c r="R5" s="106">
        <v>0.21</v>
      </c>
    </row>
    <row r="6" spans="1:18" ht="14.4" x14ac:dyDescent="0.25">
      <c r="A6" s="122">
        <v>1.218</v>
      </c>
      <c r="B6" s="122">
        <v>1.5329999999999999</v>
      </c>
      <c r="C6" s="122">
        <v>55.24</v>
      </c>
      <c r="D6" s="122">
        <v>2.83</v>
      </c>
      <c r="E6" s="122">
        <v>35.450000000000003</v>
      </c>
      <c r="F6" s="122">
        <v>2.75</v>
      </c>
      <c r="G6" s="122">
        <v>12.05</v>
      </c>
      <c r="H6" s="122">
        <v>12.05</v>
      </c>
      <c r="I6" s="122">
        <v>3.5680000000000001</v>
      </c>
      <c r="J6" s="122">
        <v>79.335999999999999</v>
      </c>
      <c r="K6" s="122">
        <v>15.933999999999999</v>
      </c>
      <c r="L6" s="122">
        <v>1.1619999999999999</v>
      </c>
      <c r="M6" s="94"/>
      <c r="N6" s="94"/>
      <c r="O6" s="107">
        <v>9.56</v>
      </c>
      <c r="P6" s="107">
        <v>1.92</v>
      </c>
      <c r="Q6" s="107">
        <v>0.43</v>
      </c>
      <c r="R6" s="107">
        <v>0.14000000000000001</v>
      </c>
    </row>
    <row r="7" spans="1:18" x14ac:dyDescent="0.25">
      <c r="A7" s="109">
        <v>0.35</v>
      </c>
      <c r="B7" s="109">
        <v>0.42599999999999999</v>
      </c>
      <c r="C7" s="109">
        <v>37.93</v>
      </c>
      <c r="D7" s="109">
        <v>2.94</v>
      </c>
      <c r="E7" s="109">
        <v>43.93</v>
      </c>
      <c r="F7" s="109">
        <v>3.53</v>
      </c>
      <c r="G7" s="109">
        <v>16.38</v>
      </c>
      <c r="H7" s="109">
        <v>16.38</v>
      </c>
      <c r="I7" s="109">
        <v>1.77</v>
      </c>
      <c r="J7" s="109">
        <v>79.182000000000002</v>
      </c>
      <c r="K7" s="109">
        <v>18.132000000000001</v>
      </c>
      <c r="L7" s="109">
        <v>0.91600000000000004</v>
      </c>
      <c r="M7" s="95"/>
      <c r="N7" s="95"/>
      <c r="O7" s="109">
        <v>12.97</v>
      </c>
      <c r="P7" s="109">
        <v>2.97</v>
      </c>
      <c r="Q7" s="109">
        <v>0.28999999999999998</v>
      </c>
      <c r="R7" s="109">
        <v>0.15</v>
      </c>
    </row>
    <row r="8" spans="1:18" x14ac:dyDescent="0.25">
      <c r="A8" s="114">
        <v>0.51800000000000002</v>
      </c>
      <c r="B8" s="114">
        <v>0.84099999999999997</v>
      </c>
      <c r="C8" s="114">
        <v>43</v>
      </c>
      <c r="D8" s="114">
        <v>1.43</v>
      </c>
      <c r="E8" s="114">
        <v>22.51</v>
      </c>
      <c r="F8" s="114">
        <v>1.39</v>
      </c>
      <c r="G8" s="114">
        <v>10.09</v>
      </c>
      <c r="H8" s="114">
        <v>10.09</v>
      </c>
      <c r="I8" s="114">
        <v>4.8559999999999999</v>
      </c>
      <c r="J8" s="114">
        <v>75.917000000000002</v>
      </c>
      <c r="K8" s="114">
        <v>18.038</v>
      </c>
      <c r="L8" s="114">
        <v>1.1890000000000001</v>
      </c>
      <c r="M8" s="95"/>
      <c r="N8" s="95"/>
      <c r="O8" s="114">
        <v>7.66</v>
      </c>
      <c r="P8" s="114">
        <v>1.82</v>
      </c>
      <c r="Q8" s="114">
        <v>0.49</v>
      </c>
      <c r="R8" s="114">
        <v>0.12</v>
      </c>
    </row>
    <row r="9" spans="1:18" x14ac:dyDescent="0.25">
      <c r="A9" s="114">
        <v>0.22600000000000001</v>
      </c>
      <c r="B9" s="114">
        <v>0.439</v>
      </c>
      <c r="C9" s="114">
        <v>49.82</v>
      </c>
      <c r="D9" s="114">
        <v>1.74</v>
      </c>
      <c r="E9" s="114">
        <v>15.38</v>
      </c>
      <c r="F9" s="114">
        <v>2.0299999999999998</v>
      </c>
      <c r="G9" s="114">
        <v>5.6</v>
      </c>
      <c r="H9" s="114">
        <v>5.6</v>
      </c>
      <c r="I9" s="114">
        <v>10.356999999999999</v>
      </c>
      <c r="J9" s="114">
        <v>67.143000000000001</v>
      </c>
      <c r="K9" s="114">
        <v>21.786000000000001</v>
      </c>
      <c r="L9" s="114">
        <v>0.71399999999999997</v>
      </c>
      <c r="M9" s="95"/>
      <c r="N9" s="95"/>
      <c r="O9" s="114">
        <v>3.76</v>
      </c>
      <c r="P9" s="114">
        <v>1.22</v>
      </c>
      <c r="Q9" s="114">
        <v>0.57999999999999996</v>
      </c>
      <c r="R9" s="11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F665-4AF5-4A56-B34E-6043FC6581A5}">
  <dimension ref="A1:N16"/>
  <sheetViews>
    <sheetView workbookViewId="0">
      <selection activeCell="A17" sqref="A17"/>
    </sheetView>
  </sheetViews>
  <sheetFormatPr baseColWidth="10" defaultRowHeight="13.2" x14ac:dyDescent="0.25"/>
  <cols>
    <col min="1" max="1" width="19" customWidth="1"/>
  </cols>
  <sheetData>
    <row r="1" spans="1:14" ht="28.8" x14ac:dyDescent="0.25">
      <c r="A1" s="96" t="s">
        <v>124</v>
      </c>
      <c r="B1" s="96" t="s">
        <v>130</v>
      </c>
      <c r="C1" s="97" t="s">
        <v>131</v>
      </c>
      <c r="D1" s="97" t="s">
        <v>132</v>
      </c>
      <c r="E1" s="97" t="s">
        <v>133</v>
      </c>
      <c r="F1" s="97" t="s">
        <v>134</v>
      </c>
      <c r="G1" s="97" t="s">
        <v>135</v>
      </c>
      <c r="H1" s="97" t="s">
        <v>136</v>
      </c>
      <c r="I1" s="97" t="s">
        <v>137</v>
      </c>
      <c r="J1" s="97" t="s">
        <v>138</v>
      </c>
      <c r="K1" s="97" t="s">
        <v>139</v>
      </c>
      <c r="L1" s="97" t="s">
        <v>140</v>
      </c>
      <c r="M1" s="97" t="s">
        <v>141</v>
      </c>
      <c r="N1" s="97" t="s">
        <v>142</v>
      </c>
    </row>
    <row r="2" spans="1:14" x14ac:dyDescent="0.25">
      <c r="A2" s="94" t="s">
        <v>90</v>
      </c>
      <c r="B2" s="94">
        <v>2013</v>
      </c>
      <c r="C2" s="98">
        <v>2.6500000953674316</v>
      </c>
      <c r="D2" s="98">
        <v>0.17900000512599945</v>
      </c>
      <c r="E2" s="98">
        <v>1.2200000286102295</v>
      </c>
      <c r="F2" s="98">
        <v>0.5899999737739563</v>
      </c>
      <c r="G2" s="98">
        <v>0.27000001072883606</v>
      </c>
      <c r="H2" s="99">
        <v>0.73</v>
      </c>
      <c r="I2" s="99">
        <v>0.15</v>
      </c>
      <c r="J2" s="100">
        <v>14.7</v>
      </c>
      <c r="K2" s="100">
        <v>112.80000305175781</v>
      </c>
      <c r="L2" s="100">
        <v>8.82</v>
      </c>
      <c r="M2" s="98">
        <v>132.5</v>
      </c>
      <c r="N2" s="98">
        <v>21.299999237060547</v>
      </c>
    </row>
    <row r="3" spans="1:14" ht="14.4" x14ac:dyDescent="0.25">
      <c r="A3" s="94" t="s">
        <v>96</v>
      </c>
      <c r="B3" s="94">
        <v>2013</v>
      </c>
      <c r="C3" s="101">
        <v>2.559999942779541</v>
      </c>
      <c r="D3" s="101">
        <v>0.14800000190734863</v>
      </c>
      <c r="E3" s="101">
        <v>0.85000002384185791</v>
      </c>
      <c r="F3" s="101">
        <v>0.88999998569488525</v>
      </c>
      <c r="G3" s="102">
        <v>0.31999999284744263</v>
      </c>
      <c r="H3" s="103">
        <v>0.77</v>
      </c>
      <c r="I3" s="103">
        <v>0.17</v>
      </c>
      <c r="J3" s="104">
        <v>32.659999847412109</v>
      </c>
      <c r="K3" s="104">
        <v>149</v>
      </c>
      <c r="L3" s="104">
        <v>6.5199999809265137</v>
      </c>
      <c r="M3" s="101">
        <v>114</v>
      </c>
      <c r="N3" s="101">
        <v>19.770000457763672</v>
      </c>
    </row>
    <row r="4" spans="1:14" x14ac:dyDescent="0.25">
      <c r="A4" s="94" t="s">
        <v>89</v>
      </c>
      <c r="B4" s="94">
        <v>2013</v>
      </c>
      <c r="C4" s="98">
        <v>2.8599998950958252</v>
      </c>
      <c r="D4" s="98">
        <v>0.17200000584125519</v>
      </c>
      <c r="E4" s="98">
        <v>1.0700000524520874</v>
      </c>
      <c r="F4" s="98">
        <v>0.70999997854232788</v>
      </c>
      <c r="G4" s="98">
        <v>0.27000001072883606</v>
      </c>
      <c r="H4" s="99">
        <v>0.69</v>
      </c>
      <c r="I4" s="99">
        <v>0.24</v>
      </c>
      <c r="J4" s="100">
        <v>30.780000686645508</v>
      </c>
      <c r="K4" s="100">
        <v>102.80000305175781</v>
      </c>
      <c r="L4" s="100">
        <v>9.1599998474121094</v>
      </c>
      <c r="M4" s="98">
        <v>127</v>
      </c>
      <c r="N4" s="98">
        <v>18.899999999999999</v>
      </c>
    </row>
    <row r="5" spans="1:14" x14ac:dyDescent="0.25">
      <c r="A5" s="94" t="s">
        <v>90</v>
      </c>
      <c r="B5" s="94">
        <v>2014</v>
      </c>
      <c r="C5" s="105">
        <v>2.4500000000000002</v>
      </c>
      <c r="D5" s="105">
        <v>0.161</v>
      </c>
      <c r="E5" s="106">
        <v>1.206</v>
      </c>
      <c r="F5" s="106">
        <v>0.63700000000000001</v>
      </c>
      <c r="G5" s="106">
        <v>0.32600000000000001</v>
      </c>
      <c r="H5" s="106">
        <v>0.70399999999999996</v>
      </c>
      <c r="I5" s="105">
        <v>0.152</v>
      </c>
      <c r="J5" s="107">
        <v>18.117000000000001</v>
      </c>
      <c r="K5" s="107">
        <v>115.39</v>
      </c>
      <c r="L5" s="106">
        <v>5.56</v>
      </c>
      <c r="M5" s="105">
        <v>65.62</v>
      </c>
      <c r="N5" s="106">
        <v>17.440000000000001</v>
      </c>
    </row>
    <row r="6" spans="1:14" x14ac:dyDescent="0.25">
      <c r="A6" s="94" t="s">
        <v>96</v>
      </c>
      <c r="B6" s="94">
        <v>2014</v>
      </c>
      <c r="C6" s="105">
        <v>2.82</v>
      </c>
      <c r="D6" s="105">
        <v>0.17799999999999999</v>
      </c>
      <c r="E6" s="105">
        <v>0.88</v>
      </c>
      <c r="F6" s="105">
        <v>1.2</v>
      </c>
      <c r="G6" s="105">
        <v>0.3</v>
      </c>
      <c r="H6" s="105">
        <v>0.79100000000000004</v>
      </c>
      <c r="I6" s="105">
        <v>0.22700000000000001</v>
      </c>
      <c r="J6" s="107">
        <v>27.667000000000002</v>
      </c>
      <c r="K6" s="107">
        <v>118.22</v>
      </c>
      <c r="L6" s="105">
        <v>5.71</v>
      </c>
      <c r="M6" s="105">
        <v>86.18</v>
      </c>
      <c r="N6" s="105">
        <v>21.96</v>
      </c>
    </row>
    <row r="7" spans="1:14" x14ac:dyDescent="0.25">
      <c r="A7" s="94" t="s">
        <v>89</v>
      </c>
      <c r="B7" s="94">
        <v>2014</v>
      </c>
      <c r="C7" s="105">
        <v>2.4500000000000002</v>
      </c>
      <c r="D7" s="105">
        <v>0.14000000000000001</v>
      </c>
      <c r="E7" s="106">
        <v>0.85899999999999999</v>
      </c>
      <c r="F7" s="106">
        <v>0.92400000000000004</v>
      </c>
      <c r="G7" s="106">
        <v>0.23499999999999999</v>
      </c>
      <c r="H7" s="106">
        <v>0.75</v>
      </c>
      <c r="I7" s="105">
        <v>0.214</v>
      </c>
      <c r="J7" s="107">
        <v>20.46</v>
      </c>
      <c r="K7" s="107">
        <v>110.49</v>
      </c>
      <c r="L7" s="106">
        <v>6.13</v>
      </c>
      <c r="M7" s="105">
        <v>130.16</v>
      </c>
      <c r="N7" s="108">
        <v>38.130000000000003</v>
      </c>
    </row>
    <row r="8" spans="1:14" x14ac:dyDescent="0.25">
      <c r="A8" s="94" t="s">
        <v>96</v>
      </c>
      <c r="B8" s="94">
        <v>2015</v>
      </c>
      <c r="C8" s="95">
        <v>2.7</v>
      </c>
      <c r="D8" s="95">
        <v>0.17</v>
      </c>
      <c r="E8" s="95">
        <v>0.72</v>
      </c>
      <c r="F8" s="95">
        <v>1.06</v>
      </c>
      <c r="G8" s="95">
        <v>0.31</v>
      </c>
      <c r="H8" s="95">
        <v>0.83699999999999997</v>
      </c>
      <c r="I8" s="95">
        <v>0.216</v>
      </c>
      <c r="J8" s="95">
        <v>27.968</v>
      </c>
      <c r="K8" s="95">
        <v>156.79</v>
      </c>
      <c r="L8" s="95">
        <v>7.09</v>
      </c>
      <c r="M8" s="95">
        <v>81.27</v>
      </c>
      <c r="N8" s="95">
        <v>21.78</v>
      </c>
    </row>
    <row r="9" spans="1:14" x14ac:dyDescent="0.25">
      <c r="A9" s="94" t="s">
        <v>90</v>
      </c>
      <c r="B9" s="94">
        <v>2015</v>
      </c>
      <c r="C9" s="109">
        <v>2.77</v>
      </c>
      <c r="D9" s="109">
        <v>0.17899999999999999</v>
      </c>
      <c r="E9" s="109">
        <v>1.0920000000000001</v>
      </c>
      <c r="F9" s="109">
        <v>0.627</v>
      </c>
      <c r="G9" s="109">
        <v>0.29899999999999999</v>
      </c>
      <c r="H9" s="109">
        <v>0.72699999999999998</v>
      </c>
      <c r="I9" s="109">
        <v>0.17499999999999999</v>
      </c>
      <c r="J9" s="109">
        <v>23.463999999999999</v>
      </c>
      <c r="K9" s="109">
        <v>99.75</v>
      </c>
      <c r="L9" s="109">
        <v>8.42</v>
      </c>
      <c r="M9" s="109">
        <v>81.709999999999994</v>
      </c>
      <c r="N9" s="109">
        <v>24.596</v>
      </c>
    </row>
    <row r="10" spans="1:14" x14ac:dyDescent="0.25">
      <c r="A10" s="94" t="s">
        <v>89</v>
      </c>
      <c r="B10" s="94">
        <v>2015</v>
      </c>
      <c r="C10" s="109">
        <v>2.94</v>
      </c>
      <c r="D10" s="109">
        <v>0.17699999999999999</v>
      </c>
      <c r="E10" s="109">
        <v>0.84099999999999997</v>
      </c>
      <c r="F10" s="109">
        <v>1.0149999999999999</v>
      </c>
      <c r="G10" s="109">
        <v>0.191</v>
      </c>
      <c r="H10" s="109">
        <v>0.78</v>
      </c>
      <c r="I10" s="109">
        <v>0.217</v>
      </c>
      <c r="J10" s="109">
        <v>28.468</v>
      </c>
      <c r="K10" s="109">
        <v>105.74</v>
      </c>
      <c r="L10" s="109">
        <v>7.37</v>
      </c>
      <c r="M10" s="109">
        <v>153.22499999999999</v>
      </c>
      <c r="N10" s="109">
        <v>18.050999999999998</v>
      </c>
    </row>
    <row r="11" spans="1:14" x14ac:dyDescent="0.25">
      <c r="A11" s="94" t="s">
        <v>96</v>
      </c>
      <c r="B11" s="81">
        <v>2016</v>
      </c>
      <c r="C11" s="110">
        <v>2.64</v>
      </c>
      <c r="D11" s="109">
        <v>0.155</v>
      </c>
      <c r="E11" s="109">
        <v>0.56000000000000005</v>
      </c>
      <c r="F11" s="109">
        <v>1.27</v>
      </c>
      <c r="G11" s="109">
        <v>0.27</v>
      </c>
      <c r="H11" s="109">
        <v>0.80700000000000005</v>
      </c>
      <c r="I11" s="109">
        <v>0.23</v>
      </c>
      <c r="J11" s="109">
        <v>28.39</v>
      </c>
      <c r="K11" s="111">
        <v>143</v>
      </c>
      <c r="L11" s="95">
        <v>6.32</v>
      </c>
      <c r="M11" s="109">
        <v>66.11</v>
      </c>
      <c r="N11" s="109">
        <v>20.36</v>
      </c>
    </row>
    <row r="12" spans="1:14" x14ac:dyDescent="0.25">
      <c r="A12" s="94" t="s">
        <v>90</v>
      </c>
      <c r="B12" s="81">
        <v>2016</v>
      </c>
      <c r="C12" s="110">
        <v>2.83</v>
      </c>
      <c r="D12" s="109">
        <v>0.17299999999999999</v>
      </c>
      <c r="E12" s="109">
        <v>0.87</v>
      </c>
      <c r="F12" s="109">
        <v>1.01</v>
      </c>
      <c r="G12" s="109">
        <v>0.34</v>
      </c>
      <c r="H12" s="109">
        <v>0.92700000000000005</v>
      </c>
      <c r="I12" s="109">
        <v>0.18</v>
      </c>
      <c r="J12" s="109">
        <v>14.66</v>
      </c>
      <c r="K12" s="112">
        <v>149.1</v>
      </c>
      <c r="L12" s="109">
        <v>7.81</v>
      </c>
      <c r="M12" s="109">
        <v>65.52</v>
      </c>
      <c r="N12" s="109">
        <v>19.239999999999998</v>
      </c>
    </row>
    <row r="13" spans="1:14" x14ac:dyDescent="0.25">
      <c r="A13" s="94" t="s">
        <v>89</v>
      </c>
      <c r="B13" s="81">
        <v>2016</v>
      </c>
      <c r="C13" s="110">
        <v>2.7</v>
      </c>
      <c r="D13" s="109">
        <v>0.161</v>
      </c>
      <c r="E13" s="109">
        <v>0.88</v>
      </c>
      <c r="F13" s="109">
        <v>0.82</v>
      </c>
      <c r="G13" s="109">
        <v>0.22</v>
      </c>
      <c r="H13" s="109">
        <v>0.72099999999999997</v>
      </c>
      <c r="I13" s="109">
        <v>0.19</v>
      </c>
      <c r="J13" s="109">
        <v>22.99</v>
      </c>
      <c r="K13" s="112">
        <v>148.46</v>
      </c>
      <c r="L13" s="109">
        <v>6.33</v>
      </c>
      <c r="M13" s="109">
        <v>105.16</v>
      </c>
      <c r="N13" s="109">
        <v>20.13</v>
      </c>
    </row>
    <row r="14" spans="1:14" x14ac:dyDescent="0.25">
      <c r="A14" s="94" t="s">
        <v>96</v>
      </c>
      <c r="B14" s="81">
        <v>2017</v>
      </c>
      <c r="C14" s="113">
        <v>2.74</v>
      </c>
      <c r="D14" s="114">
        <v>0.158</v>
      </c>
      <c r="E14" s="114">
        <v>0.82</v>
      </c>
      <c r="F14" s="114">
        <v>0.97</v>
      </c>
      <c r="G14" s="114">
        <v>0.27</v>
      </c>
      <c r="H14" s="114">
        <v>0.79500000000000004</v>
      </c>
      <c r="I14" s="114">
        <v>0.23899999999999999</v>
      </c>
      <c r="J14" s="114">
        <v>16.882999999999999</v>
      </c>
      <c r="K14" s="114">
        <v>220.7</v>
      </c>
      <c r="L14" s="114">
        <v>7.62</v>
      </c>
      <c r="M14" s="114">
        <v>61.4</v>
      </c>
      <c r="N14" s="114">
        <v>24.07</v>
      </c>
    </row>
    <row r="15" spans="1:14" x14ac:dyDescent="0.25">
      <c r="A15" s="94" t="s">
        <v>90</v>
      </c>
      <c r="B15" s="81">
        <v>2017</v>
      </c>
      <c r="C15" s="110">
        <v>2.4500000000000002</v>
      </c>
      <c r="D15" s="109">
        <v>0.14599999999999999</v>
      </c>
      <c r="E15" s="109">
        <v>0.76</v>
      </c>
      <c r="F15" s="109">
        <v>0.94</v>
      </c>
      <c r="G15" s="109">
        <v>0.26</v>
      </c>
      <c r="H15" s="109">
        <v>0.79500000000000004</v>
      </c>
      <c r="I15" s="109">
        <v>0.22900000000000001</v>
      </c>
      <c r="J15" s="109">
        <v>20.722000000000001</v>
      </c>
      <c r="K15" s="109">
        <v>150.62</v>
      </c>
      <c r="L15" s="109">
        <v>6.52</v>
      </c>
      <c r="M15" s="109">
        <v>82.83</v>
      </c>
      <c r="N15" s="109">
        <v>16.95</v>
      </c>
    </row>
    <row r="16" spans="1:14" x14ac:dyDescent="0.25">
      <c r="A16" s="94" t="s">
        <v>89</v>
      </c>
      <c r="B16" s="81">
        <v>2017</v>
      </c>
      <c r="C16" s="110">
        <v>2.59</v>
      </c>
      <c r="D16" s="109">
        <v>0.159</v>
      </c>
      <c r="E16" s="109">
        <v>0.75</v>
      </c>
      <c r="F16" s="109">
        <v>0.96</v>
      </c>
      <c r="G16" s="109">
        <v>0.25</v>
      </c>
      <c r="H16" s="109">
        <v>0.69299999999999995</v>
      </c>
      <c r="I16" s="109">
        <v>0.24199999999999999</v>
      </c>
      <c r="J16" s="109">
        <v>26.478000000000002</v>
      </c>
      <c r="K16" s="109">
        <v>127.05</v>
      </c>
      <c r="L16" s="109">
        <v>5.76</v>
      </c>
      <c r="M16" s="109">
        <v>181</v>
      </c>
      <c r="N16" s="109">
        <v>15.13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A0CD-89D4-4B4B-B77B-B33904135431}">
  <dimension ref="B2:D5"/>
  <sheetViews>
    <sheetView workbookViewId="0">
      <selection activeCell="I11" sqref="I11"/>
    </sheetView>
  </sheetViews>
  <sheetFormatPr baseColWidth="10" defaultRowHeight="13.2" x14ac:dyDescent="0.25"/>
  <sheetData>
    <row r="2" spans="2:4" ht="14.4" x14ac:dyDescent="0.25">
      <c r="B2" s="93" t="s">
        <v>124</v>
      </c>
      <c r="C2" s="93" t="s">
        <v>125</v>
      </c>
      <c r="D2" s="93" t="s">
        <v>126</v>
      </c>
    </row>
    <row r="3" spans="2:4" x14ac:dyDescent="0.25">
      <c r="B3" s="94" t="s">
        <v>96</v>
      </c>
      <c r="C3" s="95" t="s">
        <v>127</v>
      </c>
      <c r="D3" s="95">
        <v>2008</v>
      </c>
    </row>
    <row r="4" spans="2:4" x14ac:dyDescent="0.25">
      <c r="B4" s="94" t="s">
        <v>90</v>
      </c>
      <c r="C4" s="95" t="s">
        <v>128</v>
      </c>
      <c r="D4" s="95">
        <v>2008</v>
      </c>
    </row>
    <row r="5" spans="2:4" ht="26.4" x14ac:dyDescent="0.25">
      <c r="B5" s="94" t="s">
        <v>89</v>
      </c>
      <c r="C5" s="95" t="s">
        <v>129</v>
      </c>
      <c r="D5" s="9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 Cornell Suelo ICAP</vt:lpstr>
      <vt:lpstr>duster-weather-production</vt:lpstr>
      <vt:lpstr>Soil</vt:lpstr>
      <vt:lpstr>Foliar</vt:lpstr>
      <vt:lpstr>Plating_year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Rochels</dc:creator>
  <cp:lastModifiedBy>Mateo Felipe Fandiño Suarez</cp:lastModifiedBy>
  <dcterms:created xsi:type="dcterms:W3CDTF">2024-06-16T15:20:08Z</dcterms:created>
  <dcterms:modified xsi:type="dcterms:W3CDTF">2024-06-30T23:25:59Z</dcterms:modified>
</cp:coreProperties>
</file>