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184" documentId="8_{77540C13-818F-C64F-A9C1-2D30393D0D08}" xr6:coauthVersionLast="47" xr6:coauthVersionMax="47" xr10:uidLastSave="{89A4F24D-3BAA-E14B-8DCD-B611809A85BC}"/>
  <bookViews>
    <workbookView xWindow="0" yWindow="500" windowWidth="38400" windowHeight="196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F22" i="11" l="1"/>
  <c r="E34" i="11"/>
  <c r="F34" i="11" l="1"/>
  <c r="H34" i="11" s="1"/>
  <c r="E35" i="11"/>
  <c r="F9" i="11"/>
  <c r="E10" i="11" s="1"/>
  <c r="I5" i="11"/>
  <c r="I4" i="11" s="1"/>
  <c r="H47" i="11"/>
  <c r="H46" i="11"/>
  <c r="H45" i="11"/>
  <c r="H44" i="11"/>
  <c r="H43" i="11"/>
  <c r="H42" i="11"/>
  <c r="H40" i="11"/>
  <c r="H33" i="11"/>
  <c r="H32" i="11"/>
  <c r="H25" i="11"/>
  <c r="H8" i="11"/>
  <c r="H9" i="11" l="1"/>
  <c r="E39" i="11"/>
  <c r="F10" i="11"/>
  <c r="E11" i="11" s="1"/>
  <c r="I6" i="11"/>
  <c r="H41" i="11" l="1"/>
  <c r="H39" i="11"/>
  <c r="H10" i="11"/>
  <c r="E38" i="11"/>
  <c r="H35" i="11"/>
  <c r="F28" i="11"/>
  <c r="H26" i="11"/>
  <c r="F17" i="11"/>
  <c r="H17" i="11" s="1"/>
  <c r="J5" i="11"/>
  <c r="K5" i="11" s="1"/>
  <c r="L5" i="11" s="1"/>
  <c r="M5" i="11" s="1"/>
  <c r="N5" i="11" s="1"/>
  <c r="O5" i="11" s="1"/>
  <c r="P5" i="11" s="1"/>
  <c r="P4" i="11" s="1"/>
  <c r="F38" i="11" l="1"/>
  <c r="H38" i="11" s="1"/>
  <c r="H28" i="11"/>
  <c r="E29" i="11"/>
  <c r="E30" i="11" s="1"/>
  <c r="H11" i="11"/>
  <c r="F12" i="11"/>
  <c r="H12" i="11" s="1"/>
  <c r="Q5" i="11"/>
  <c r="R5" i="11" s="1"/>
  <c r="S5" i="11" s="1"/>
  <c r="T5" i="11" s="1"/>
  <c r="U5" i="11" s="1"/>
  <c r="V5" i="11" s="1"/>
  <c r="W5" i="11" s="1"/>
  <c r="W4" i="11" s="1"/>
  <c r="J6" i="11"/>
  <c r="F31" i="11" l="1"/>
  <c r="H31" i="11" s="1"/>
  <c r="F30" i="11"/>
  <c r="H30" i="11" s="1"/>
  <c r="H29" i="11"/>
  <c r="X5" i="11"/>
  <c r="Y5" i="11" s="1"/>
  <c r="Z5" i="11" s="1"/>
  <c r="AA5" i="11" s="1"/>
  <c r="AB5" i="11" s="1"/>
  <c r="AC5" i="11" s="1"/>
  <c r="AD5" i="11" s="1"/>
  <c r="AD4" i="11" s="1"/>
  <c r="K6" i="11"/>
  <c r="AE5" i="11" l="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6" i="11" l="1"/>
  <c r="BM4" i="11"/>
  <c r="BN5" i="11"/>
  <c r="BL6" i="11"/>
  <c r="AG6" i="11"/>
  <c r="BO5" i="11" l="1"/>
  <c r="BN6" i="11"/>
  <c r="AH6" i="11"/>
  <c r="BP5" i="11" l="1"/>
  <c r="BO6" i="11"/>
  <c r="AI6" i="11"/>
  <c r="BQ5" i="11" l="1"/>
  <c r="BP6" i="11"/>
  <c r="AJ6" i="11"/>
  <c r="BQ6" i="11" l="1"/>
  <c r="BR5" i="11"/>
  <c r="AK6" i="11"/>
  <c r="BR6" i="11" l="1"/>
  <c r="BS5" i="11"/>
  <c r="AL6" i="11"/>
  <c r="BS6" i="11" l="1"/>
  <c r="BT5" i="11"/>
  <c r="AM6" i="11"/>
  <c r="BU5" i="11" l="1"/>
  <c r="BT6" i="11"/>
  <c r="BT4" i="11"/>
  <c r="AN6" i="11"/>
  <c r="BV5" i="11" l="1"/>
  <c r="BU6" i="11"/>
  <c r="AO6" i="11"/>
  <c r="BW5" i="11" l="1"/>
  <c r="BV6" i="11"/>
  <c r="AP6" i="11"/>
  <c r="BW6" i="11" l="1"/>
  <c r="BX5" i="11"/>
  <c r="AQ6" i="11"/>
  <c r="BY5" i="11" l="1"/>
  <c r="BX6" i="11"/>
  <c r="AR6" i="11"/>
  <c r="BY6" i="11" l="1"/>
  <c r="BZ5" i="11"/>
  <c r="BZ6" i="11" l="1"/>
  <c r="CA5" i="11"/>
  <c r="CB5" i="11" l="1"/>
  <c r="CA4" i="11"/>
  <c r="CA6" i="11"/>
  <c r="CC5" i="11" l="1"/>
  <c r="CB6" i="11"/>
  <c r="CC6" i="11" l="1"/>
  <c r="CD5" i="11"/>
  <c r="CE5" i="11" l="1"/>
  <c r="CD6" i="11"/>
  <c r="CF5" i="11" l="1"/>
  <c r="CE6" i="11"/>
  <c r="CF6" i="11" l="1"/>
  <c r="CG5" i="11"/>
  <c r="CG6" i="11" l="1"/>
  <c r="CH5" i="11"/>
  <c r="CI5" i="11" l="1"/>
  <c r="CH6" i="11"/>
  <c r="CH4" i="11"/>
  <c r="CJ5" i="11" l="1"/>
  <c r="CI6" i="11"/>
  <c r="CJ6" i="11" l="1"/>
  <c r="CK5" i="11"/>
  <c r="CL5" i="11" l="1"/>
  <c r="CK6" i="11"/>
  <c r="CM5" i="11" l="1"/>
  <c r="CL6" i="11"/>
  <c r="CN5" i="11" l="1"/>
  <c r="CN6" i="11" s="1"/>
  <c r="CM6" i="11"/>
</calcChain>
</file>

<file path=xl/sharedStrings.xml><?xml version="1.0" encoding="utf-8"?>
<sst xmlns="http://schemas.openxmlformats.org/spreadsheetml/2006/main" count="114" uniqueCount="84">
  <si>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</si>
  <si>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</si>
  <si>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</si>
  <si>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</si>
  <si>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</si>
  <si>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</si>
  <si>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</si>
  <si>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</si>
  <si>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</si>
  <si>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</si>
  <si>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</si>
  <si>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</si>
  <si>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</si>
  <si>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</si>
  <si>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</si>
  <si>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</si>
  <si>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</si>
  <si>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</si>
  <si>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</si>
  <si>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</si>
  <si>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</si>
  <si>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</si>
  <si>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</si>
  <si>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</si>
  <si>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</si>
  <si>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</si>
  <si>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</si>
  <si>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</si>
  <si>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</si>
  <si>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</si>
  <si>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</si>
  <si>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</si>
  <si>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</si>
  <si>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</si>
  <si>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</si>
  <si>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</si>
  <si>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</si>
  <si>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</si>
  <si>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Problem brief &amp; Refinement</t>
  </si>
  <si>
    <t>Convertible Roof Design</t>
  </si>
  <si>
    <t>Fiat 595 Abarth</t>
  </si>
  <si>
    <t>Viral Shah, Darian Irani &amp; Andhika Nasution</t>
  </si>
  <si>
    <t>Project Plan Document - Overall Aims</t>
  </si>
  <si>
    <t>Initial Market Research</t>
  </si>
  <si>
    <t>Stakeholders &amp; Priorities</t>
  </si>
  <si>
    <t>Preliminary PDS</t>
  </si>
  <si>
    <t>Explore Concept Designs</t>
  </si>
  <si>
    <t>Formalise PDS</t>
  </si>
  <si>
    <t>Refine Concepts</t>
  </si>
  <si>
    <t>FBDs, System Diagrams &amp; Basic Performance</t>
  </si>
  <si>
    <t>Concept Selection</t>
  </si>
  <si>
    <t>All</t>
  </si>
  <si>
    <t>Darian</t>
  </si>
  <si>
    <t>Viral</t>
  </si>
  <si>
    <t>Viral, Andhika</t>
  </si>
  <si>
    <t>Prepare analysis/modelling scripts</t>
  </si>
  <si>
    <t>Finalize first working version of scripts</t>
  </si>
  <si>
    <t>Begin manufacturing planning</t>
  </si>
  <si>
    <t>Preliminary motor and gear ratio selections</t>
  </si>
  <si>
    <t>Detailed analysis and final working design</t>
  </si>
  <si>
    <t>Andhika</t>
  </si>
  <si>
    <t>Selection of gears, stage ratios and gearbox</t>
  </si>
  <si>
    <t>Calculate gearbox efficiency &amp; bring to model</t>
  </si>
  <si>
    <t>Final iterations and report writing</t>
  </si>
  <si>
    <t>Refine manufacturing plan</t>
  </si>
  <si>
    <t>Final iterations and refinement of modelling</t>
  </si>
  <si>
    <t>Final iterations and refinement of gearbox</t>
  </si>
  <si>
    <t>Final iterations and refinement of mechatronics</t>
  </si>
  <si>
    <t>Create assembly drawing for the roof</t>
  </si>
  <si>
    <t>Begin preparing report</t>
  </si>
  <si>
    <t>Prepare poster/visuals for project review</t>
  </si>
  <si>
    <t>Model &amp; iterate motor/gear ratio combinations</t>
  </si>
  <si>
    <t>Create inverse pendulum model</t>
  </si>
  <si>
    <t>Basic analysis and preliminary design</t>
  </si>
  <si>
    <t>Mechatronics report</t>
  </si>
  <si>
    <t>Select preliminary safety features</t>
  </si>
  <si>
    <t>Conduct market research &amp; select sensors</t>
  </si>
  <si>
    <t>Complete hardware schematic diagram</t>
  </si>
  <si>
    <t>Stating basic Arduino code</t>
  </si>
  <si>
    <t>Iterate chosen sensors and finalize working code</t>
  </si>
  <si>
    <t>Finalize entire report &amp; finish rationale writeup</t>
  </si>
  <si>
    <t>Finalize entire report</t>
  </si>
  <si>
    <t>Create layout design for gearbox</t>
  </si>
  <si>
    <t>Create layout design for chosen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</si>
</sst>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4" fillId="0" borderId="0" applyNumberFormat="0" applyFill="0" applyBorder="0" applyAlignment="0" applyProtection="0">
      <alignment vertical="top"/>
      <protection locked="0"/>
    </xf>
    <xf numFmtId="9" fontId="10" fillId="0" borderId="0" applyFont="0" applyFill="0" applyBorder="0" applyAlignment="0" applyProtection="0"/>
    <xf numFmtId="0" fontId="23" fillId="0" borderId="0"/>
    <xf numFmtId="43" fontId="10" fillId="0" borderId="3" applyFont="0" applyFill="0" applyAlignment="0" applyProtection="0"/>
    <xf numFmtId="0" fontId="14" fillId="0" borderId="0" applyNumberFormat="0" applyFill="0" applyBorder="0" applyAlignment="0" applyProtection="0"/>
    <xf numFmtId="0" fontId="11" fillId="0" borderId="0" applyNumberFormat="0" applyFill="0" applyAlignment="0" applyProtection="0"/>
    <xf numFmtId="0" fontId="11" fillId="0" borderId="0" applyNumberFormat="0" applyFill="0" applyProtection="0">
      <alignment vertical="top"/>
    </xf>
    <xf numFmtId="0" fontId="10" fillId="0" borderId="0" applyNumberFormat="0" applyFill="0" applyProtection="0">
      <alignment horizontal="right" indent="1"/>
    </xf>
    <xf numFmtId="166" fontId="10" fillId="0" borderId="3">
      <alignment horizontal="center" vertical="center"/>
    </xf>
    <xf numFmtId="167" fontId="10" fillId="0" borderId="2" applyFill="0">
      <alignment horizontal="center" vertical="center"/>
    </xf>
    <xf numFmtId="0" fontId="10" fillId="0" borderId="2" applyFill="0">
      <alignment horizontal="center" vertical="center"/>
    </xf>
    <xf numFmtId="0" fontId="10" fillId="0" borderId="2" applyFill="0">
      <alignment horizontal="left" vertical="center" indent="2"/>
    </xf>
    <xf numFmtId="0" fontId="25" fillId="0" borderId="0" applyNumberFormat="0" applyFill="0" applyBorder="0" applyAlignment="0" applyProtection="0"/>
    <xf numFmtId="41" fontId="10" fillId="0" borderId="0" applyFont="0" applyFill="0" applyBorder="0" applyAlignment="0" applyProtection="0"/>
    <xf numFmtId="165" fontId="10" fillId="0" borderId="0" applyFont="0" applyFill="0" applyBorder="0" applyAlignment="0" applyProtection="0"/>
    <xf numFmtId="164" fontId="10"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10" fillId="20" borderId="15" applyNumberFormat="0" applyFont="0" applyAlignment="0" applyProtection="0"/>
    <xf numFmtId="0" fontId="36" fillId="0" borderId="0" applyNumberFormat="0" applyFill="0" applyBorder="0" applyAlignment="0" applyProtection="0"/>
    <xf numFmtId="0" fontId="7" fillId="0" borderId="16" applyNumberFormat="0" applyFill="0" applyAlignment="0" applyProtection="0"/>
    <xf numFmtId="0" fontId="23"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3"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3"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3"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23"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23"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44" borderId="0" applyNumberFormat="0" applyBorder="0" applyAlignment="0" applyProtection="0"/>
  </cellStyleXfs>
  <cellXfs count="99">
    <xf numFmtId="0" fontId="0" fillId="0" borderId="0" xfId="0"/>
    <xf numFmtId="0" fontId="2" fillId="0" borderId="0" xfId="0" applyFont="1" applyAlignment="1">
      <alignment horizontal="left"/>
    </xf>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8" fillId="13" borderId="1" xfId="0" applyFont="1" applyFill="1" applyBorder="1" applyAlignment="1">
      <alignment horizontal="left" vertical="center" indent="1"/>
    </xf>
    <xf numFmtId="0" fontId="8" fillId="13" borderId="1" xfId="0" applyFont="1" applyFill="1" applyBorder="1" applyAlignment="1">
      <alignment horizontal="center" vertical="center" wrapText="1"/>
    </xf>
    <xf numFmtId="0" fontId="13" fillId="12"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9" fontId="6" fillId="0" borderId="2" xfId="2" applyFont="1" applyBorder="1" applyAlignment="1">
      <alignment horizontal="center" vertical="center"/>
    </xf>
    <xf numFmtId="0" fontId="6" fillId="0" borderId="2" xfId="0" applyFont="1" applyBorder="1" applyAlignment="1">
      <alignment horizontal="center" vertical="center"/>
    </xf>
    <xf numFmtId="0" fontId="7" fillId="8" borderId="2" xfId="0" applyFont="1" applyFill="1" applyBorder="1" applyAlignment="1">
      <alignment horizontal="left" vertical="center" indent="1"/>
    </xf>
    <xf numFmtId="9" fontId="6" fillId="8" borderId="2" xfId="2" applyFont="1" applyFill="1" applyBorder="1" applyAlignment="1">
      <alignment horizontal="center" vertical="center"/>
    </xf>
    <xf numFmtId="9" fontId="6" fillId="3" borderId="2" xfId="2" applyFont="1" applyFill="1" applyBorder="1" applyAlignment="1">
      <alignment horizontal="center" vertical="center"/>
    </xf>
    <xf numFmtId="0" fontId="7" fillId="9" borderId="2" xfId="0" applyFont="1" applyFill="1" applyBorder="1" applyAlignment="1">
      <alignment horizontal="left" vertical="center" indent="1"/>
    </xf>
    <xf numFmtId="9" fontId="6" fillId="9" borderId="2" xfId="2" applyFont="1" applyFill="1" applyBorder="1" applyAlignment="1">
      <alignment horizontal="center" vertical="center"/>
    </xf>
    <xf numFmtId="0" fontId="7" fillId="6" borderId="2" xfId="0" applyFont="1" applyFill="1" applyBorder="1" applyAlignment="1">
      <alignment horizontal="left" vertical="center" indent="1"/>
    </xf>
    <xf numFmtId="9" fontId="6" fillId="6" borderId="2" xfId="2" applyFont="1" applyFill="1" applyBorder="1" applyAlignment="1">
      <alignment horizontal="center" vertical="center"/>
    </xf>
    <xf numFmtId="0" fontId="7" fillId="5" borderId="2" xfId="0" applyFont="1" applyFill="1" applyBorder="1" applyAlignment="1">
      <alignment horizontal="left" vertical="center" indent="1"/>
    </xf>
    <xf numFmtId="9" fontId="6" fillId="5" borderId="2" xfId="2" applyFont="1" applyFill="1" applyBorder="1" applyAlignment="1">
      <alignment horizontal="center" vertical="center"/>
    </xf>
    <xf numFmtId="9" fontId="6" fillId="10" borderId="2" xfId="2" applyFont="1" applyFill="1" applyBorder="1" applyAlignment="1">
      <alignment horizontal="center" vertical="center"/>
    </xf>
    <xf numFmtId="0" fontId="9" fillId="2" borderId="2" xfId="0" applyFont="1" applyFill="1" applyBorder="1" applyAlignment="1">
      <alignment horizontal="left" vertical="center" indent="1"/>
    </xf>
    <xf numFmtId="0" fontId="9" fillId="2" borderId="2" xfId="0" applyFont="1" applyFill="1" applyBorder="1" applyAlignment="1">
      <alignment horizontal="center" vertical="center"/>
    </xf>
    <xf numFmtId="9" fontId="6" fillId="2" borderId="2" xfId="2" applyFont="1" applyFill="1" applyBorder="1" applyAlignment="1">
      <alignment horizontal="center" vertical="center"/>
    </xf>
    <xf numFmtId="0" fontId="6"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3" fillId="0" borderId="0" xfId="0" applyFont="1" applyAlignment="1">
      <alignment horizontal="center" vertical="center"/>
    </xf>
    <xf numFmtId="0" fontId="3"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20" fillId="0" borderId="0" xfId="0" applyFont="1"/>
    <xf numFmtId="0" fontId="22" fillId="0" borderId="0" xfId="0" applyFont="1" applyAlignment="1">
      <alignment vertical="center"/>
    </xf>
    <xf numFmtId="0" fontId="21" fillId="0" borderId="0" xfId="0" applyFont="1" applyAlignment="1">
      <alignment horizontal="left" vertical="top" wrapText="1" indent="1"/>
    </xf>
    <xf numFmtId="0" fontId="3" fillId="0" borderId="0" xfId="0" applyFont="1" applyAlignment="1">
      <alignment horizontal="left" vertical="top"/>
    </xf>
    <xf numFmtId="0" fontId="19" fillId="0" borderId="0" xfId="0" applyFont="1" applyAlignment="1">
      <alignment vertical="top"/>
    </xf>
    <xf numFmtId="0" fontId="4"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Font="1" applyAlignment="1">
      <alignment horizontal="center"/>
    </xf>
    <xf numFmtId="0" fontId="0" fillId="0" borderId="0" xfId="0" applyAlignment="1">
      <alignment wrapText="1"/>
    </xf>
    <xf numFmtId="0" fontId="14" fillId="0" borderId="0" xfId="5" applyAlignment="1">
      <alignment horizontal="left"/>
    </xf>
    <xf numFmtId="0" fontId="11" fillId="0" borderId="0" xfId="6"/>
    <xf numFmtId="0" fontId="10" fillId="8" borderId="2" xfId="11" applyFill="1">
      <alignment horizontal="center" vertical="center"/>
    </xf>
    <xf numFmtId="0" fontId="10" fillId="3" borderId="2" xfId="11" applyFill="1">
      <alignment horizontal="center" vertical="center"/>
    </xf>
    <xf numFmtId="0" fontId="10" fillId="9" borderId="2" xfId="11" applyFill="1">
      <alignment horizontal="center" vertical="center"/>
    </xf>
    <xf numFmtId="0" fontId="10" fillId="4" borderId="2" xfId="11" applyFill="1">
      <alignment horizontal="center" vertical="center"/>
    </xf>
    <xf numFmtId="0" fontId="10" fillId="6" borderId="2" xfId="11" applyFill="1">
      <alignment horizontal="center" vertical="center"/>
    </xf>
    <xf numFmtId="0" fontId="10" fillId="11" borderId="2" xfId="11" applyFill="1">
      <alignment horizontal="center" vertical="center"/>
    </xf>
    <xf numFmtId="0" fontId="10" fillId="5" borderId="2" xfId="11" applyFill="1">
      <alignment horizontal="center" vertical="center"/>
    </xf>
    <xf numFmtId="0" fontId="10" fillId="10" borderId="2" xfId="11" applyFill="1">
      <alignment horizontal="center" vertical="center"/>
    </xf>
    <xf numFmtId="0" fontId="10" fillId="0" borderId="2" xfId="11">
      <alignment horizontal="center" vertical="center"/>
    </xf>
    <xf numFmtId="0" fontId="10" fillId="4" borderId="2" xfId="12" applyFill="1">
      <alignment horizontal="left" vertical="center" indent="2"/>
    </xf>
    <xf numFmtId="0" fontId="10" fillId="11" borderId="2" xfId="12" applyFill="1">
      <alignment horizontal="left" vertical="center" indent="2"/>
    </xf>
    <xf numFmtId="0" fontId="10" fillId="10" borderId="2" xfId="12" applyFill="1">
      <alignment horizontal="left" vertical="center" indent="2"/>
    </xf>
    <xf numFmtId="0" fontId="10" fillId="0" borderId="2" xfId="12">
      <alignment horizontal="left" vertical="center" indent="2"/>
    </xf>
    <xf numFmtId="0" fontId="0" fillId="0" borderId="10" xfId="0" applyBorder="1"/>
    <xf numFmtId="0" fontId="24" fillId="0" borderId="0" xfId="0" applyFont="1"/>
    <xf numFmtId="0" fontId="6" fillId="0" borderId="0" xfId="0" applyFont="1" applyAlignment="1">
      <alignment vertical="top"/>
    </xf>
    <xf numFmtId="167" fontId="0" fillId="8" borderId="2" xfId="0" applyNumberFormat="1" applyFill="1" applyBorder="1" applyAlignment="1">
      <alignment horizontal="center" vertical="center"/>
    </xf>
    <xf numFmtId="167" fontId="6" fillId="8" borderId="2" xfId="0" applyNumberFormat="1" applyFont="1" applyFill="1" applyBorder="1" applyAlignment="1">
      <alignment horizontal="center" vertical="center"/>
    </xf>
    <xf numFmtId="167" fontId="10" fillId="3" borderId="2" xfId="10" applyNumberFormat="1" applyFill="1">
      <alignment horizontal="center" vertical="center"/>
    </xf>
    <xf numFmtId="167" fontId="0" fillId="9" borderId="2" xfId="0" applyNumberFormat="1" applyFill="1" applyBorder="1" applyAlignment="1">
      <alignment horizontal="center" vertical="center"/>
    </xf>
    <xf numFmtId="167" fontId="6" fillId="9" borderId="2" xfId="0" applyNumberFormat="1" applyFont="1" applyFill="1" applyBorder="1" applyAlignment="1">
      <alignment horizontal="center" vertical="center"/>
    </xf>
    <xf numFmtId="167" fontId="10" fillId="4" borderId="2" xfId="10" applyNumberFormat="1" applyFill="1">
      <alignment horizontal="center" vertical="center"/>
    </xf>
    <xf numFmtId="167" fontId="0" fillId="6" borderId="2" xfId="0" applyNumberFormat="1" applyFill="1" applyBorder="1" applyAlignment="1">
      <alignment horizontal="center" vertical="center"/>
    </xf>
    <xf numFmtId="167" fontId="6" fillId="6" borderId="2" xfId="0" applyNumberFormat="1" applyFont="1" applyFill="1" applyBorder="1" applyAlignment="1">
      <alignment horizontal="center" vertical="center"/>
    </xf>
    <xf numFmtId="167" fontId="10" fillId="11" borderId="2" xfId="10" applyNumberFormat="1" applyFill="1">
      <alignment horizontal="center" vertical="center"/>
    </xf>
    <xf numFmtId="167" fontId="0" fillId="5" borderId="2" xfId="0" applyNumberFormat="1" applyFill="1" applyBorder="1" applyAlignment="1">
      <alignment horizontal="center" vertical="center"/>
    </xf>
    <xf numFmtId="167" fontId="6" fillId="5" borderId="2" xfId="0" applyNumberFormat="1" applyFont="1" applyFill="1" applyBorder="1" applyAlignment="1">
      <alignment horizontal="center" vertical="center"/>
    </xf>
    <xf numFmtId="167" fontId="10" fillId="10" borderId="2" xfId="10" applyNumberFormat="1" applyFill="1">
      <alignment horizontal="center" vertical="center"/>
    </xf>
    <xf numFmtId="167" fontId="10" fillId="0" borderId="2" xfId="10" applyNumberFormat="1">
      <alignment horizontal="center" vertical="center"/>
    </xf>
    <xf numFmtId="167" fontId="5" fillId="2" borderId="2" xfId="0" applyNumberFormat="1" applyFont="1" applyFill="1" applyBorder="1" applyAlignment="1">
      <alignment horizontal="left" vertical="center"/>
    </xf>
    <xf numFmtId="167" fontId="6" fillId="2" borderId="2" xfId="0" applyNumberFormat="1" applyFont="1" applyFill="1" applyBorder="1" applyAlignment="1">
      <alignment horizontal="center" vertical="center"/>
    </xf>
    <xf numFmtId="168" fontId="12" fillId="7" borderId="6" xfId="0" applyNumberFormat="1" applyFont="1" applyFill="1" applyBorder="1" applyAlignment="1">
      <alignment horizontal="center" vertical="center"/>
    </xf>
    <xf numFmtId="168" fontId="12" fillId="7" borderId="0" xfId="0" applyNumberFormat="1" applyFont="1" applyFill="1" applyAlignment="1">
      <alignment horizontal="center" vertical="center"/>
    </xf>
    <xf numFmtId="168" fontId="12" fillId="7" borderId="7" xfId="0" applyNumberFormat="1" applyFont="1" applyFill="1" applyBorder="1" applyAlignment="1">
      <alignment horizontal="center" vertical="center"/>
    </xf>
    <xf numFmtId="0" fontId="1" fillId="0" borderId="0" xfId="7" applyFont="1">
      <alignment vertical="top"/>
    </xf>
    <xf numFmtId="0" fontId="4" fillId="0" borderId="0" xfId="1" applyProtection="1">
      <alignment vertical="top"/>
    </xf>
    <xf numFmtId="0" fontId="10" fillId="3" borderId="2" xfId="12" applyFont="1" applyFill="1" applyAlignment="1">
      <alignment horizontal="left" vertical="center" wrapText="1"/>
    </xf>
    <xf numFmtId="0" fontId="7" fillId="45" borderId="2" xfId="0" applyFont="1" applyFill="1" applyBorder="1" applyAlignment="1">
      <alignment horizontal="left" vertical="center" indent="1"/>
    </xf>
    <xf numFmtId="0" fontId="10" fillId="45" borderId="2" xfId="11" applyFill="1">
      <alignment horizontal="center" vertical="center"/>
    </xf>
    <xf numFmtId="9" fontId="6"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6" fillId="45" borderId="2" xfId="0" applyNumberFormat="1" applyFont="1" applyFill="1" applyBorder="1" applyAlignment="1">
      <alignment horizontal="center" vertical="center"/>
    </xf>
    <xf numFmtId="0" fontId="10" fillId="45" borderId="2" xfId="12" applyFill="1">
      <alignment horizontal="left" vertical="center" indent="2"/>
    </xf>
    <xf numFmtId="167" fontId="10" fillId="45" borderId="2" xfId="10" applyNumberFormat="1" applyFill="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10" fillId="0" borderId="0" xfId="8">
      <alignment horizontal="right" indent="1"/>
    </xf>
    <xf numFmtId="0" fontId="10" fillId="0" borderId="7" xfId="8" applyBorder="1">
      <alignment horizontal="right" indent="1"/>
    </xf>
    <xf numFmtId="166" fontId="10" fillId="0" borderId="3" xfId="9" applyNumberForma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50"/>
  <sheetViews>
    <sheetView showGridLines="0" tabSelected="1" showRuler="0" zoomScale="125" zoomScaleNormal="100" zoomScalePageLayoutView="70" workbookViewId="0">
      <pane ySplit="6" topLeftCell="A8" activePane="bottomLeft" state="frozen"/>
      <selection pane="bottomLeft" activeCell="C36" sqref="C36"/>
    </sheetView>
  </sheetViews>
  <sheetFormatPr baseColWidth="10" defaultColWidth="8.83203125" defaultRowHeight="30" customHeight="1" x14ac:dyDescent="0.2"/>
  <cols>
    <col min="1" max="1" width="2.6640625" style="43" customWidth="1"/>
    <col min="2" max="2" width="39" customWidth="1"/>
    <col min="3" max="3" width="13.5" customWidth="1"/>
    <col min="4" max="4" width="10.6640625" customWidth="1"/>
    <col min="5" max="5" width="10.5" style="5" customWidth="1"/>
    <col min="6" max="6" width="10.5" customWidth="1"/>
    <col min="7" max="7" width="2.6640625" customWidth="1"/>
    <col min="8" max="8" width="6.1640625" hidden="1" customWidth="1"/>
    <col min="9" max="68" width="2.5" customWidth="1"/>
    <col min="69" max="69" width="2.33203125" customWidth="1"/>
    <col min="70" max="92" width="2.5" customWidth="1"/>
  </cols>
  <sheetData>
    <row r="1" spans="1:92" ht="30" customHeight="1" x14ac:dyDescent="0.35">
      <c r="A1" s="44" t="s">
        <v>0</v>
      </c>
      <c r="B1" s="47" t="s">
        <v>39</v>
      </c>
      <c r="C1" s="1"/>
      <c r="D1" s="2"/>
      <c r="E1" s="4"/>
      <c r="F1" s="32"/>
      <c r="H1" s="2"/>
      <c r="I1" s="63"/>
    </row>
    <row r="2" spans="1:92" ht="30" customHeight="1" x14ac:dyDescent="0.25">
      <c r="A2" s="43" t="s">
        <v>1</v>
      </c>
      <c r="B2" s="48" t="s">
        <v>40</v>
      </c>
      <c r="I2" s="84" t="s">
        <v>24</v>
      </c>
    </row>
    <row r="3" spans="1:92" ht="30" customHeight="1" x14ac:dyDescent="0.2">
      <c r="A3" s="43" t="s">
        <v>2</v>
      </c>
      <c r="B3" s="83" t="s">
        <v>41</v>
      </c>
      <c r="C3" s="96" t="s">
        <v>16</v>
      </c>
      <c r="D3" s="97"/>
      <c r="E3" s="98">
        <v>44606</v>
      </c>
      <c r="F3" s="98"/>
    </row>
    <row r="4" spans="1:92" ht="30" customHeight="1" x14ac:dyDescent="0.2">
      <c r="A4" s="44" t="s">
        <v>3</v>
      </c>
      <c r="C4" s="96" t="s">
        <v>17</v>
      </c>
      <c r="D4" s="97"/>
      <c r="E4" s="7">
        <v>1</v>
      </c>
      <c r="I4" s="93">
        <f>I5</f>
        <v>44606</v>
      </c>
      <c r="J4" s="94"/>
      <c r="K4" s="94"/>
      <c r="L4" s="94"/>
      <c r="M4" s="94"/>
      <c r="N4" s="94"/>
      <c r="O4" s="95"/>
      <c r="P4" s="93">
        <f>P5</f>
        <v>44613</v>
      </c>
      <c r="Q4" s="94"/>
      <c r="R4" s="94"/>
      <c r="S4" s="94"/>
      <c r="T4" s="94"/>
      <c r="U4" s="94"/>
      <c r="V4" s="95"/>
      <c r="W4" s="93">
        <f>W5</f>
        <v>44620</v>
      </c>
      <c r="X4" s="94"/>
      <c r="Y4" s="94"/>
      <c r="Z4" s="94"/>
      <c r="AA4" s="94"/>
      <c r="AB4" s="94"/>
      <c r="AC4" s="95"/>
      <c r="AD4" s="93">
        <f>AD5</f>
        <v>44627</v>
      </c>
      <c r="AE4" s="94"/>
      <c r="AF4" s="94"/>
      <c r="AG4" s="94"/>
      <c r="AH4" s="94"/>
      <c r="AI4" s="94"/>
      <c r="AJ4" s="95"/>
      <c r="AK4" s="93">
        <f>AK5</f>
        <v>44634</v>
      </c>
      <c r="AL4" s="94"/>
      <c r="AM4" s="94"/>
      <c r="AN4" s="94"/>
      <c r="AO4" s="94"/>
      <c r="AP4" s="94"/>
      <c r="AQ4" s="95"/>
      <c r="AR4" s="93">
        <f>AR5</f>
        <v>44641</v>
      </c>
      <c r="AS4" s="94"/>
      <c r="AT4" s="94"/>
      <c r="AU4" s="94"/>
      <c r="AV4" s="94"/>
      <c r="AW4" s="94"/>
      <c r="AX4" s="95"/>
      <c r="AY4" s="93">
        <f>AY5</f>
        <v>44648</v>
      </c>
      <c r="AZ4" s="94"/>
      <c r="BA4" s="94"/>
      <c r="BB4" s="94"/>
      <c r="BC4" s="94"/>
      <c r="BD4" s="94"/>
      <c r="BE4" s="95"/>
      <c r="BF4" s="93">
        <f>BF5</f>
        <v>44655</v>
      </c>
      <c r="BG4" s="94"/>
      <c r="BH4" s="94"/>
      <c r="BI4" s="94"/>
      <c r="BJ4" s="94"/>
      <c r="BK4" s="94"/>
      <c r="BL4" s="95"/>
      <c r="BM4" s="93">
        <f>BM5</f>
        <v>44662</v>
      </c>
      <c r="BN4" s="94"/>
      <c r="BO4" s="94"/>
      <c r="BP4" s="94"/>
      <c r="BQ4" s="94"/>
      <c r="BR4" s="94"/>
      <c r="BS4" s="95"/>
      <c r="BT4" s="93">
        <f>BT5</f>
        <v>44669</v>
      </c>
      <c r="BU4" s="94"/>
      <c r="BV4" s="94"/>
      <c r="BW4" s="94"/>
      <c r="BX4" s="94"/>
      <c r="BY4" s="94"/>
      <c r="BZ4" s="95"/>
      <c r="CA4" s="93">
        <f>CA5</f>
        <v>44676</v>
      </c>
      <c r="CB4" s="94"/>
      <c r="CC4" s="94"/>
      <c r="CD4" s="94"/>
      <c r="CE4" s="94"/>
      <c r="CF4" s="94"/>
      <c r="CG4" s="95"/>
      <c r="CH4" s="93">
        <f>CH5</f>
        <v>44683</v>
      </c>
      <c r="CI4" s="94"/>
      <c r="CJ4" s="94"/>
      <c r="CK4" s="94"/>
      <c r="CL4" s="94"/>
      <c r="CM4" s="94"/>
      <c r="CN4" s="95"/>
    </row>
    <row r="5" spans="1:92" ht="15" customHeight="1" x14ac:dyDescent="0.2">
      <c r="A5" s="44" t="s">
        <v>4</v>
      </c>
      <c r="B5" s="62"/>
      <c r="C5" s="62"/>
      <c r="D5" s="62"/>
      <c r="E5" s="62"/>
      <c r="F5" s="62"/>
      <c r="G5" s="62"/>
      <c r="I5" s="80">
        <f>Project_Start-WEEKDAY(Project_Start,1)+2+7*(Display_Week-1)</f>
        <v>44606</v>
      </c>
      <c r="J5" s="81">
        <f>I5+1</f>
        <v>44607</v>
      </c>
      <c r="K5" s="81">
        <f t="shared" ref="K5:AX5" si="0">J5+1</f>
        <v>44608</v>
      </c>
      <c r="L5" s="81">
        <f t="shared" si="0"/>
        <v>44609</v>
      </c>
      <c r="M5" s="81">
        <f t="shared" si="0"/>
        <v>44610</v>
      </c>
      <c r="N5" s="81">
        <f t="shared" si="0"/>
        <v>44611</v>
      </c>
      <c r="O5" s="82">
        <f t="shared" si="0"/>
        <v>44612</v>
      </c>
      <c r="P5" s="80">
        <f>O5+1</f>
        <v>44613</v>
      </c>
      <c r="Q5" s="81">
        <f>P5+1</f>
        <v>44614</v>
      </c>
      <c r="R5" s="81">
        <f t="shared" si="0"/>
        <v>44615</v>
      </c>
      <c r="S5" s="81">
        <f t="shared" si="0"/>
        <v>44616</v>
      </c>
      <c r="T5" s="81">
        <f t="shared" si="0"/>
        <v>44617</v>
      </c>
      <c r="U5" s="81">
        <f t="shared" si="0"/>
        <v>44618</v>
      </c>
      <c r="V5" s="82">
        <f t="shared" si="0"/>
        <v>44619</v>
      </c>
      <c r="W5" s="80">
        <f>V5+1</f>
        <v>44620</v>
      </c>
      <c r="X5" s="81">
        <f>W5+1</f>
        <v>44621</v>
      </c>
      <c r="Y5" s="81">
        <f t="shared" si="0"/>
        <v>44622</v>
      </c>
      <c r="Z5" s="81">
        <f t="shared" si="0"/>
        <v>44623</v>
      </c>
      <c r="AA5" s="81">
        <f t="shared" si="0"/>
        <v>44624</v>
      </c>
      <c r="AB5" s="81">
        <f t="shared" si="0"/>
        <v>44625</v>
      </c>
      <c r="AC5" s="82">
        <f t="shared" si="0"/>
        <v>44626</v>
      </c>
      <c r="AD5" s="80">
        <f>AC5+1</f>
        <v>44627</v>
      </c>
      <c r="AE5" s="81">
        <f>AD5+1</f>
        <v>44628</v>
      </c>
      <c r="AF5" s="81">
        <f t="shared" si="0"/>
        <v>44629</v>
      </c>
      <c r="AG5" s="81">
        <f t="shared" si="0"/>
        <v>44630</v>
      </c>
      <c r="AH5" s="81">
        <f t="shared" si="0"/>
        <v>44631</v>
      </c>
      <c r="AI5" s="81">
        <f t="shared" si="0"/>
        <v>44632</v>
      </c>
      <c r="AJ5" s="82">
        <f t="shared" si="0"/>
        <v>44633</v>
      </c>
      <c r="AK5" s="80">
        <f>AJ5+1</f>
        <v>44634</v>
      </c>
      <c r="AL5" s="81">
        <f>AK5+1</f>
        <v>44635</v>
      </c>
      <c r="AM5" s="81">
        <f t="shared" si="0"/>
        <v>44636</v>
      </c>
      <c r="AN5" s="81">
        <f t="shared" si="0"/>
        <v>44637</v>
      </c>
      <c r="AO5" s="81">
        <f t="shared" si="0"/>
        <v>44638</v>
      </c>
      <c r="AP5" s="81">
        <f t="shared" si="0"/>
        <v>44639</v>
      </c>
      <c r="AQ5" s="82">
        <f t="shared" si="0"/>
        <v>44640</v>
      </c>
      <c r="AR5" s="80">
        <f>AQ5+1</f>
        <v>44641</v>
      </c>
      <c r="AS5" s="81">
        <f>AR5+1</f>
        <v>44642</v>
      </c>
      <c r="AT5" s="81">
        <f t="shared" si="0"/>
        <v>44643</v>
      </c>
      <c r="AU5" s="81">
        <f t="shared" si="0"/>
        <v>44644</v>
      </c>
      <c r="AV5" s="81">
        <f t="shared" si="0"/>
        <v>44645</v>
      </c>
      <c r="AW5" s="81">
        <f t="shared" si="0"/>
        <v>44646</v>
      </c>
      <c r="AX5" s="82">
        <f t="shared" si="0"/>
        <v>44647</v>
      </c>
      <c r="AY5" s="80">
        <f>AX5+1</f>
        <v>44648</v>
      </c>
      <c r="AZ5" s="81">
        <f>AY5+1</f>
        <v>44649</v>
      </c>
      <c r="BA5" s="81">
        <f t="shared" ref="BA5:BE5" si="1">AZ5+1</f>
        <v>44650</v>
      </c>
      <c r="BB5" s="81">
        <f t="shared" si="1"/>
        <v>44651</v>
      </c>
      <c r="BC5" s="81">
        <f t="shared" si="1"/>
        <v>44652</v>
      </c>
      <c r="BD5" s="81">
        <f t="shared" si="1"/>
        <v>44653</v>
      </c>
      <c r="BE5" s="82">
        <f t="shared" si="1"/>
        <v>44654</v>
      </c>
      <c r="BF5" s="80">
        <f>BE5+1</f>
        <v>44655</v>
      </c>
      <c r="BG5" s="81">
        <f>BF5+1</f>
        <v>44656</v>
      </c>
      <c r="BH5" s="81">
        <f t="shared" ref="BH5:BL5" si="2">BG5+1</f>
        <v>44657</v>
      </c>
      <c r="BI5" s="81">
        <f t="shared" si="2"/>
        <v>44658</v>
      </c>
      <c r="BJ5" s="81">
        <f t="shared" si="2"/>
        <v>44659</v>
      </c>
      <c r="BK5" s="81">
        <f t="shared" si="2"/>
        <v>44660</v>
      </c>
      <c r="BL5" s="82">
        <f t="shared" si="2"/>
        <v>44661</v>
      </c>
      <c r="BM5" s="80">
        <f>BL5+1</f>
        <v>44662</v>
      </c>
      <c r="BN5" s="81">
        <f>BM5+1</f>
        <v>44663</v>
      </c>
      <c r="BO5" s="81">
        <f t="shared" ref="BO5" si="3">BN5+1</f>
        <v>44664</v>
      </c>
      <c r="BP5" s="81">
        <f t="shared" ref="BP5" si="4">BO5+1</f>
        <v>44665</v>
      </c>
      <c r="BQ5" s="81">
        <f t="shared" ref="BQ5" si="5">BP5+1</f>
        <v>44666</v>
      </c>
      <c r="BR5" s="81">
        <f t="shared" ref="BR5" si="6">BQ5+1</f>
        <v>44667</v>
      </c>
      <c r="BS5" s="82">
        <f t="shared" ref="BS5" si="7">BR5+1</f>
        <v>44668</v>
      </c>
      <c r="BT5" s="80">
        <f>BS5+1</f>
        <v>44669</v>
      </c>
      <c r="BU5" s="81">
        <f>BT5+1</f>
        <v>44670</v>
      </c>
      <c r="BV5" s="81">
        <f t="shared" ref="BV5" si="8">BU5+1</f>
        <v>44671</v>
      </c>
      <c r="BW5" s="81">
        <f t="shared" ref="BW5" si="9">BV5+1</f>
        <v>44672</v>
      </c>
      <c r="BX5" s="81">
        <f t="shared" ref="BX5" si="10">BW5+1</f>
        <v>44673</v>
      </c>
      <c r="BY5" s="81">
        <f t="shared" ref="BY5" si="11">BX5+1</f>
        <v>44674</v>
      </c>
      <c r="BZ5" s="82">
        <f t="shared" ref="BZ5" si="12">BY5+1</f>
        <v>44675</v>
      </c>
      <c r="CA5" s="80">
        <f>BZ5+1</f>
        <v>44676</v>
      </c>
      <c r="CB5" s="81">
        <f>CA5+1</f>
        <v>44677</v>
      </c>
      <c r="CC5" s="81">
        <f t="shared" ref="CC5" si="13">CB5+1</f>
        <v>44678</v>
      </c>
      <c r="CD5" s="81">
        <f t="shared" ref="CD5" si="14">CC5+1</f>
        <v>44679</v>
      </c>
      <c r="CE5" s="81">
        <f t="shared" ref="CE5" si="15">CD5+1</f>
        <v>44680</v>
      </c>
      <c r="CF5" s="81">
        <f t="shared" ref="CF5" si="16">CE5+1</f>
        <v>44681</v>
      </c>
      <c r="CG5" s="82">
        <f t="shared" ref="CG5" si="17">CF5+1</f>
        <v>44682</v>
      </c>
      <c r="CH5" s="80">
        <f>CG5+1</f>
        <v>44683</v>
      </c>
      <c r="CI5" s="81">
        <f>CH5+1</f>
        <v>44684</v>
      </c>
      <c r="CJ5" s="81">
        <f t="shared" ref="CJ5" si="18">CI5+1</f>
        <v>44685</v>
      </c>
      <c r="CK5" s="81">
        <f t="shared" ref="CK5" si="19">CJ5+1</f>
        <v>44686</v>
      </c>
      <c r="CL5" s="81">
        <f t="shared" ref="CL5" si="20">CK5+1</f>
        <v>44687</v>
      </c>
      <c r="CM5" s="81">
        <f t="shared" ref="CM5" si="21">CL5+1</f>
        <v>44688</v>
      </c>
      <c r="CN5" s="82">
        <f t="shared" ref="CN5" si="22">CM5+1</f>
        <v>44689</v>
      </c>
    </row>
    <row r="6" spans="1:92" ht="30" customHeight="1" thickBot="1" x14ac:dyDescent="0.25">
      <c r="A6" s="44" t="s">
        <v>5</v>
      </c>
      <c r="B6" s="8" t="s">
        <v>14</v>
      </c>
      <c r="C6" s="9" t="s">
        <v>18</v>
      </c>
      <c r="D6" s="9" t="s">
        <v>19</v>
      </c>
      <c r="E6" s="9" t="s">
        <v>20</v>
      </c>
      <c r="F6" s="9" t="s">
        <v>21</v>
      </c>
      <c r="G6" s="9"/>
      <c r="H6" s="9" t="s">
        <v>22</v>
      </c>
      <c r="I6" s="10" t="str">
        <f t="shared" ref="I6" si="23">LEFT(TEXT(I5,"ddd"),1)</f>
        <v>M</v>
      </c>
      <c r="J6" s="10" t="str">
        <f t="shared" ref="J6:AR6" si="24">LEFT(TEXT(J5,"ddd"),1)</f>
        <v>T</v>
      </c>
      <c r="K6" s="10" t="str">
        <f t="shared" si="24"/>
        <v>W</v>
      </c>
      <c r="L6" s="10" t="str">
        <f t="shared" si="24"/>
        <v>T</v>
      </c>
      <c r="M6" s="10" t="str">
        <f t="shared" si="24"/>
        <v>F</v>
      </c>
      <c r="N6" s="10" t="str">
        <f t="shared" si="24"/>
        <v>S</v>
      </c>
      <c r="O6" s="10" t="str">
        <f t="shared" si="24"/>
        <v>S</v>
      </c>
      <c r="P6" s="10" t="str">
        <f t="shared" si="24"/>
        <v>M</v>
      </c>
      <c r="Q6" s="10" t="str">
        <f t="shared" si="24"/>
        <v>T</v>
      </c>
      <c r="R6" s="10" t="str">
        <f t="shared" si="24"/>
        <v>W</v>
      </c>
      <c r="S6" s="10" t="str">
        <f t="shared" si="24"/>
        <v>T</v>
      </c>
      <c r="T6" s="10" t="str">
        <f t="shared" si="24"/>
        <v>F</v>
      </c>
      <c r="U6" s="10" t="str">
        <f t="shared" si="24"/>
        <v>S</v>
      </c>
      <c r="V6" s="10" t="str">
        <f t="shared" si="24"/>
        <v>S</v>
      </c>
      <c r="W6" s="10" t="str">
        <f t="shared" si="24"/>
        <v>M</v>
      </c>
      <c r="X6" s="10" t="str">
        <f t="shared" si="24"/>
        <v>T</v>
      </c>
      <c r="Y6" s="10" t="str">
        <f t="shared" si="24"/>
        <v>W</v>
      </c>
      <c r="Z6" s="10" t="str">
        <f t="shared" si="24"/>
        <v>T</v>
      </c>
      <c r="AA6" s="10" t="str">
        <f t="shared" si="24"/>
        <v>F</v>
      </c>
      <c r="AB6" s="10" t="str">
        <f t="shared" si="24"/>
        <v>S</v>
      </c>
      <c r="AC6" s="10" t="str">
        <f t="shared" si="24"/>
        <v>S</v>
      </c>
      <c r="AD6" s="10" t="str">
        <f t="shared" si="24"/>
        <v>M</v>
      </c>
      <c r="AE6" s="10" t="str">
        <f t="shared" si="24"/>
        <v>T</v>
      </c>
      <c r="AF6" s="10" t="str">
        <f t="shared" si="24"/>
        <v>W</v>
      </c>
      <c r="AG6" s="10" t="str">
        <f t="shared" si="24"/>
        <v>T</v>
      </c>
      <c r="AH6" s="10" t="str">
        <f t="shared" si="24"/>
        <v>F</v>
      </c>
      <c r="AI6" s="10" t="str">
        <f t="shared" si="24"/>
        <v>S</v>
      </c>
      <c r="AJ6" s="10" t="str">
        <f t="shared" si="24"/>
        <v>S</v>
      </c>
      <c r="AK6" s="10" t="str">
        <f t="shared" si="24"/>
        <v>M</v>
      </c>
      <c r="AL6" s="10" t="str">
        <f t="shared" si="24"/>
        <v>T</v>
      </c>
      <c r="AM6" s="10" t="str">
        <f t="shared" si="24"/>
        <v>W</v>
      </c>
      <c r="AN6" s="10" t="str">
        <f t="shared" si="24"/>
        <v>T</v>
      </c>
      <c r="AO6" s="10" t="str">
        <f t="shared" si="24"/>
        <v>F</v>
      </c>
      <c r="AP6" s="10" t="str">
        <f t="shared" si="24"/>
        <v>S</v>
      </c>
      <c r="AQ6" s="10" t="str">
        <f t="shared" si="24"/>
        <v>S</v>
      </c>
      <c r="AR6" s="10" t="str">
        <f t="shared" si="24"/>
        <v>M</v>
      </c>
      <c r="AS6" s="10" t="str">
        <f t="shared" ref="AS6:BL6" si="25">LEFT(TEXT(AS5,"ddd"),1)</f>
        <v>T</v>
      </c>
      <c r="AT6" s="10" t="str">
        <f t="shared" si="25"/>
        <v>W</v>
      </c>
      <c r="AU6" s="10" t="str">
        <f t="shared" si="25"/>
        <v>T</v>
      </c>
      <c r="AV6" s="10" t="str">
        <f t="shared" si="25"/>
        <v>F</v>
      </c>
      <c r="AW6" s="10" t="str">
        <f t="shared" si="25"/>
        <v>S</v>
      </c>
      <c r="AX6" s="10" t="str">
        <f t="shared" si="25"/>
        <v>S</v>
      </c>
      <c r="AY6" s="10" t="str">
        <f t="shared" si="25"/>
        <v>M</v>
      </c>
      <c r="AZ6" s="10" t="str">
        <f t="shared" si="25"/>
        <v>T</v>
      </c>
      <c r="BA6" s="10" t="str">
        <f t="shared" si="25"/>
        <v>W</v>
      </c>
      <c r="BB6" s="10" t="str">
        <f t="shared" si="25"/>
        <v>T</v>
      </c>
      <c r="BC6" s="10" t="str">
        <f t="shared" si="25"/>
        <v>F</v>
      </c>
      <c r="BD6" s="10" t="str">
        <f t="shared" si="25"/>
        <v>S</v>
      </c>
      <c r="BE6" s="10" t="str">
        <f t="shared" si="25"/>
        <v>S</v>
      </c>
      <c r="BF6" s="10" t="str">
        <f t="shared" si="25"/>
        <v>M</v>
      </c>
      <c r="BG6" s="10" t="str">
        <f t="shared" si="25"/>
        <v>T</v>
      </c>
      <c r="BH6" s="10" t="str">
        <f t="shared" si="25"/>
        <v>W</v>
      </c>
      <c r="BI6" s="10" t="str">
        <f t="shared" si="25"/>
        <v>T</v>
      </c>
      <c r="BJ6" s="10" t="str">
        <f t="shared" si="25"/>
        <v>F</v>
      </c>
      <c r="BK6" s="10" t="str">
        <f t="shared" si="25"/>
        <v>S</v>
      </c>
      <c r="BL6" s="10" t="str">
        <f t="shared" si="25"/>
        <v>S</v>
      </c>
      <c r="BM6" s="10" t="str">
        <f t="shared" ref="BM6:BS6" si="26">LEFT(TEXT(BM5,"ddd"),1)</f>
        <v>M</v>
      </c>
      <c r="BN6" s="10" t="str">
        <f t="shared" si="26"/>
        <v>T</v>
      </c>
      <c r="BO6" s="10" t="str">
        <f t="shared" si="26"/>
        <v>W</v>
      </c>
      <c r="BP6" s="10" t="str">
        <f t="shared" si="26"/>
        <v>T</v>
      </c>
      <c r="BQ6" s="10" t="str">
        <f t="shared" si="26"/>
        <v>F</v>
      </c>
      <c r="BR6" s="10" t="str">
        <f t="shared" si="26"/>
        <v>S</v>
      </c>
      <c r="BS6" s="10" t="str">
        <f t="shared" si="26"/>
        <v>S</v>
      </c>
      <c r="BT6" s="10" t="str">
        <f t="shared" ref="BT6:BZ6" si="27">LEFT(TEXT(BT5,"ddd"),1)</f>
        <v>M</v>
      </c>
      <c r="BU6" s="10" t="str">
        <f t="shared" si="27"/>
        <v>T</v>
      </c>
      <c r="BV6" s="10" t="str">
        <f t="shared" si="27"/>
        <v>W</v>
      </c>
      <c r="BW6" s="10" t="str">
        <f t="shared" si="27"/>
        <v>T</v>
      </c>
      <c r="BX6" s="10" t="str">
        <f t="shared" si="27"/>
        <v>F</v>
      </c>
      <c r="BY6" s="10" t="str">
        <f t="shared" si="27"/>
        <v>S</v>
      </c>
      <c r="BZ6" s="10" t="str">
        <f t="shared" si="27"/>
        <v>S</v>
      </c>
      <c r="CA6" s="10" t="str">
        <f t="shared" ref="CA6:CG6" si="28">LEFT(TEXT(CA5,"ddd"),1)</f>
        <v>M</v>
      </c>
      <c r="CB6" s="10" t="str">
        <f t="shared" si="28"/>
        <v>T</v>
      </c>
      <c r="CC6" s="10" t="str">
        <f t="shared" si="28"/>
        <v>W</v>
      </c>
      <c r="CD6" s="10" t="str">
        <f t="shared" si="28"/>
        <v>T</v>
      </c>
      <c r="CE6" s="10" t="str">
        <f t="shared" si="28"/>
        <v>F</v>
      </c>
      <c r="CF6" s="10" t="str">
        <f t="shared" si="28"/>
        <v>S</v>
      </c>
      <c r="CG6" s="10" t="str">
        <f t="shared" si="28"/>
        <v>S</v>
      </c>
      <c r="CH6" s="10" t="str">
        <f t="shared" ref="CH6:CN6" si="29">LEFT(TEXT(CH5,"ddd"),1)</f>
        <v>M</v>
      </c>
      <c r="CI6" s="10" t="str">
        <f t="shared" si="29"/>
        <v>T</v>
      </c>
      <c r="CJ6" s="10" t="str">
        <f t="shared" si="29"/>
        <v>W</v>
      </c>
      <c r="CK6" s="10" t="str">
        <f t="shared" si="29"/>
        <v>T</v>
      </c>
      <c r="CL6" s="10" t="str">
        <f t="shared" si="29"/>
        <v>F</v>
      </c>
      <c r="CM6" s="10" t="str">
        <f t="shared" si="29"/>
        <v>S</v>
      </c>
      <c r="CN6" s="10" t="str">
        <f t="shared" si="29"/>
        <v>S</v>
      </c>
    </row>
    <row r="7" spans="1:92" ht="30" hidden="1" customHeight="1" thickBot="1" x14ac:dyDescent="0.25">
      <c r="A7" s="43" t="s">
        <v>6</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row>
    <row r="8" spans="1:92" s="3" customFormat="1" ht="30" customHeight="1" thickBot="1" x14ac:dyDescent="0.25">
      <c r="A8" s="44" t="s">
        <v>7</v>
      </c>
      <c r="B8" s="15" t="s">
        <v>38</v>
      </c>
      <c r="C8" s="49"/>
      <c r="D8" s="16"/>
      <c r="E8" s="65"/>
      <c r="F8" s="66"/>
      <c r="G8" s="14"/>
      <c r="H8" s="14" t="str">
        <f t="shared" ref="H8:H47" si="30">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row>
    <row r="9" spans="1:92" s="3" customFormat="1" ht="30" customHeight="1" thickBot="1" x14ac:dyDescent="0.25">
      <c r="A9" s="44" t="s">
        <v>8</v>
      </c>
      <c r="B9" s="85" t="s">
        <v>42</v>
      </c>
      <c r="C9" s="50" t="s">
        <v>51</v>
      </c>
      <c r="D9" s="17">
        <v>1</v>
      </c>
      <c r="E9" s="67">
        <v>44609</v>
      </c>
      <c r="F9" s="67">
        <f>E9+3</f>
        <v>44612</v>
      </c>
      <c r="G9" s="14"/>
      <c r="H9" s="14">
        <f t="shared" si="30"/>
        <v>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row>
    <row r="10" spans="1:92" s="3" customFormat="1" ht="30" customHeight="1" thickBot="1" x14ac:dyDescent="0.25">
      <c r="A10" s="44" t="s">
        <v>9</v>
      </c>
      <c r="B10" s="85" t="s">
        <v>43</v>
      </c>
      <c r="C10" s="50" t="s">
        <v>52</v>
      </c>
      <c r="D10" s="17">
        <v>1</v>
      </c>
      <c r="E10" s="67">
        <f>F9</f>
        <v>44612</v>
      </c>
      <c r="F10" s="67">
        <f>E10+2</f>
        <v>44614</v>
      </c>
      <c r="G10" s="14"/>
      <c r="H10" s="14">
        <f t="shared" si="30"/>
        <v>3</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row>
    <row r="11" spans="1:92" s="3" customFormat="1" ht="30" customHeight="1" thickBot="1" x14ac:dyDescent="0.25">
      <c r="A11" s="43"/>
      <c r="B11" s="85" t="s">
        <v>44</v>
      </c>
      <c r="C11" s="50" t="s">
        <v>53</v>
      </c>
      <c r="D11" s="17">
        <v>1</v>
      </c>
      <c r="E11" s="67">
        <f>F10</f>
        <v>44614</v>
      </c>
      <c r="F11" s="67">
        <v>44614</v>
      </c>
      <c r="G11" s="14"/>
      <c r="H11" s="14">
        <f t="shared" si="30"/>
        <v>1</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row>
    <row r="12" spans="1:92" s="3" customFormat="1" ht="30" customHeight="1" thickBot="1" x14ac:dyDescent="0.25">
      <c r="A12" s="43"/>
      <c r="B12" s="85" t="s">
        <v>45</v>
      </c>
      <c r="C12" s="50" t="s">
        <v>52</v>
      </c>
      <c r="D12" s="17">
        <v>1</v>
      </c>
      <c r="E12" s="67">
        <v>44609</v>
      </c>
      <c r="F12" s="67">
        <f>E12+5</f>
        <v>44614</v>
      </c>
      <c r="G12" s="14"/>
      <c r="H12" s="14">
        <f t="shared" si="30"/>
        <v>6</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row>
    <row r="13" spans="1:92" s="3" customFormat="1" ht="30" customHeight="1" thickBot="1" x14ac:dyDescent="0.25">
      <c r="A13" s="43"/>
      <c r="B13" s="85" t="s">
        <v>46</v>
      </c>
      <c r="C13" s="50" t="s">
        <v>54</v>
      </c>
      <c r="D13" s="17">
        <v>1</v>
      </c>
      <c r="E13" s="67">
        <v>44615</v>
      </c>
      <c r="F13" s="67">
        <v>44615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row>
    <row r="14" spans="1:92" s="3" customFormat="1" ht="30" customHeight="1" thickBot="1" x14ac:dyDescent="0.25">
      <c r="A14" s="43"/>
      <c r="B14" s="85" t="s">
        <v>47</v>
      </c>
      <c r="C14" s="50" t="s">
        <v>52</v>
      </c>
      <c r="D14" s="17">
        <v>1</v>
      </c>
      <c r="E14" s="67">
        <v>44614</v>
      </c>
      <c r="F14" s="67">
        <v>44617</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row>
    <row r="15" spans="1:92" s="3" customFormat="1" ht="30" customHeight="1" thickBot="1" x14ac:dyDescent="0.25">
      <c r="A15" s="43"/>
      <c r="B15" s="85" t="s">
        <v>48</v>
      </c>
      <c r="C15" s="50" t="s">
        <v>54</v>
      </c>
      <c r="D15" s="17">
        <v>1</v>
      </c>
      <c r="E15" s="67">
        <v>44615</v>
      </c>
      <c r="F15" s="67">
        <v>44616</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row>
    <row r="16" spans="1:92" s="3" customFormat="1" ht="30" customHeight="1" thickBot="1" x14ac:dyDescent="0.25">
      <c r="A16" s="43"/>
      <c r="B16" s="85" t="s">
        <v>49</v>
      </c>
      <c r="C16" s="50" t="s">
        <v>54</v>
      </c>
      <c r="D16" s="17">
        <v>1</v>
      </c>
      <c r="E16" s="67">
        <v>44616</v>
      </c>
      <c r="F16" s="67">
        <v>44617</v>
      </c>
      <c r="G16" s="14"/>
      <c r="H16" s="14"/>
      <c r="I16" s="29"/>
      <c r="J16" s="29"/>
      <c r="K16" s="29"/>
      <c r="L16" s="29"/>
      <c r="M16" s="29"/>
      <c r="N16" s="29"/>
      <c r="O16" s="29"/>
      <c r="P16" s="29"/>
      <c r="Q16" s="29"/>
      <c r="R16" s="29"/>
      <c r="S16" s="29"/>
      <c r="T16" s="29"/>
      <c r="U16" s="29"/>
      <c r="V16" s="29"/>
      <c r="W16" s="29"/>
      <c r="X16" s="29"/>
      <c r="Y16" s="30"/>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row>
    <row r="17" spans="1:92" s="3" customFormat="1" ht="30" customHeight="1" thickBot="1" x14ac:dyDescent="0.25">
      <c r="A17" s="43"/>
      <c r="B17" s="85" t="s">
        <v>50</v>
      </c>
      <c r="C17" s="50" t="s">
        <v>54</v>
      </c>
      <c r="D17" s="17">
        <v>1</v>
      </c>
      <c r="E17" s="67">
        <v>44617</v>
      </c>
      <c r="F17" s="67">
        <f>E17+2</f>
        <v>44619</v>
      </c>
      <c r="G17" s="14"/>
      <c r="H17" s="14">
        <f t="shared" si="30"/>
        <v>3</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row>
    <row r="18" spans="1:92" s="3" customFormat="1" ht="30" customHeight="1" thickBot="1" x14ac:dyDescent="0.25">
      <c r="A18" s="43"/>
      <c r="B18" s="86" t="s">
        <v>74</v>
      </c>
      <c r="C18" s="87"/>
      <c r="D18" s="88"/>
      <c r="E18" s="89"/>
      <c r="F18" s="90"/>
      <c r="G18" s="14"/>
      <c r="H18" s="14"/>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row>
    <row r="19" spans="1:92" s="3" customFormat="1" ht="30" customHeight="1" thickBot="1" x14ac:dyDescent="0.25">
      <c r="A19" s="43"/>
      <c r="B19" s="91" t="s">
        <v>75</v>
      </c>
      <c r="C19" s="87" t="s">
        <v>52</v>
      </c>
      <c r="D19" s="88">
        <v>1</v>
      </c>
      <c r="E19" s="92">
        <v>44627</v>
      </c>
      <c r="F19" s="92">
        <v>44632</v>
      </c>
      <c r="G19" s="14"/>
      <c r="H19" s="14"/>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row>
    <row r="20" spans="1:92" s="3" customFormat="1" ht="30" customHeight="1" thickBot="1" x14ac:dyDescent="0.25">
      <c r="A20" s="43"/>
      <c r="B20" s="91" t="s">
        <v>76</v>
      </c>
      <c r="C20" s="87" t="s">
        <v>52</v>
      </c>
      <c r="D20" s="88">
        <v>1</v>
      </c>
      <c r="E20" s="92">
        <v>44632</v>
      </c>
      <c r="F20" s="92">
        <v>44635</v>
      </c>
      <c r="G20" s="14"/>
      <c r="H20" s="14"/>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row>
    <row r="21" spans="1:92" s="3" customFormat="1" ht="30" customHeight="1" thickBot="1" x14ac:dyDescent="0.25">
      <c r="A21" s="43"/>
      <c r="B21" s="91" t="s">
        <v>77</v>
      </c>
      <c r="C21" s="87" t="s">
        <v>52</v>
      </c>
      <c r="D21" s="88">
        <v>1</v>
      </c>
      <c r="E21" s="92">
        <v>44635</v>
      </c>
      <c r="F21" s="92">
        <v>44637</v>
      </c>
      <c r="G21" s="14"/>
      <c r="H21" s="14"/>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row>
    <row r="22" spans="1:92" s="3" customFormat="1" ht="30" customHeight="1" thickBot="1" x14ac:dyDescent="0.25">
      <c r="A22" s="43"/>
      <c r="B22" s="91" t="s">
        <v>78</v>
      </c>
      <c r="C22" s="87" t="s">
        <v>52</v>
      </c>
      <c r="D22" s="88">
        <v>1</v>
      </c>
      <c r="E22" s="92">
        <v>44640</v>
      </c>
      <c r="F22" s="92">
        <f>E22+3</f>
        <v>44643</v>
      </c>
      <c r="G22" s="14"/>
      <c r="H22" s="14"/>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row>
    <row r="23" spans="1:92" s="3" customFormat="1" ht="30" customHeight="1" thickBot="1" x14ac:dyDescent="0.25">
      <c r="A23" s="43"/>
      <c r="B23" s="91" t="s">
        <v>79</v>
      </c>
      <c r="C23" s="87" t="s">
        <v>52</v>
      </c>
      <c r="D23" s="88">
        <v>1</v>
      </c>
      <c r="E23" s="92">
        <v>44643</v>
      </c>
      <c r="F23" s="92">
        <v>44649</v>
      </c>
      <c r="G23" s="14"/>
      <c r="H23" s="14"/>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row>
    <row r="24" spans="1:92" s="3" customFormat="1" ht="30" customHeight="1" thickBot="1" x14ac:dyDescent="0.25">
      <c r="A24" s="43"/>
      <c r="B24" s="91" t="s">
        <v>80</v>
      </c>
      <c r="C24" s="87" t="s">
        <v>52</v>
      </c>
      <c r="D24" s="88">
        <v>1</v>
      </c>
      <c r="E24" s="92">
        <v>44649</v>
      </c>
      <c r="F24" s="92">
        <v>44655</v>
      </c>
      <c r="G24" s="14"/>
      <c r="H24" s="14"/>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row>
    <row r="25" spans="1:92" s="3" customFormat="1" ht="30" customHeight="1" thickBot="1" x14ac:dyDescent="0.25">
      <c r="A25" s="44" t="s">
        <v>10</v>
      </c>
      <c r="B25" s="18" t="s">
        <v>73</v>
      </c>
      <c r="C25" s="51"/>
      <c r="D25" s="19"/>
      <c r="E25" s="68"/>
      <c r="F25" s="69"/>
      <c r="G25" s="14"/>
      <c r="H25" s="14" t="str">
        <f t="shared" si="30"/>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row>
    <row r="26" spans="1:92" s="3" customFormat="1" ht="30" customHeight="1" thickBot="1" x14ac:dyDescent="0.25">
      <c r="A26" s="44"/>
      <c r="B26" s="58" t="s">
        <v>55</v>
      </c>
      <c r="C26" s="52" t="s">
        <v>53</v>
      </c>
      <c r="D26" s="17">
        <v>1</v>
      </c>
      <c r="E26" s="70">
        <v>44627</v>
      </c>
      <c r="F26" s="70">
        <v>44629</v>
      </c>
      <c r="G26" s="14"/>
      <c r="H26" s="14">
        <f t="shared" si="30"/>
        <v>3</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row>
    <row r="27" spans="1:92" s="3" customFormat="1" ht="30" customHeight="1" thickBot="1" x14ac:dyDescent="0.25">
      <c r="A27" s="44"/>
      <c r="B27" s="58" t="s">
        <v>72</v>
      </c>
      <c r="C27" s="52" t="s">
        <v>53</v>
      </c>
      <c r="D27" s="17">
        <v>1</v>
      </c>
      <c r="E27" s="70">
        <v>44629</v>
      </c>
      <c r="F27" s="70">
        <v>44632</v>
      </c>
      <c r="G27" s="14"/>
      <c r="H27" s="14"/>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row>
    <row r="28" spans="1:92" s="3" customFormat="1" ht="30" customHeight="1" thickBot="1" x14ac:dyDescent="0.25">
      <c r="A28" s="43"/>
      <c r="B28" s="58" t="s">
        <v>71</v>
      </c>
      <c r="C28" s="52" t="s">
        <v>53</v>
      </c>
      <c r="D28" s="17">
        <v>1</v>
      </c>
      <c r="E28" s="70">
        <v>44632</v>
      </c>
      <c r="F28" s="70">
        <f>E28+5</f>
        <v>44637</v>
      </c>
      <c r="G28" s="14"/>
      <c r="H28" s="14">
        <f t="shared" si="30"/>
        <v>6</v>
      </c>
      <c r="I28" s="29"/>
      <c r="J28" s="29"/>
      <c r="K28" s="29"/>
      <c r="L28" s="29"/>
      <c r="M28" s="29"/>
      <c r="N28" s="29"/>
      <c r="O28" s="29"/>
      <c r="P28" s="29"/>
      <c r="Q28" s="29"/>
      <c r="R28" s="29"/>
      <c r="S28" s="29"/>
      <c r="T28" s="29"/>
      <c r="U28" s="30"/>
      <c r="V28" s="30"/>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row>
    <row r="29" spans="1:92" s="3" customFormat="1" ht="30" customHeight="1" thickBot="1" x14ac:dyDescent="0.25">
      <c r="A29" s="43"/>
      <c r="B29" s="58" t="s">
        <v>56</v>
      </c>
      <c r="C29" s="52" t="s">
        <v>53</v>
      </c>
      <c r="D29" s="17">
        <v>1</v>
      </c>
      <c r="E29" s="70">
        <f>F28</f>
        <v>44637</v>
      </c>
      <c r="F29" s="70">
        <v>44645</v>
      </c>
      <c r="G29" s="14"/>
      <c r="H29" s="14">
        <f t="shared" si="30"/>
        <v>9</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row>
    <row r="30" spans="1:92" s="3" customFormat="1" ht="30" customHeight="1" thickBot="1" x14ac:dyDescent="0.25">
      <c r="A30" s="43"/>
      <c r="B30" s="58" t="s">
        <v>57</v>
      </c>
      <c r="C30" s="52" t="s">
        <v>60</v>
      </c>
      <c r="D30" s="17">
        <v>1</v>
      </c>
      <c r="E30" s="70">
        <f>E29</f>
        <v>44637</v>
      </c>
      <c r="F30" s="70">
        <f>E30+2</f>
        <v>44639</v>
      </c>
      <c r="G30" s="14"/>
      <c r="H30" s="14">
        <f t="shared" si="30"/>
        <v>3</v>
      </c>
      <c r="I30" s="29"/>
      <c r="J30" s="29"/>
      <c r="K30" s="29"/>
      <c r="L30" s="29"/>
      <c r="M30" s="29"/>
      <c r="N30" s="29"/>
      <c r="O30" s="29"/>
      <c r="P30" s="29"/>
      <c r="Q30" s="29"/>
      <c r="R30" s="29"/>
      <c r="S30" s="29"/>
      <c r="T30" s="29"/>
      <c r="U30" s="29"/>
      <c r="V30" s="29"/>
      <c r="W30" s="29"/>
      <c r="X30" s="29"/>
      <c r="Y30" s="30"/>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row>
    <row r="31" spans="1:92" s="3" customFormat="1" ht="30" customHeight="1" thickBot="1" x14ac:dyDescent="0.25">
      <c r="A31" s="43"/>
      <c r="B31" s="58" t="s">
        <v>58</v>
      </c>
      <c r="C31" s="52" t="s">
        <v>60</v>
      </c>
      <c r="D31" s="17">
        <v>1</v>
      </c>
      <c r="E31" s="70">
        <v>44645</v>
      </c>
      <c r="F31" s="70">
        <f>E31+3</f>
        <v>44648</v>
      </c>
      <c r="G31" s="14"/>
      <c r="H31" s="14">
        <f t="shared" si="30"/>
        <v>4</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row>
    <row r="32" spans="1:92" s="3" customFormat="1" ht="30" customHeight="1" thickBot="1" x14ac:dyDescent="0.25">
      <c r="A32" s="43" t="s">
        <v>11</v>
      </c>
      <c r="B32" s="20" t="s">
        <v>59</v>
      </c>
      <c r="C32" s="53"/>
      <c r="D32" s="21"/>
      <c r="E32" s="71"/>
      <c r="F32" s="72"/>
      <c r="G32" s="14"/>
      <c r="H32" s="14" t="str">
        <f t="shared" si="30"/>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row>
    <row r="33" spans="1:92" s="3" customFormat="1" ht="30" customHeight="1" thickBot="1" x14ac:dyDescent="0.25">
      <c r="A33" s="43"/>
      <c r="B33" s="59" t="s">
        <v>61</v>
      </c>
      <c r="C33" s="54" t="s">
        <v>54</v>
      </c>
      <c r="D33" s="17">
        <v>1</v>
      </c>
      <c r="E33" s="73">
        <v>44657</v>
      </c>
      <c r="F33" s="73">
        <v>44659</v>
      </c>
      <c r="G33" s="14"/>
      <c r="H33" s="14">
        <f t="shared" si="30"/>
        <v>3</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row>
    <row r="34" spans="1:92" s="3" customFormat="1" ht="30" customHeight="1" thickBot="1" x14ac:dyDescent="0.25">
      <c r="A34" s="43"/>
      <c r="B34" s="59" t="s">
        <v>62</v>
      </c>
      <c r="C34" s="54" t="s">
        <v>53</v>
      </c>
      <c r="D34" s="17">
        <v>1</v>
      </c>
      <c r="E34" s="73">
        <f>F33+1</f>
        <v>44660</v>
      </c>
      <c r="F34" s="73">
        <f>E34+4</f>
        <v>44664</v>
      </c>
      <c r="G34" s="14"/>
      <c r="H34" s="14">
        <f t="shared" si="30"/>
        <v>5</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row>
    <row r="35" spans="1:92" s="3" customFormat="1" ht="30" customHeight="1" thickBot="1" x14ac:dyDescent="0.25">
      <c r="A35" s="43"/>
      <c r="B35" s="59" t="s">
        <v>82</v>
      </c>
      <c r="C35" s="54" t="s">
        <v>60</v>
      </c>
      <c r="D35" s="17">
        <v>1</v>
      </c>
      <c r="E35" s="73">
        <f>E34+5</f>
        <v>44665</v>
      </c>
      <c r="F35" s="73">
        <v>44667</v>
      </c>
      <c r="G35" s="14"/>
      <c r="H35" s="14">
        <f t="shared" si="30"/>
        <v>3</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row>
    <row r="36" spans="1:92" s="3" customFormat="1" ht="30" customHeight="1" thickBot="1" x14ac:dyDescent="0.25">
      <c r="A36" s="43"/>
      <c r="B36" s="59" t="s">
        <v>83</v>
      </c>
      <c r="C36" s="54" t="s">
        <v>60</v>
      </c>
      <c r="D36" s="17">
        <v>1</v>
      </c>
      <c r="E36" s="73">
        <v>44667</v>
      </c>
      <c r="F36" s="73">
        <v>44670</v>
      </c>
      <c r="G36" s="14"/>
      <c r="H36" s="14"/>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row>
    <row r="37" spans="1:92" s="3" customFormat="1" ht="30" customHeight="1" thickBot="1" x14ac:dyDescent="0.25">
      <c r="A37" s="43"/>
      <c r="B37" s="59" t="s">
        <v>68</v>
      </c>
      <c r="C37" s="54" t="s">
        <v>60</v>
      </c>
      <c r="D37" s="17">
        <v>1</v>
      </c>
      <c r="E37" s="73">
        <v>44661</v>
      </c>
      <c r="F37" s="73">
        <v>44664</v>
      </c>
      <c r="G37" s="14"/>
      <c r="H37" s="14"/>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row>
    <row r="38" spans="1:92" s="3" customFormat="1" ht="30" customHeight="1" thickBot="1" x14ac:dyDescent="0.25">
      <c r="A38" s="43"/>
      <c r="B38" s="59" t="s">
        <v>64</v>
      </c>
      <c r="C38" s="54" t="s">
        <v>52</v>
      </c>
      <c r="D38" s="17">
        <v>1</v>
      </c>
      <c r="E38" s="73">
        <f>F35+1</f>
        <v>44668</v>
      </c>
      <c r="F38" s="73">
        <f>E38+4</f>
        <v>44672</v>
      </c>
      <c r="G38" s="14"/>
      <c r="H38" s="14">
        <f t="shared" si="30"/>
        <v>5</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row>
    <row r="39" spans="1:92" s="3" customFormat="1" ht="30" customHeight="1" thickBot="1" x14ac:dyDescent="0.25">
      <c r="A39" s="43"/>
      <c r="B39" s="59" t="s">
        <v>69</v>
      </c>
      <c r="C39" s="54" t="s">
        <v>51</v>
      </c>
      <c r="D39" s="17">
        <v>1</v>
      </c>
      <c r="E39" s="73">
        <f>E35</f>
        <v>44665</v>
      </c>
      <c r="F39" s="73">
        <v>44676</v>
      </c>
      <c r="G39" s="14"/>
      <c r="H39" s="14">
        <f t="shared" si="30"/>
        <v>12</v>
      </c>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row>
    <row r="40" spans="1:92" s="3" customFormat="1" ht="30" customHeight="1" thickBot="1" x14ac:dyDescent="0.25">
      <c r="A40" s="43" t="s">
        <v>11</v>
      </c>
      <c r="B40" s="22" t="s">
        <v>63</v>
      </c>
      <c r="C40" s="55"/>
      <c r="D40" s="23"/>
      <c r="E40" s="74"/>
      <c r="F40" s="75"/>
      <c r="G40" s="14"/>
      <c r="H40" s="14" t="str">
        <f t="shared" si="30"/>
        <v/>
      </c>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row>
    <row r="41" spans="1:92" s="3" customFormat="1" ht="30" customHeight="1" thickBot="1" x14ac:dyDescent="0.25">
      <c r="A41" s="43"/>
      <c r="B41" s="60" t="s">
        <v>65</v>
      </c>
      <c r="C41" s="56" t="s">
        <v>53</v>
      </c>
      <c r="D41" s="24">
        <v>1</v>
      </c>
      <c r="E41" s="76">
        <v>44676</v>
      </c>
      <c r="F41" s="76">
        <v>44682</v>
      </c>
      <c r="G41" s="14"/>
      <c r="H41" s="14">
        <f t="shared" si="30"/>
        <v>7</v>
      </c>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row>
    <row r="42" spans="1:92" s="3" customFormat="1" ht="30" customHeight="1" thickBot="1" x14ac:dyDescent="0.25">
      <c r="A42" s="43"/>
      <c r="B42" s="60" t="s">
        <v>66</v>
      </c>
      <c r="C42" s="56" t="s">
        <v>60</v>
      </c>
      <c r="D42" s="24">
        <v>1</v>
      </c>
      <c r="E42" s="76">
        <v>44676</v>
      </c>
      <c r="F42" s="76">
        <v>44682</v>
      </c>
      <c r="G42" s="14"/>
      <c r="H42" s="14">
        <f t="shared" si="30"/>
        <v>7</v>
      </c>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row>
    <row r="43" spans="1:92" s="3" customFormat="1" ht="30" customHeight="1" thickBot="1" x14ac:dyDescent="0.25">
      <c r="A43" s="43"/>
      <c r="B43" s="60" t="s">
        <v>67</v>
      </c>
      <c r="C43" s="56" t="s">
        <v>52</v>
      </c>
      <c r="D43" s="24">
        <v>1</v>
      </c>
      <c r="E43" s="76">
        <v>44676</v>
      </c>
      <c r="F43" s="76">
        <v>44682</v>
      </c>
      <c r="G43" s="14"/>
      <c r="H43" s="14">
        <f t="shared" si="30"/>
        <v>7</v>
      </c>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row>
    <row r="44" spans="1:92" s="3" customFormat="1" ht="30" customHeight="1" thickBot="1" x14ac:dyDescent="0.25">
      <c r="A44" s="43"/>
      <c r="B44" s="60" t="s">
        <v>81</v>
      </c>
      <c r="C44" s="56" t="s">
        <v>51</v>
      </c>
      <c r="D44" s="24">
        <v>1</v>
      </c>
      <c r="E44" s="76">
        <v>44682</v>
      </c>
      <c r="F44" s="76">
        <v>44684</v>
      </c>
      <c r="G44" s="14"/>
      <c r="H44" s="14">
        <f t="shared" si="30"/>
        <v>3</v>
      </c>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row>
    <row r="45" spans="1:92" s="3" customFormat="1" ht="30" customHeight="1" thickBot="1" x14ac:dyDescent="0.25">
      <c r="A45" s="43"/>
      <c r="B45" s="60" t="s">
        <v>70</v>
      </c>
      <c r="C45" s="56" t="s">
        <v>51</v>
      </c>
      <c r="D45" s="24">
        <v>1</v>
      </c>
      <c r="E45" s="76">
        <v>44684</v>
      </c>
      <c r="F45" s="76">
        <v>44686</v>
      </c>
      <c r="G45" s="14"/>
      <c r="H45" s="14">
        <f t="shared" si="30"/>
        <v>3</v>
      </c>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row>
    <row r="46" spans="1:92" s="3" customFormat="1" ht="30" customHeight="1" thickBot="1" x14ac:dyDescent="0.25">
      <c r="A46" s="43" t="s">
        <v>12</v>
      </c>
      <c r="B46" s="61"/>
      <c r="C46" s="57"/>
      <c r="D46" s="13"/>
      <c r="E46" s="77"/>
      <c r="F46" s="77"/>
      <c r="G46" s="14"/>
      <c r="H46" s="14" t="str">
        <f t="shared" si="30"/>
        <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row>
    <row r="47" spans="1:92" s="3" customFormat="1" ht="30" customHeight="1" thickBot="1" x14ac:dyDescent="0.25">
      <c r="A47" s="44" t="s">
        <v>13</v>
      </c>
      <c r="B47" s="25" t="s">
        <v>15</v>
      </c>
      <c r="C47" s="26"/>
      <c r="D47" s="27"/>
      <c r="E47" s="78"/>
      <c r="F47" s="79"/>
      <c r="G47" s="28"/>
      <c r="H47" s="28" t="str">
        <f t="shared" si="30"/>
        <v/>
      </c>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row>
    <row r="48" spans="1:92" ht="30" customHeight="1" x14ac:dyDescent="0.2">
      <c r="G48" s="6"/>
    </row>
    <row r="49" spans="3:6" ht="30" customHeight="1" x14ac:dyDescent="0.2">
      <c r="C49" s="11"/>
      <c r="F49" s="45"/>
    </row>
    <row r="50" spans="3:6" ht="30" customHeight="1" x14ac:dyDescent="0.2">
      <c r="C50" s="12"/>
    </row>
  </sheetData>
  <mergeCells count="15">
    <mergeCell ref="BM4:BS4"/>
    <mergeCell ref="BT4:BZ4"/>
    <mergeCell ref="CA4:CG4"/>
    <mergeCell ref="CH4:CN4"/>
    <mergeCell ref="C3:D3"/>
    <mergeCell ref="C4:D4"/>
    <mergeCell ref="AK4:AQ4"/>
    <mergeCell ref="AR4:AX4"/>
    <mergeCell ref="AY4:BE4"/>
    <mergeCell ref="BF4:BL4"/>
    <mergeCell ref="E3:F3"/>
    <mergeCell ref="I4:O4"/>
    <mergeCell ref="P4:V4"/>
    <mergeCell ref="W4:AC4"/>
    <mergeCell ref="AD4:AJ4"/>
  </mergeCells>
  <conditionalFormatting sqref="D7:D47">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N47">
    <cfRule type="expression" dxfId="2" priority="45">
      <formula>AND(TODAY()&gt;=I$5,TODAY()&lt;J$5)</formula>
    </cfRule>
  </conditionalFormatting>
  <conditionalFormatting sqref="I7:CN47">
    <cfRule type="expression" dxfId="1" priority="39">
      <formula>AND(task_start&lt;=I$5,ROUNDDOWN((task_end-task_start+1)*task_progress,0)+task_start-1&gt;=I$5)</formula>
    </cfRule>
    <cfRule type="expression" dxfId="0" priority="40"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s>
  <printOptions horizontalCentered="1"/>
  <pageMargins left="0.35" right="0.35" top="0.35" bottom="0.5" header="0.3" footer="0.3"/>
  <pageSetup paperSize="9" scale="60" fitToHeight="0" orientation="landscape" r:id="rId2"/>
  <headerFooter differentFirst="1" scaleWithDoc="0">
    <oddFooter>Page &amp;P of &amp;N</oddFooter>
  </headerFooter>
  <ignoredErrors>
    <ignoredError sqref="F30 F34 E3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baseColWidth="10" defaultColWidth="9.1640625" defaultRowHeight="14" x14ac:dyDescent="0.2"/>
  <cols>
    <col min="1" max="1" width="87.1640625" style="33" customWidth="1"/>
    <col min="2" max="16384" width="9.1640625" style="2"/>
  </cols>
  <sheetData>
    <row r="1" spans="1:2" ht="46.5" customHeight="1" x14ac:dyDescent="0.2"/>
    <row r="2" spans="1:2" s="35" customFormat="1" ht="16" x14ac:dyDescent="0.2">
      <c r="A2" s="34" t="s">
        <v>23</v>
      </c>
      <c r="B2" s="34"/>
    </row>
    <row r="3" spans="1:2" s="39" customFormat="1" ht="27" customHeight="1" x14ac:dyDescent="0.2">
      <c r="A3" s="64" t="s">
        <v>24</v>
      </c>
      <c r="B3" s="40"/>
    </row>
    <row r="4" spans="1:2" s="36" customFormat="1" ht="26" x14ac:dyDescent="0.3">
      <c r="A4" s="37" t="s">
        <v>25</v>
      </c>
    </row>
    <row r="5" spans="1:2" ht="74" customHeight="1" x14ac:dyDescent="0.2">
      <c r="A5" s="38" t="s">
        <v>26</v>
      </c>
    </row>
    <row r="6" spans="1:2" ht="26.25" customHeight="1" x14ac:dyDescent="0.2">
      <c r="A6" s="37" t="s">
        <v>27</v>
      </c>
    </row>
    <row r="7" spans="1:2" s="33" customFormat="1" ht="205" customHeight="1" x14ac:dyDescent="0.2">
      <c r="A7" s="42" t="s">
        <v>28</v>
      </c>
    </row>
    <row r="8" spans="1:2" s="36" customFormat="1" ht="26" x14ac:dyDescent="0.3">
      <c r="A8" s="37" t="s">
        <v>29</v>
      </c>
    </row>
    <row r="9" spans="1:2" ht="48" x14ac:dyDescent="0.2">
      <c r="A9" s="38" t="s">
        <v>30</v>
      </c>
    </row>
    <row r="10" spans="1:2" s="33" customFormat="1" ht="28" customHeight="1" x14ac:dyDescent="0.2">
      <c r="A10" s="41" t="s">
        <v>31</v>
      </c>
    </row>
    <row r="11" spans="1:2" s="36" customFormat="1" ht="26" x14ac:dyDescent="0.3">
      <c r="A11" s="37" t="s">
        <v>32</v>
      </c>
    </row>
    <row r="12" spans="1:2" ht="32" x14ac:dyDescent="0.2">
      <c r="A12" s="38" t="s">
        <v>33</v>
      </c>
    </row>
    <row r="13" spans="1:2" s="33" customFormat="1" ht="28" customHeight="1" x14ac:dyDescent="0.2">
      <c r="A13" s="41" t="s">
        <v>34</v>
      </c>
    </row>
    <row r="14" spans="1:2" s="36" customFormat="1" ht="26" x14ac:dyDescent="0.3">
      <c r="A14" s="37" t="s">
        <v>35</v>
      </c>
    </row>
    <row r="15" spans="1:2" ht="75" customHeight="1" x14ac:dyDescent="0.2">
      <c r="A15" s="38" t="s">
        <v>36</v>
      </c>
    </row>
    <row r="16" spans="1:2" ht="64" x14ac:dyDescent="0.2">
      <c r="A16" s="38"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849eac14-19d5-4730-b86f-5876e241b65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B32484AA12344F874CE04C381EE0F9" ma:contentTypeVersion="10" ma:contentTypeDescription="Create a new document." ma:contentTypeScope="" ma:versionID="127830fe5cb4d93233e838f69fd992f8">
  <xsd:schema xmlns:xsd="http://www.w3.org/2001/XMLSchema" xmlns:xs="http://www.w3.org/2001/XMLSchema" xmlns:p="http://schemas.microsoft.com/office/2006/metadata/properties" xmlns:ns2="849eac14-19d5-4730-b86f-5876e241b65e" targetNamespace="http://schemas.microsoft.com/office/2006/metadata/properties" ma:root="true" ma:fieldsID="a0b758d21b529c7d233dae165949a810" ns2:_="">
    <xsd:import namespace="849eac14-19d5-4730-b86f-5876e241b65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9eac14-19d5-4730-b86f-5876e241b6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www.w3.org/XML/1998/namespace"/>
    <ds:schemaRef ds:uri="849eac14-19d5-4730-b86f-5876e241b65e"/>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C208D9C-AF5A-4908-A727-CFFACDA60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eac14-19d5-4730-b86f-5876e241b6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2022-05-01T15:44:47Z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0x010100FBB32484AA12344F874CE04C381EE0F9</vt:lpwstr>
  </property>
</Properties>
</file>