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servation vs. Simulated - Ene" sheetId="1" state="visible" r:id="rId2"/>
    <sheet name="Observation vs. Simulated - Te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Mohammad Royapoor:
</t>
        </r>
        <r>
          <rPr>
            <sz val="9"/>
            <color rgb="FF000000"/>
            <rFont val="Tahoma"/>
            <family val="2"/>
            <charset val="1"/>
          </rPr>
          <t xml:space="preserve">These is the base results from Aaron's first run, both the gas and electricity</t>
        </r>
      </text>
    </comment>
    <comment ref="E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MBE</t>
        </r>
      </text>
    </comment>
    <comment ref="F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CV(RMSE)
</t>
        </r>
      </text>
    </comment>
  </commentList>
</comments>
</file>

<file path=xl/sharedStrings.xml><?xml version="1.0" encoding="utf-8"?>
<sst xmlns="http://schemas.openxmlformats.org/spreadsheetml/2006/main" count="51" uniqueCount="23">
  <si>
    <t xml:space="preserve">Actual</t>
  </si>
  <si>
    <t xml:space="preserve">Sim</t>
  </si>
  <si>
    <t xml:space="preserve">Mi-Si</t>
  </si>
  <si>
    <t xml:space="preserve">(Mi-Si)/Ni</t>
  </si>
  <si>
    <t xml:space="preserve">Monthyl electricity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</si>
  <si>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</si>
  <si>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</si>
  <si>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</si>
  <si>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</si>
  <si>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</si>
  <si>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</si>
  <si>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</si>
  <si>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</si>
  <si>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</si>
  <si>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</si>
  <si>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</si>
  <si>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</si>
  <si>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Monthly gas</t>
  </si>
  <si>
    <t xml:space="preserve">Both of the above MBE and CVRMSE are V24 results</t>
  </si>
  <si>
    <t xml:space="preserve">Observation Master (°C)</t>
  </si>
  <si>
    <t xml:space="preserve">Base simulation
Master  (°C)</t>
  </si>
  <si>
    <t xml:space="preserve">Observation Kitchen (°C)</t>
  </si>
  <si>
    <t xml:space="preserve">Base simulation
Kitchen  (°C)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</si>
</sst>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_-* #,##0.00_-;\-* #,##0.00_-;_-* \-??_-;_-@_-"/>
    <numFmt numFmtId="167" formatCode="0%"/>
    <numFmt numFmtId="168" formatCode="0.00%"/>
    <numFmt numFmtId="169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30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Electricity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'Observation vs. Simulated - Ene'!$C$2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'Observation vs. Simulated - Ene'!$B$3:$B$14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'Observation vs. Simulated - Ene'!$C$3:$C$14</c:f>
              <c:numCache>
                <c:formatCode>General</c:formatCode>
                <c:ptCount val="12"/>
                <c:pt idx="0">
                  <c:v>385.315960343503</c:v>
                </c:pt>
                <c:pt idx="1">
                  <c:v>258.358608341001</c:v>
                </c:pt>
                <c:pt idx="2">
                  <c:v>227.264142038431</c:v>
                </c:pt>
                <c:pt idx="3">
                  <c:v>211.382899886524</c:v>
                </c:pt>
                <c:pt idx="4">
                  <c:v>199.538533069859</c:v>
                </c:pt>
                <c:pt idx="5">
                  <c:v>184.076998597475</c:v>
                </c:pt>
                <c:pt idx="6">
                  <c:v>200.569123807826</c:v>
                </c:pt>
                <c:pt idx="7">
                  <c:v>198.814433447908</c:v>
                </c:pt>
                <c:pt idx="8">
                  <c:v>210.62471497045</c:v>
                </c:pt>
                <c:pt idx="9">
                  <c:v>225.171976688814</c:v>
                </c:pt>
                <c:pt idx="10">
                  <c:v>387.451717087225</c:v>
                </c:pt>
                <c:pt idx="11">
                  <c:v>302.883165913841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'Observation vs. Simulated - Ene'!$D$2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'Observation vs. Simulated - Ene'!$B$3:$B$14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'Observation vs. Simulated - Ene'!$D$3:$D$14</c:f>
              <c:numCache>
                <c:formatCode>General</c:formatCode>
                <c:ptCount val="12"/>
                <c:pt idx="0">
                  <c:v>369.45</c:v>
                </c:pt>
                <c:pt idx="1">
                  <c:v>302.9</c:v>
                </c:pt>
                <c:pt idx="2">
                  <c:v>214.17</c:v>
                </c:pt>
                <c:pt idx="3">
                  <c:v>216.57</c:v>
                </c:pt>
                <c:pt idx="4">
                  <c:v>222.36</c:v>
                </c:pt>
                <c:pt idx="5">
                  <c:v>208.02</c:v>
                </c:pt>
                <c:pt idx="6">
                  <c:v>217.96</c:v>
                </c:pt>
                <c:pt idx="7">
                  <c:v>225.29</c:v>
                </c:pt>
                <c:pt idx="8">
                  <c:v>227.52</c:v>
                </c:pt>
                <c:pt idx="9">
                  <c:v>247.78</c:v>
                </c:pt>
                <c:pt idx="10">
                  <c:v>353.88</c:v>
                </c:pt>
                <c:pt idx="11">
                  <c:v>297.53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460179"/>
        <c:axId val="43927597"/>
      </c:lineChart>
      <c:catAx>
        <c:axId val="25460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927597"/>
        <c:crosses val="autoZero"/>
        <c:auto val="1"/>
        <c:lblAlgn val="ctr"/>
        <c:lblOffset val="100"/>
      </c:catAx>
      <c:valAx>
        <c:axId val="439275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6017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Gas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'Observation vs. Simulated - Ene'!$C$19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'Observation vs. Simulated - Ene'!$B$20:$B$31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'Observation vs. Simulated - Ene'!$C$20:$C$31</c:f>
              <c:numCache>
                <c:formatCode>General</c:formatCode>
                <c:ptCount val="12"/>
                <c:pt idx="0">
                  <c:v>3201</c:v>
                </c:pt>
                <c:pt idx="1">
                  <c:v>2130</c:v>
                </c:pt>
                <c:pt idx="2">
                  <c:v>1687</c:v>
                </c:pt>
                <c:pt idx="3">
                  <c:v>1452</c:v>
                </c:pt>
                <c:pt idx="4">
                  <c:v>1109</c:v>
                </c:pt>
                <c:pt idx="5">
                  <c:v>628</c:v>
                </c:pt>
                <c:pt idx="6">
                  <c:v>588</c:v>
                </c:pt>
                <c:pt idx="7">
                  <c:v>520</c:v>
                </c:pt>
                <c:pt idx="8">
                  <c:v>563</c:v>
                </c:pt>
                <c:pt idx="9">
                  <c:v>1010</c:v>
                </c:pt>
                <c:pt idx="10">
                  <c:v>1985</c:v>
                </c:pt>
                <c:pt idx="11">
                  <c:v>2564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'Observation vs. Simulated - Ene'!$D$19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'Observation vs. Simulated - Ene'!$B$20:$B$31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'Observation vs. Simulated - Ene'!$D$20:$D$31</c:f>
              <c:numCache>
                <c:formatCode>General</c:formatCode>
                <c:ptCount val="12"/>
                <c:pt idx="0">
                  <c:v>2651.63</c:v>
                </c:pt>
                <c:pt idx="1">
                  <c:v>2010.79</c:v>
                </c:pt>
                <c:pt idx="2">
                  <c:v>1817.27</c:v>
                </c:pt>
                <c:pt idx="3">
                  <c:v>1259.81</c:v>
                </c:pt>
                <c:pt idx="4">
                  <c:v>874.87</c:v>
                </c:pt>
                <c:pt idx="5">
                  <c:v>581.14</c:v>
                </c:pt>
                <c:pt idx="6">
                  <c:v>630.38</c:v>
                </c:pt>
                <c:pt idx="7">
                  <c:v>591.9</c:v>
                </c:pt>
                <c:pt idx="8">
                  <c:v>635.66</c:v>
                </c:pt>
                <c:pt idx="9">
                  <c:v>1298.49</c:v>
                </c:pt>
                <c:pt idx="10">
                  <c:v>1959.16</c:v>
                </c:pt>
                <c:pt idx="11">
                  <c:v>2602.01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600511"/>
        <c:axId val="95769413"/>
      </c:lineChart>
      <c:catAx>
        <c:axId val="3560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769413"/>
        <c:crosses val="autoZero"/>
        <c:auto val="1"/>
        <c:lblAlgn val="ctr"/>
        <c:lblOffset val="100"/>
      </c:catAx>
      <c:valAx>
        <c:axId val="957694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0051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Average of Master (A)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18.7478626406461</c:v>
                </c:pt>
                <c:pt idx="1">
                  <c:v>19.9587422559524</c:v>
                </c:pt>
                <c:pt idx="2">
                  <c:v>19.6375584778226</c:v>
                </c:pt>
                <c:pt idx="3">
                  <c:v>19.9170618444445</c:v>
                </c:pt>
                <c:pt idx="4">
                  <c:v>20.181282193349</c:v>
                </c:pt>
                <c:pt idx="5">
                  <c:v>20.8230588208333</c:v>
                </c:pt>
                <c:pt idx="6">
                  <c:v>22.5743143413978</c:v>
                </c:pt>
                <c:pt idx="7">
                  <c:v>21.5191117930108</c:v>
                </c:pt>
                <c:pt idx="8">
                  <c:v>19.7130860493056</c:v>
                </c:pt>
                <c:pt idx="9">
                  <c:v>19.5663083541666</c:v>
                </c:pt>
                <c:pt idx="10">
                  <c:v>19.5003747159722</c:v>
                </c:pt>
                <c:pt idx="11">
                  <c:v>18.596125297043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Average of Master (S)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17.9446614939435</c:v>
                </c:pt>
                <c:pt idx="1">
                  <c:v>18.4117555952381</c:v>
                </c:pt>
                <c:pt idx="2">
                  <c:v>18.3793856854839</c:v>
                </c:pt>
                <c:pt idx="3">
                  <c:v>18.9976217777778</c:v>
                </c:pt>
                <c:pt idx="4">
                  <c:v>19.1891434274194</c:v>
                </c:pt>
                <c:pt idx="5">
                  <c:v>19.7669973055556</c:v>
                </c:pt>
                <c:pt idx="6">
                  <c:v>21.8033362903226</c:v>
                </c:pt>
                <c:pt idx="7">
                  <c:v>20.6302801612903</c:v>
                </c:pt>
                <c:pt idx="8">
                  <c:v>18.5155914305556</c:v>
                </c:pt>
                <c:pt idx="9">
                  <c:v>18.4668460080645</c:v>
                </c:pt>
                <c:pt idx="10">
                  <c:v>18.5974669861111</c:v>
                </c:pt>
                <c:pt idx="11">
                  <c:v>18.1113175537634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992781"/>
        <c:axId val="78966799"/>
      </c:lineChart>
      <c:catAx>
        <c:axId val="18992781"/>
        <c:scaling>
          <c:orientation val="minMax"/>
        </c:scaling>
        <c:delete val="0"/>
        <c:axPos val="b"/>
        <c:numFmt formatCode="[$-809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66799"/>
        <c:crosses val="autoZero"/>
        <c:auto val="1"/>
        <c:lblAlgn val="ctr"/>
        <c:lblOffset val="100"/>
      </c:catAx>
      <c:valAx>
        <c:axId val="789667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99278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336960</xdr:colOff>
      <xdr:row>1</xdr:row>
      <xdr:rowOff>56520</xdr:rowOff>
    </xdr:from>
    <xdr:to>
      <xdr:col>14</xdr:col>
      <xdr:colOff>539640</xdr:colOff>
      <xdr:row>16</xdr:row>
      <xdr:rowOff>7200</xdr:rowOff>
    </xdr:to>
    <xdr:graphicFrame>
      <xdr:nvGraphicFramePr>
        <xdr:cNvPr id="0" name="Chart 3"/>
        <xdr:cNvGraphicFramePr/>
      </xdr:nvGraphicFramePr>
      <xdr:xfrm>
        <a:off x="4626720" y="239400"/>
        <a:ext cx="4604760" cy="27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434520</xdr:colOff>
      <xdr:row>17</xdr:row>
      <xdr:rowOff>93960</xdr:rowOff>
    </xdr:from>
    <xdr:to>
      <xdr:col>16</xdr:col>
      <xdr:colOff>637560</xdr:colOff>
      <xdr:row>32</xdr:row>
      <xdr:rowOff>45000</xdr:rowOff>
    </xdr:to>
    <xdr:graphicFrame>
      <xdr:nvGraphicFramePr>
        <xdr:cNvPr id="1" name="Chart 4"/>
        <xdr:cNvGraphicFramePr/>
      </xdr:nvGraphicFramePr>
      <xdr:xfrm>
        <a:off x="5948640" y="3218040"/>
        <a:ext cx="4604760" cy="27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216000</xdr:colOff>
      <xdr:row>9</xdr:row>
      <xdr:rowOff>123120</xdr:rowOff>
    </xdr:from>
    <xdr:to>
      <xdr:col>27</xdr:col>
      <xdr:colOff>142560</xdr:colOff>
      <xdr:row>24</xdr:row>
      <xdr:rowOff>51120</xdr:rowOff>
    </xdr:to>
    <xdr:graphicFrame>
      <xdr:nvGraphicFramePr>
        <xdr:cNvPr id="2" name="Chart 5"/>
        <xdr:cNvGraphicFramePr/>
      </xdr:nvGraphicFramePr>
      <xdr:xfrm>
        <a:off x="10814040" y="1769040"/>
        <a:ext cx="6383880" cy="26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55" activeCellId="0" sqref="I55"/>
    </sheetView>
  </sheetViews>
  <sheetFormatPr defaultRowHeight="14.4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8.67"/>
    <col collapsed="false" customWidth="true" hidden="false" outlineLevel="0" max="4" min="3" style="0" width="10.33"/>
    <col collapsed="false" customWidth="true" hidden="false" outlineLevel="0" max="5" min="5" style="0" width="8.67"/>
    <col collapsed="false" customWidth="true" hidden="false" outlineLevel="0" max="6" min="6" style="0" width="10.56"/>
    <col collapsed="false" customWidth="true" hidden="false" outlineLevel="0" max="12" min="7" style="0" width="8.67"/>
    <col collapsed="false" customWidth="true" hidden="false" outlineLevel="0" max="13" min="13" style="0" width="10.33"/>
    <col collapsed="false" customWidth="true" hidden="false" outlineLevel="0" max="16" min="14" style="0" width="8.67"/>
    <col collapsed="false" customWidth="true" hidden="false" outlineLevel="0" max="17" min="17" style="0" width="9.66"/>
    <col collapsed="false" customWidth="true" hidden="false" outlineLevel="0" max="18" min="18" style="0" width="11.56"/>
    <col collapsed="false" customWidth="true" hidden="false" outlineLevel="0" max="20" min="19" style="0" width="8.67"/>
    <col collapsed="false" customWidth="true" hidden="false" outlineLevel="0" max="21" min="21" style="0" width="10.56"/>
    <col collapsed="false" customWidth="true" hidden="false" outlineLevel="0" max="1025" min="22" style="0" width="8.67"/>
  </cols>
  <sheetData>
    <row r="1" customFormat="false" ht="14.4" hidden="false" customHeight="false" outlineLevel="0" collapsed="false">
      <c r="P1" s="0" t="n">
        <v>1</v>
      </c>
    </row>
    <row r="2" customFormat="false" ht="14.4" hidden="false" customHeight="false" outlineLevel="0" collapsed="false">
      <c r="B2" s="1"/>
      <c r="C2" s="1" t="s">
        <v>0</v>
      </c>
      <c r="D2" s="1" t="s">
        <v>1</v>
      </c>
      <c r="E2" s="1" t="s">
        <v>2</v>
      </c>
      <c r="F2" s="1" t="s">
        <v>3</v>
      </c>
      <c r="P2" s="0" t="n">
        <v>2</v>
      </c>
    </row>
    <row r="3" customFormat="false" ht="14.4" hidden="false" customHeight="false" outlineLevel="0" collapsed="false">
      <c r="A3" s="2" t="s">
        <v>4</v>
      </c>
      <c r="B3" s="3" t="s">
        <v>5</v>
      </c>
      <c r="C3" s="4" t="n">
        <v>385.315960343503</v>
      </c>
      <c r="D3" s="0" t="n">
        <v>369.45</v>
      </c>
      <c r="E3" s="5" t="n">
        <f aca="false">C3-D3</f>
        <v>15.8659603435034</v>
      </c>
      <c r="F3" s="0" t="n">
        <f aca="false">(E3^2)/COUNT($E$3:$E$14)</f>
        <v>20.9773914684687</v>
      </c>
      <c r="P3" s="0" t="n">
        <v>3</v>
      </c>
    </row>
    <row r="4" customFormat="false" ht="14.4" hidden="false" customHeight="false" outlineLevel="0" collapsed="false">
      <c r="A4" s="2"/>
      <c r="B4" s="3" t="s">
        <v>6</v>
      </c>
      <c r="C4" s="4" t="n">
        <v>258.358608341001</v>
      </c>
      <c r="D4" s="0" t="n">
        <v>302.9</v>
      </c>
      <c r="E4" s="5" t="n">
        <f aca="false">C4-D4</f>
        <v>-44.5413916589988</v>
      </c>
      <c r="F4" s="0" t="n">
        <f aca="false">(E4^2)/COUNT($E$3:$E$14)</f>
        <v>165.32796424336</v>
      </c>
      <c r="P4" s="0" t="n">
        <v>4</v>
      </c>
    </row>
    <row r="5" customFormat="false" ht="14.4" hidden="false" customHeight="false" outlineLevel="0" collapsed="false">
      <c r="A5" s="2"/>
      <c r="B5" s="3" t="s">
        <v>7</v>
      </c>
      <c r="C5" s="4" t="n">
        <v>227.264142038431</v>
      </c>
      <c r="D5" s="0" t="n">
        <v>214.17</v>
      </c>
      <c r="E5" s="5" t="n">
        <f aca="false">C5-D5</f>
        <v>13.0941420384313</v>
      </c>
      <c r="F5" s="0" t="n">
        <f aca="false">(E5^2)/COUNT($E$3:$E$14)</f>
        <v>14.2880463102178</v>
      </c>
      <c r="P5" s="0" t="n">
        <v>5</v>
      </c>
    </row>
    <row r="6" customFormat="false" ht="14.4" hidden="false" customHeight="false" outlineLevel="0" collapsed="false">
      <c r="A6" s="2"/>
      <c r="B6" s="3" t="s">
        <v>8</v>
      </c>
      <c r="C6" s="4" t="n">
        <v>211.382899886524</v>
      </c>
      <c r="D6" s="0" t="n">
        <v>216.57</v>
      </c>
      <c r="E6" s="5" t="n">
        <f aca="false">C6-D6</f>
        <v>-5.18710011347582</v>
      </c>
      <c r="F6" s="0" t="n">
        <f aca="false">(E6^2)/COUNT($E$3:$E$14)</f>
        <v>2.24216729893507</v>
      </c>
      <c r="P6" s="0" t="n">
        <v>6</v>
      </c>
    </row>
    <row r="7" customFormat="false" ht="14.4" hidden="false" customHeight="false" outlineLevel="0" collapsed="false">
      <c r="A7" s="2"/>
      <c r="B7" s="3" t="s">
        <v>9</v>
      </c>
      <c r="C7" s="4" t="n">
        <v>199.538533069859</v>
      </c>
      <c r="D7" s="0" t="n">
        <v>222.36</v>
      </c>
      <c r="E7" s="5" t="n">
        <f aca="false">C7-D7</f>
        <v>-22.8214669301407</v>
      </c>
      <c r="F7" s="0" t="n">
        <f aca="false">(E7^2)/COUNT($E$3:$E$14)</f>
        <v>43.4016127369587</v>
      </c>
      <c r="P7" s="0" t="n">
        <v>7</v>
      </c>
    </row>
    <row r="8" customFormat="false" ht="14.4" hidden="false" customHeight="false" outlineLevel="0" collapsed="false">
      <c r="A8" s="2"/>
      <c r="B8" s="3" t="s">
        <v>10</v>
      </c>
      <c r="C8" s="4" t="n">
        <v>184.076998597475</v>
      </c>
      <c r="D8" s="0" t="n">
        <v>208.02</v>
      </c>
      <c r="E8" s="5" t="n">
        <f aca="false">C8-D8</f>
        <v>-23.9430014025245</v>
      </c>
      <c r="F8" s="0" t="n">
        <f aca="false">(E8^2)/COUNT($E$3:$E$14)</f>
        <v>47.7722763467744</v>
      </c>
      <c r="P8" s="0" t="n">
        <v>8</v>
      </c>
    </row>
    <row r="9" customFormat="false" ht="14.4" hidden="false" customHeight="false" outlineLevel="0" collapsed="false">
      <c r="A9" s="2"/>
      <c r="B9" s="3" t="s">
        <v>11</v>
      </c>
      <c r="C9" s="4" t="n">
        <v>200.569123807826</v>
      </c>
      <c r="D9" s="0" t="n">
        <v>217.96</v>
      </c>
      <c r="E9" s="5" t="n">
        <f aca="false">C9-D9</f>
        <v>-17.390876192174</v>
      </c>
      <c r="F9" s="0" t="n">
        <f aca="false">(E9^2)/COUNT($E$3:$E$14)</f>
        <v>25.2035478942937</v>
      </c>
      <c r="P9" s="0" t="n">
        <v>9</v>
      </c>
    </row>
    <row r="10" customFormat="false" ht="14.4" hidden="false" customHeight="false" outlineLevel="0" collapsed="false">
      <c r="A10" s="2"/>
      <c r="B10" s="3" t="s">
        <v>12</v>
      </c>
      <c r="C10" s="4" t="n">
        <v>198.814433447908</v>
      </c>
      <c r="D10" s="0" t="n">
        <v>225.29</v>
      </c>
      <c r="E10" s="5" t="n">
        <f aca="false">C10-D10</f>
        <v>-26.475566552092</v>
      </c>
      <c r="F10" s="0" t="n">
        <f aca="false">(E10^2)/COUNT($E$3:$E$14)</f>
        <v>58.4129686878543</v>
      </c>
      <c r="P10" s="0" t="n">
        <v>10</v>
      </c>
    </row>
    <row r="11" customFormat="false" ht="14.4" hidden="false" customHeight="false" outlineLevel="0" collapsed="false">
      <c r="A11" s="2"/>
      <c r="B11" s="3" t="s">
        <v>13</v>
      </c>
      <c r="C11" s="4" t="n">
        <v>210.62471497045</v>
      </c>
      <c r="D11" s="0" t="n">
        <v>227.52</v>
      </c>
      <c r="E11" s="5" t="n">
        <f aca="false">C11-D11</f>
        <v>-16.89528502955</v>
      </c>
      <c r="F11" s="0" t="n">
        <f aca="false">(E11^2)/COUNT($E$3:$E$14)</f>
        <v>23.7875546858114</v>
      </c>
      <c r="P11" s="0" t="n">
        <v>11</v>
      </c>
    </row>
    <row r="12" customFormat="false" ht="14.4" hidden="false" customHeight="false" outlineLevel="0" collapsed="false">
      <c r="A12" s="2"/>
      <c r="B12" s="3" t="s">
        <v>14</v>
      </c>
      <c r="C12" s="4" t="n">
        <v>225.171976688814</v>
      </c>
      <c r="D12" s="0" t="n">
        <v>247.78</v>
      </c>
      <c r="E12" s="5" t="n">
        <f aca="false">C12-D12</f>
        <v>-22.6080233111862</v>
      </c>
      <c r="F12" s="0" t="n">
        <f aca="false">(E12^2)/COUNT($E$3:$E$14)</f>
        <v>42.5935598365949</v>
      </c>
      <c r="P12" s="0" t="n">
        <v>12</v>
      </c>
    </row>
    <row r="13" customFormat="false" ht="14.4" hidden="false" customHeight="false" outlineLevel="0" collapsed="false">
      <c r="A13" s="2"/>
      <c r="B13" s="3" t="s">
        <v>15</v>
      </c>
      <c r="C13" s="4" t="n">
        <v>387.451717087225</v>
      </c>
      <c r="D13" s="0" t="n">
        <v>353.88</v>
      </c>
      <c r="E13" s="5" t="n">
        <f aca="false">C13-D13</f>
        <v>33.5717170872252</v>
      </c>
      <c r="F13" s="0" t="n">
        <f aca="false">(E13^2)/COUNT($E$3:$E$14)</f>
        <v>93.9216823487243</v>
      </c>
    </row>
    <row r="14" customFormat="false" ht="15" hidden="false" customHeight="false" outlineLevel="0" collapsed="false">
      <c r="A14" s="2"/>
      <c r="B14" s="3" t="s">
        <v>16</v>
      </c>
      <c r="C14" s="4" t="n">
        <v>302.883165913841</v>
      </c>
      <c r="D14" s="0" t="n">
        <v>297.53</v>
      </c>
      <c r="E14" s="5" t="n">
        <f aca="false">C14-D14</f>
        <v>5.35316591384077</v>
      </c>
      <c r="F14" s="0" t="n">
        <f aca="false">(E14^2)/COUNT($E$3:$E$14)</f>
        <v>2.38803210842556</v>
      </c>
    </row>
    <row r="15" customFormat="false" ht="15" hidden="false" customHeight="false" outlineLevel="0" collapsed="false">
      <c r="C15" s="6" t="n">
        <f aca="false">SUM(C3:C14)</f>
        <v>2991.45227419286</v>
      </c>
      <c r="D15" s="6" t="n">
        <f aca="false">SUM(D3:D14)</f>
        <v>3103.43</v>
      </c>
      <c r="E15" s="7" t="n">
        <f aca="false">(SUM(E3:E14)/SUM(C3:C14))</f>
        <v>-0.0374325630307288</v>
      </c>
      <c r="F15" s="7" t="n">
        <f aca="false">(((SUM(F3:F14))^0.5))/(SUM(C3:C14)/COUNT(C3:C14))</f>
        <v>0.0932445387051535</v>
      </c>
    </row>
    <row r="19" customFormat="false" ht="14.4" hidden="false" customHeight="false" outlineLevel="0" collapsed="false">
      <c r="C19" s="0" t="s">
        <v>0</v>
      </c>
      <c r="D19" s="0" t="s">
        <v>1</v>
      </c>
      <c r="E19" s="0" t="s">
        <v>2</v>
      </c>
      <c r="F19" s="0" t="s">
        <v>3</v>
      </c>
    </row>
    <row r="20" customFormat="false" ht="14.4" hidden="false" customHeight="false" outlineLevel="0" collapsed="false">
      <c r="A20" s="2" t="s">
        <v>17</v>
      </c>
      <c r="B20" s="3" t="s">
        <v>5</v>
      </c>
      <c r="C20" s="0" t="n">
        <v>3201</v>
      </c>
      <c r="D20" s="0" t="n">
        <v>2651.63</v>
      </c>
      <c r="E20" s="0" t="n">
        <f aca="false">C20-D20</f>
        <v>549.37</v>
      </c>
      <c r="F20" s="0" t="n">
        <f aca="false">(E20^2)/COUNT($E$3:$E$14)</f>
        <v>25150.6164083333</v>
      </c>
      <c r="G20" s="8" t="n">
        <f aca="false">(SQRT(F20))/AVERAGE($C$20:$C$31)</f>
        <v>0.10913996124954</v>
      </c>
      <c r="H20" s="9"/>
    </row>
    <row r="21" customFormat="false" ht="14.4" hidden="false" customHeight="false" outlineLevel="0" collapsed="false">
      <c r="A21" s="2"/>
      <c r="B21" s="3" t="s">
        <v>6</v>
      </c>
      <c r="C21" s="0" t="n">
        <v>2130</v>
      </c>
      <c r="D21" s="0" t="n">
        <v>2010.79</v>
      </c>
      <c r="E21" s="0" t="n">
        <f aca="false">C21-D21</f>
        <v>119.21</v>
      </c>
      <c r="F21" s="0" t="n">
        <f aca="false">(E21^2)/COUNT($E$3:$E$14)</f>
        <v>1184.25200833333</v>
      </c>
      <c r="G21" s="8" t="n">
        <f aca="false">(SQRT(F21))/AVERAGE($C$20:$C$31)</f>
        <v>0.0236827179870718</v>
      </c>
      <c r="H21" s="9"/>
      <c r="V21" s="5"/>
    </row>
    <row r="22" customFormat="false" ht="14.4" hidden="false" customHeight="false" outlineLevel="0" collapsed="false">
      <c r="A22" s="2"/>
      <c r="B22" s="3" t="s">
        <v>7</v>
      </c>
      <c r="C22" s="0" t="n">
        <v>1687</v>
      </c>
      <c r="D22" s="0" t="n">
        <v>1817.27</v>
      </c>
      <c r="E22" s="0" t="n">
        <f aca="false">C22-D22</f>
        <v>-130.27</v>
      </c>
      <c r="F22" s="0" t="n">
        <f aca="false">(E22^2)/COUNT($E$3:$E$14)</f>
        <v>1414.18940833333</v>
      </c>
      <c r="G22" s="8" t="n">
        <f aca="false">(SQRT(F22))/AVERAGE($C$20:$C$31)</f>
        <v>0.0258799402078336</v>
      </c>
      <c r="H22" s="9"/>
      <c r="V22" s="5"/>
    </row>
    <row r="23" customFormat="false" ht="14.4" hidden="false" customHeight="false" outlineLevel="0" collapsed="false">
      <c r="A23" s="2"/>
      <c r="B23" s="3" t="s">
        <v>8</v>
      </c>
      <c r="C23" s="0" t="n">
        <v>1452</v>
      </c>
      <c r="D23" s="0" t="n">
        <v>1259.81</v>
      </c>
      <c r="E23" s="0" t="n">
        <f aca="false">C23-D23</f>
        <v>192.19</v>
      </c>
      <c r="F23" s="0" t="n">
        <f aca="false">(E23^2)/COUNT($E$3:$E$14)</f>
        <v>3078.08300833333</v>
      </c>
      <c r="G23" s="8" t="n">
        <f aca="false">(SQRT(F23))/AVERAGE($C$20:$C$31)</f>
        <v>0.0381812060224422</v>
      </c>
      <c r="H23" s="9"/>
      <c r="V23" s="5"/>
    </row>
    <row r="24" customFormat="false" ht="14.4" hidden="false" customHeight="false" outlineLevel="0" collapsed="false">
      <c r="A24" s="2"/>
      <c r="B24" s="3" t="s">
        <v>9</v>
      </c>
      <c r="C24" s="0" t="n">
        <v>1109</v>
      </c>
      <c r="D24" s="0" t="n">
        <v>874.87</v>
      </c>
      <c r="E24" s="0" t="n">
        <f aca="false">C24-D24</f>
        <v>234.13</v>
      </c>
      <c r="F24" s="0" t="n">
        <f aca="false">(E24^2)/COUNT($E$3:$E$14)</f>
        <v>4568.07140833333</v>
      </c>
      <c r="G24" s="8" t="n">
        <f aca="false">(SQRT(F24))/AVERAGE($C$20:$C$31)</f>
        <v>0.0465131680422207</v>
      </c>
      <c r="H24" s="9"/>
      <c r="V24" s="5"/>
    </row>
    <row r="25" customFormat="false" ht="14.4" hidden="false" customHeight="false" outlineLevel="0" collapsed="false">
      <c r="A25" s="2"/>
      <c r="B25" s="3" t="s">
        <v>10</v>
      </c>
      <c r="C25" s="0" t="n">
        <v>628</v>
      </c>
      <c r="D25" s="0" t="n">
        <v>581.14</v>
      </c>
      <c r="E25" s="0" t="n">
        <f aca="false">C25-D25</f>
        <v>46.86</v>
      </c>
      <c r="F25" s="0" t="n">
        <f aca="false">(E25^2)/COUNT($E$3:$E$14)</f>
        <v>182.9883</v>
      </c>
      <c r="G25" s="8" t="n">
        <f aca="false">(SQRT(F25))/AVERAGE($C$20:$C$31)</f>
        <v>0.00930938817946638</v>
      </c>
      <c r="H25" s="9"/>
      <c r="V25" s="5"/>
    </row>
    <row r="26" customFormat="false" ht="14.4" hidden="false" customHeight="false" outlineLevel="0" collapsed="false">
      <c r="A26" s="2"/>
      <c r="B26" s="3" t="s">
        <v>11</v>
      </c>
      <c r="C26" s="0" t="n">
        <v>588</v>
      </c>
      <c r="D26" s="0" t="n">
        <v>630.38</v>
      </c>
      <c r="E26" s="0" t="n">
        <f aca="false">C26-D26</f>
        <v>-42.38</v>
      </c>
      <c r="F26" s="0" t="n">
        <f aca="false">(E26^2)/COUNT($E$3:$E$14)</f>
        <v>149.672033333333</v>
      </c>
      <c r="G26" s="8" t="n">
        <f aca="false">(SQRT(F26))/AVERAGE($C$20:$C$31)</f>
        <v>0.00841937411536033</v>
      </c>
      <c r="H26" s="9"/>
      <c r="V26" s="5"/>
    </row>
    <row r="27" customFormat="false" ht="14.4" hidden="false" customHeight="false" outlineLevel="0" collapsed="false">
      <c r="A27" s="2"/>
      <c r="B27" s="3" t="s">
        <v>12</v>
      </c>
      <c r="C27" s="0" t="n">
        <v>520</v>
      </c>
      <c r="D27" s="0" t="n">
        <v>591.9</v>
      </c>
      <c r="E27" s="0" t="n">
        <f aca="false">C27-D27</f>
        <v>-71.9</v>
      </c>
      <c r="F27" s="0" t="n">
        <f aca="false">(E27^2)/COUNT($E$3:$E$14)</f>
        <v>430.800833333333</v>
      </c>
      <c r="G27" s="8" t="n">
        <f aca="false">(SQRT(F27))/AVERAGE($C$20:$C$31)</f>
        <v>0.0142839310734877</v>
      </c>
      <c r="H27" s="9"/>
      <c r="V27" s="5"/>
    </row>
    <row r="28" customFormat="false" ht="14.4" hidden="false" customHeight="false" outlineLevel="0" collapsed="false">
      <c r="A28" s="2"/>
      <c r="B28" s="3" t="s">
        <v>13</v>
      </c>
      <c r="C28" s="0" t="n">
        <v>563</v>
      </c>
      <c r="D28" s="0" t="n">
        <v>635.66</v>
      </c>
      <c r="E28" s="0" t="n">
        <f aca="false">C28-D28</f>
        <v>-72.66</v>
      </c>
      <c r="F28" s="0" t="n">
        <f aca="false">(E28^2)/COUNT($E$3:$E$14)</f>
        <v>439.9563</v>
      </c>
      <c r="G28" s="8" t="n">
        <f aca="false">(SQRT(F28))/AVERAGE($C$20:$C$31)</f>
        <v>0.0144349156022199</v>
      </c>
      <c r="H28" s="9"/>
      <c r="V28" s="5"/>
    </row>
    <row r="29" customFormat="false" ht="14.4" hidden="false" customHeight="false" outlineLevel="0" collapsed="false">
      <c r="A29" s="2"/>
      <c r="B29" s="3" t="s">
        <v>14</v>
      </c>
      <c r="C29" s="0" t="n">
        <v>1010</v>
      </c>
      <c r="D29" s="0" t="n">
        <v>1298.49</v>
      </c>
      <c r="E29" s="0" t="n">
        <f aca="false">C29-D29</f>
        <v>-288.49</v>
      </c>
      <c r="F29" s="0" t="n">
        <f aca="false">(E29^2)/COUNT($E$3:$E$14)</f>
        <v>6935.54000833333</v>
      </c>
      <c r="G29" s="8" t="n">
        <f aca="false">(SQRT(F29))/AVERAGE($C$20:$C$31)</f>
        <v>0.0573125351236503</v>
      </c>
      <c r="H29" s="9"/>
    </row>
    <row r="30" customFormat="false" ht="14.4" hidden="false" customHeight="false" outlineLevel="0" collapsed="false">
      <c r="A30" s="2"/>
      <c r="B30" s="3" t="s">
        <v>15</v>
      </c>
      <c r="C30" s="0" t="n">
        <v>1985</v>
      </c>
      <c r="D30" s="0" t="n">
        <v>1959.16</v>
      </c>
      <c r="E30" s="0" t="n">
        <f aca="false">C30-D30</f>
        <v>25.8399999999999</v>
      </c>
      <c r="F30" s="0" t="n">
        <f aca="false">(E30^2)/COUNT($E$3:$E$14)</f>
        <v>55.642133333333</v>
      </c>
      <c r="G30" s="8" t="n">
        <f aca="false">(SQRT(F30))/AVERAGE($C$20:$C$31)</f>
        <v>0.00513347397689736</v>
      </c>
      <c r="H30" s="9"/>
    </row>
    <row r="31" customFormat="false" ht="15" hidden="false" customHeight="false" outlineLevel="0" collapsed="false">
      <c r="A31" s="2"/>
      <c r="B31" s="3" t="s">
        <v>16</v>
      </c>
      <c r="C31" s="0" t="n">
        <v>2564</v>
      </c>
      <c r="D31" s="0" t="n">
        <v>2602.01</v>
      </c>
      <c r="E31" s="0" t="n">
        <f aca="false">C31-D31</f>
        <v>-38.0100000000002</v>
      </c>
      <c r="F31" s="0" t="n">
        <f aca="false">(E31^2)/COUNT($E$3:$E$14)</f>
        <v>120.396675000001</v>
      </c>
      <c r="G31" s="8" t="n">
        <f aca="false">(SQRT(F31))/AVERAGE($C$20:$C$31)</f>
        <v>0.00755121307514979</v>
      </c>
      <c r="H31" s="9"/>
    </row>
    <row r="32" customFormat="false" ht="15" hidden="false" customHeight="false" outlineLevel="0" collapsed="false">
      <c r="C32" s="6" t="n">
        <f aca="false">SUM(C20:C31)</f>
        <v>17437</v>
      </c>
      <c r="D32" s="6" t="n">
        <f aca="false">SUM(D20:D31)</f>
        <v>16913.11</v>
      </c>
      <c r="E32" s="7" t="n">
        <f aca="false">(SUM(E20:E31)/SUM(C20:C31))</f>
        <v>0.030044732465447</v>
      </c>
      <c r="F32" s="7" t="n">
        <f aca="false">(((SUM(F20:F31))^0.5))/(SUM(C20:C31)/COUNT(C20:C31))</f>
        <v>0.143880161846665</v>
      </c>
      <c r="G32" s="9" t="n">
        <f aca="false">(((SUM(F20:F31))^0.5))/(AVERAGE(C20:C31))</f>
        <v>0.143880161846665</v>
      </c>
      <c r="H32" s="9"/>
    </row>
    <row r="34" customFormat="false" ht="38.4" hidden="false" customHeight="false" outlineLevel="0" collapsed="false">
      <c r="E34" s="10" t="s">
        <v>18</v>
      </c>
    </row>
  </sheetData>
  <mergeCells count="2">
    <mergeCell ref="A3:A14"/>
    <mergeCell ref="A20:A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4.4" zeroHeight="false" outlineLevelRow="0" outlineLevelCol="0"/>
  <cols>
    <col collapsed="false" customWidth="true" hidden="false" outlineLevel="0" max="4" min="1" style="0" width="8.67"/>
    <col collapsed="false" customWidth="true" hidden="false" outlineLevel="0" max="8" min="5" style="0" width="15.66"/>
    <col collapsed="false" customWidth="true" hidden="false" outlineLevel="0" max="1025" min="9" style="0" width="8.67"/>
  </cols>
  <sheetData>
    <row r="2" customFormat="false" ht="28.8" hidden="false" customHeight="false" outlineLevel="0" collapsed="false">
      <c r="E2" s="11" t="s">
        <v>19</v>
      </c>
      <c r="F2" s="1" t="s">
        <v>20</v>
      </c>
      <c r="G2" s="11" t="s">
        <v>21</v>
      </c>
      <c r="H2" s="1" t="s">
        <v>22</v>
      </c>
    </row>
    <row r="3" customFormat="false" ht="14.4" hidden="false" customHeight="false" outlineLevel="0" collapsed="false">
      <c r="D3" s="0" t="s">
        <v>5</v>
      </c>
      <c r="E3" s="5" t="n">
        <v>18.7478626406461</v>
      </c>
      <c r="F3" s="5" t="n">
        <v>19.6837962314939</v>
      </c>
      <c r="G3" s="5" t="n">
        <v>18.6272606083446</v>
      </c>
      <c r="H3" s="5" t="n">
        <v>19.5313230686407</v>
      </c>
    </row>
    <row r="4" customFormat="false" ht="14.4" hidden="false" customHeight="false" outlineLevel="0" collapsed="false">
      <c r="D4" s="0" t="s">
        <v>6</v>
      </c>
      <c r="E4" s="5" t="n">
        <v>19.9587422559524</v>
      </c>
      <c r="F4" s="5" t="n">
        <v>19.9295815029762</v>
      </c>
      <c r="G4" s="5" t="n">
        <v>19.7517488013393</v>
      </c>
      <c r="H4" s="5" t="n">
        <v>19.7094917708333</v>
      </c>
    </row>
    <row r="5" customFormat="false" ht="14.4" hidden="false" customHeight="false" outlineLevel="0" collapsed="false">
      <c r="D5" s="0" t="s">
        <v>7</v>
      </c>
      <c r="E5" s="5" t="n">
        <v>19.6375584778226</v>
      </c>
      <c r="F5" s="5" t="n">
        <v>20.1376606854839</v>
      </c>
      <c r="G5" s="5" t="n">
        <v>19.4890847392473</v>
      </c>
      <c r="H5" s="5" t="n">
        <v>19.8079226075269</v>
      </c>
    </row>
    <row r="6" customFormat="false" ht="14.4" hidden="false" customHeight="false" outlineLevel="0" collapsed="false">
      <c r="D6" s="0" t="s">
        <v>8</v>
      </c>
      <c r="E6" s="5" t="n">
        <v>19.9170618444445</v>
      </c>
      <c r="F6" s="5" t="n">
        <v>20.8761795555556</v>
      </c>
      <c r="G6" s="5" t="n">
        <v>19.9260391784722</v>
      </c>
      <c r="H6" s="5" t="n">
        <v>20.5430492777778</v>
      </c>
    </row>
    <row r="7" customFormat="false" ht="14.4" hidden="false" customHeight="false" outlineLevel="0" collapsed="false">
      <c r="D7" s="0" t="s">
        <v>9</v>
      </c>
      <c r="E7" s="5" t="n">
        <v>20.181282193349</v>
      </c>
      <c r="F7" s="5" t="n">
        <v>21.0177804301076</v>
      </c>
      <c r="G7" s="5" t="n">
        <v>20.8084758405264</v>
      </c>
      <c r="H7" s="5" t="n">
        <v>21.5078233198925</v>
      </c>
    </row>
    <row r="8" customFormat="false" ht="14.4" hidden="false" customHeight="false" outlineLevel="0" collapsed="false">
      <c r="D8" s="0" t="s">
        <v>10</v>
      </c>
      <c r="E8" s="5" t="n">
        <v>20.8230588208333</v>
      </c>
      <c r="F8" s="5" t="n">
        <v>22.4957574027778</v>
      </c>
      <c r="G8" s="5" t="n">
        <v>22.0440513083333</v>
      </c>
      <c r="H8" s="5" t="n">
        <v>23.0470413194444</v>
      </c>
    </row>
    <row r="9" customFormat="false" ht="14.4" hidden="false" customHeight="false" outlineLevel="0" collapsed="false">
      <c r="D9" s="0" t="s">
        <v>11</v>
      </c>
      <c r="E9" s="5" t="n">
        <v>22.5743143413978</v>
      </c>
      <c r="F9" s="5" t="n">
        <v>24.032447594086</v>
      </c>
      <c r="G9" s="5" t="n">
        <v>23.275718015457</v>
      </c>
      <c r="H9" s="5" t="n">
        <v>24.1118502956989</v>
      </c>
    </row>
    <row r="10" customFormat="false" ht="14.4" hidden="false" customHeight="false" outlineLevel="0" collapsed="false">
      <c r="D10" s="0" t="s">
        <v>12</v>
      </c>
      <c r="E10" s="5" t="n">
        <v>21.5191117930108</v>
      </c>
      <c r="F10" s="5" t="n">
        <v>22.9192906317204</v>
      </c>
      <c r="G10" s="5" t="n">
        <v>22.0400244106183</v>
      </c>
      <c r="H10" s="5" t="n">
        <v>22.8971510752688</v>
      </c>
    </row>
    <row r="11" customFormat="false" ht="14.4" hidden="false" customHeight="false" outlineLevel="0" collapsed="false">
      <c r="D11" s="0" t="s">
        <v>13</v>
      </c>
      <c r="E11" s="5" t="n">
        <v>19.7130860493056</v>
      </c>
      <c r="F11" s="5" t="n">
        <v>21.316566875</v>
      </c>
      <c r="G11" s="5" t="n">
        <v>19.7288631</v>
      </c>
      <c r="H11" s="5" t="n">
        <v>20.7922383472222</v>
      </c>
    </row>
    <row r="12" customFormat="false" ht="14.4" hidden="false" customHeight="false" outlineLevel="0" collapsed="false">
      <c r="D12" s="0" t="s">
        <v>14</v>
      </c>
      <c r="E12" s="5" t="n">
        <v>19.5663083541666</v>
      </c>
      <c r="F12" s="5" t="n">
        <v>19.9831376881721</v>
      </c>
      <c r="G12" s="5" t="n">
        <v>19.3951515087365</v>
      </c>
      <c r="H12" s="5" t="n">
        <v>19.7545225403226</v>
      </c>
    </row>
    <row r="13" customFormat="false" ht="14.4" hidden="false" customHeight="false" outlineLevel="0" collapsed="false">
      <c r="D13" s="0" t="s">
        <v>15</v>
      </c>
      <c r="E13" s="5" t="n">
        <v>19.5003747159722</v>
      </c>
      <c r="F13" s="5" t="n">
        <v>19.9622618888889</v>
      </c>
      <c r="G13" s="5" t="n">
        <v>19.2243174888889</v>
      </c>
      <c r="H13" s="5" t="n">
        <v>19.7134646666667</v>
      </c>
    </row>
    <row r="14" customFormat="false" ht="14.4" hidden="false" customHeight="false" outlineLevel="0" collapsed="false">
      <c r="D14" s="0" t="s">
        <v>16</v>
      </c>
      <c r="E14" s="5" t="n">
        <v>18.596125297043</v>
      </c>
      <c r="F14" s="5" t="n">
        <v>19.6858716263441</v>
      </c>
      <c r="G14" s="5" t="n">
        <v>18.4520144919355</v>
      </c>
      <c r="H14" s="5" t="n">
        <v>19.5649082392473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2017-10-27T07:01:39Z</dcterms:created>
  <dc:creator>Mohammad Royapoor</dc:creator>
  <dc:description/>
  <dc:language>en-GB</dc:language>
  <cp:lastModifiedBy/>
  <dcterms:modified xsi:type="dcterms:W3CDTF">2019-11-11T12:20:07Z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