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ario.javier.rick\Documents\electrosystem\Documentacion\Pruebas\"/>
    </mc:Choice>
  </mc:AlternateContent>
  <bookViews>
    <workbookView xWindow="0" yWindow="0" windowWidth="16380" windowHeight="8190"/>
  </bookViews>
  <sheets>
    <sheet name="Interfaz SAP" sheetId="1" r:id="rId1"/>
  </sheets>
  <calcPr calcId="152511" iterateDelta="1E-4"/>
</workbook>
</file>

<file path=xl/calcChain.xml><?xml version="1.0" encoding="utf-8"?>
<calcChain xmlns="http://schemas.openxmlformats.org/spreadsheetml/2006/main">
  <c r="H10" i="1" l="1"/>
  <c r="P22" i="1" l="1"/>
  <c r="Q22" i="1" s="1"/>
  <c r="P16" i="1"/>
  <c r="Q16" i="1" s="1"/>
  <c r="L10" i="1"/>
  <c r="L9" i="1"/>
  <c r="H9" i="1"/>
  <c r="L8" i="1"/>
  <c r="H8" i="1"/>
  <c r="L7" i="1"/>
  <c r="H7" i="1"/>
  <c r="AU6" i="1"/>
  <c r="AT6" i="1"/>
  <c r="AW6" i="1" s="1"/>
  <c r="L6" i="1"/>
  <c r="H6" i="1"/>
  <c r="AU5" i="1"/>
  <c r="AT5" i="1"/>
  <c r="AW5" i="1" s="1"/>
  <c r="L5" i="1"/>
  <c r="H5" i="1"/>
  <c r="AV4" i="1"/>
  <c r="AU4" i="1"/>
  <c r="AT4" i="1"/>
  <c r="AW4" i="1" s="1"/>
  <c r="AW7" i="1" s="1"/>
  <c r="AA4" i="1"/>
  <c r="Z4" i="1"/>
  <c r="W4" i="1"/>
  <c r="V4" i="1"/>
  <c r="L4" i="1"/>
  <c r="H4" i="1"/>
  <c r="AA3" i="1"/>
  <c r="Z3" i="1"/>
  <c r="W3" i="1"/>
  <c r="V3" i="1"/>
  <c r="AA2" i="1"/>
  <c r="Z2" i="1"/>
  <c r="Z5" i="1" s="1"/>
  <c r="W2" i="1"/>
  <c r="V2" i="1"/>
  <c r="V5" i="1" s="1"/>
  <c r="AV5" i="1" l="1"/>
  <c r="AV7" i="1" s="1"/>
  <c r="AV6" i="1"/>
  <c r="AB2" i="1"/>
  <c r="AB6" i="1" s="1"/>
  <c r="AB3" i="1"/>
  <c r="H11" i="1"/>
  <c r="J6" i="1" s="1"/>
  <c r="X2" i="1"/>
  <c r="X6" i="1" s="1"/>
  <c r="X3" i="1"/>
  <c r="X4" i="1"/>
  <c r="N9" i="1"/>
  <c r="Z6" i="1"/>
  <c r="AB4" i="1"/>
  <c r="L11" i="1"/>
  <c r="M4" i="1" s="1"/>
  <c r="V6" i="1"/>
  <c r="N5" i="1" l="1"/>
  <c r="N10" i="1"/>
  <c r="N4" i="1"/>
  <c r="N11" i="1" s="1"/>
  <c r="N6" i="1"/>
  <c r="I4" i="1"/>
  <c r="J4" i="1"/>
  <c r="J7" i="1"/>
  <c r="J5" i="1"/>
  <c r="J8" i="1"/>
  <c r="J9" i="1"/>
  <c r="J10" i="1"/>
  <c r="N8" i="1"/>
  <c r="N7" i="1"/>
  <c r="J11" i="1" l="1"/>
</calcChain>
</file>

<file path=xl/sharedStrings.xml><?xml version="1.0" encoding="utf-8"?>
<sst xmlns="http://schemas.openxmlformats.org/spreadsheetml/2006/main" count="162" uniqueCount="95">
  <si>
    <t>Estadísticas Ciclo 1</t>
  </si>
  <si>
    <t>Estadísticas Ciclo 2</t>
  </si>
  <si>
    <t>ESTADISITICA CICLO 1</t>
  </si>
  <si>
    <t>ESTADISITICA CICLO 2</t>
  </si>
  <si>
    <t>ALTA</t>
  </si>
  <si>
    <t>Datos del Requerimiento</t>
  </si>
  <si>
    <t>CONTROL DE STATUS</t>
  </si>
  <si>
    <t>PORCENTAJE DE AVANCE</t>
  </si>
  <si>
    <t>PORCENTAJE PARCIAL</t>
  </si>
  <si>
    <t>MEDIA</t>
  </si>
  <si>
    <t>Nro. Y Desc. Requerimiento</t>
  </si>
  <si>
    <t>OK</t>
  </si>
  <si>
    <t>BAJA</t>
  </si>
  <si>
    <t>Alta</t>
  </si>
  <si>
    <t>Aplicación:</t>
  </si>
  <si>
    <t>ElectroR</t>
  </si>
  <si>
    <t>ERROR</t>
  </si>
  <si>
    <t>Total de Condiciones</t>
  </si>
  <si>
    <t>Media</t>
  </si>
  <si>
    <t>Equipo de Trabajo:</t>
  </si>
  <si>
    <t>Fernanda Carrazi – Ivan Quintero – Dario Rick – Fabian Caputo – Alvarez Jonathan</t>
  </si>
  <si>
    <t>DIFERIDO</t>
  </si>
  <si>
    <t>Porcentaje por Peso:</t>
  </si>
  <si>
    <t>Baja</t>
  </si>
  <si>
    <t>Fecha:</t>
  </si>
  <si>
    <t>CANCELADO / ANULADO</t>
  </si>
  <si>
    <t>FALTA DATOS</t>
  </si>
  <si>
    <t>BLOQUEADO</t>
  </si>
  <si>
    <t>NO PROBADO</t>
  </si>
  <si>
    <t>TOTALES</t>
  </si>
  <si>
    <t/>
  </si>
  <si>
    <t>Esquema</t>
  </si>
  <si>
    <t>Desarrollo de las condiciones de test</t>
  </si>
  <si>
    <t>CICLO 1</t>
  </si>
  <si>
    <t>CICLO 2</t>
  </si>
  <si>
    <t>Nro.</t>
  </si>
  <si>
    <t>Caso de Uso</t>
  </si>
  <si>
    <t>Descripción</t>
  </si>
  <si>
    <t>Datos Utilizados</t>
  </si>
  <si>
    <t>Resultado Esperado</t>
  </si>
  <si>
    <t>STATUS</t>
  </si>
  <si>
    <t>Resultado Obtenido</t>
  </si>
  <si>
    <t>Observaciones</t>
  </si>
  <si>
    <t>Peso</t>
  </si>
  <si>
    <t>Ciclo 1</t>
  </si>
  <si>
    <t>Ciclo 2</t>
  </si>
  <si>
    <t>Reajuste de stock</t>
  </si>
  <si>
    <t>Reporte contable</t>
  </si>
  <si>
    <t>Reporte electrodomésticos</t>
  </si>
  <si>
    <t>Reporte de piezas</t>
  </si>
  <si>
    <t>Reporte de envíos del día</t>
  </si>
  <si>
    <t>ABM Ordenes de trabajo</t>
  </si>
  <si>
    <t>Impresiones</t>
  </si>
  <si>
    <t>Se ingresa al sistema con un usuario de tipo administrador. Se ingresa a la vista de piezas. Se crea una nueva pieza, se registra la misma con un alerta de bajo stock de 10 unidades. Se sube el stock de la misma a 20 unidades.</t>
  </si>
  <si>
    <t>Se verifica la creación de los items físicos en la tabla prod_piezas_stock. Se verifica la creación de la alerta por bajo stock en la tabla acc_alertas.</t>
  </si>
  <si>
    <t>Se verifica la eliminación de los items físicos en la tabla prod_piezas_stock. Se verifica la creación de la alerta por bajo stock en la tabla acc_alertas.</t>
  </si>
  <si>
    <t>Se ingresa al sistema con un usuario de tipo administrativo. Se ingresa a la vista de piezas. Se edita una pieza que tenga 20 unidades en stock, y se le configura el alerta de bajo stock a 10 unidades. Se reajusta el stock físico de la pieza a 9 unidades.</t>
  </si>
  <si>
    <t>Se verifica la creación de los items físicos en la tabla prod_piezas_stock. No se genera alerta</t>
  </si>
  <si>
    <t>Se ingresa al sistema con un usuario de tipo administrativo. Se ingresa a la vista de piezas. Se crea una nueva pieza, se registra la misma con un alerta de bajo stock de 5 unidades. Se sube el stock de la misma a 20 unidades.</t>
  </si>
  <si>
    <t>Se ingresa al sistema con un usuario de tipo administrador. Se ingresa a la vista de piezas. Se sube el stock de una pieza existente a 100 unidades. Se edita la pieza y se le sube el alerta de bajo stock a 120 unidades.</t>
  </si>
  <si>
    <t>Se ingresa a la vista de reportes. Se selecciona el reporte contable y un rango de fechas. No existen solicitudes de compra procesadas ni órdenes de trabajo en estado entregadas en ese rango de fechas.</t>
  </si>
  <si>
    <t>El reporte no trae resultados.</t>
  </si>
  <si>
    <t>Se ingresa a la vista de reportes. Se selecciona el reporte contable y un rango de fechas. Existen tres solicitudes de compra en estado procesadas para ese rango de fechas.</t>
  </si>
  <si>
    <t>El reporte trae un gráfico donde indica el dinero que se gastó en esas tres solicitudes de compra. Se verifica que el importe corresponde con la sumatoria de lo gastado según la tabla solc_piezas.</t>
  </si>
  <si>
    <t>Se ingresa a la vista de reportes. Se selecciona el reporte contable y un rango de fechas. Existen tres solicitudes de compra en estado procesadas y dos ordenes de trabajo en estado entregadas para ese rango de fechas.</t>
  </si>
  <si>
    <t>El reporte trae un gráfico donde indica el dinero que se gastó en esas tres solicitudes de compra, y el dinero que ingresó en las ordenes de trabajo. Se verifica que el importe de egresos corresponde con la sumatoria de lo gastado según la tabla solc_piezas, y el importe de ingresos corresponde con la sumatoria de lo gastado en la ot_items filtrando por esPresup = true.</t>
  </si>
  <si>
    <t>Se ingresa a la vista de reportes. Se selecciona el reporte de electrodomésticos mas reparados. No existen ordenes de trabajo cargadas.</t>
  </si>
  <si>
    <t>Se ingresa a la vista de reportes. Se selecciona el reporte de electrodomésticos mas reparados. Existen dos ordenes de trabajo asociadas al electrodomésticos A, y tres ordenes de trabajo asociadas al electrodoméstico B</t>
  </si>
  <si>
    <t>Se ingresa a la vista de reportes. Se selecciona el reporte de electrodomésticos mas reparados. Existen dos ordenes de trabajo asociadas al electrodomésticos A, tres ordenes de trabajo asociadas al electrodoméstico B, cuatro ordenes de trabajo asociadas al electrodoméstico C, y una orden de trabajo asociada al electrodoméstico D.</t>
  </si>
  <si>
    <t>El reporte trae los electrodomésticos en el siguiente orden: B - C</t>
  </si>
  <si>
    <t>El reporte trae los electrodomésticos en el siguiente orden: D-A-B-C</t>
  </si>
  <si>
    <t>Se ingresa a la vista de reportes. Se selecciona el reporte de piezas mas insumidas. No existen ordenes de trabajo reparadas.</t>
  </si>
  <si>
    <t>Se ingresa a la vista de reportes. Se selecciona el reporte de piezas mas insumidas. Existen 2 OT que insumen 2 piezas A, y 1 OT que insume una pieza B</t>
  </si>
  <si>
    <t>El reporte trae las piezas en el siguiente orden: A-B</t>
  </si>
  <si>
    <t>Se ingresa a la vista de reportes. Se selecciona el reporte de piezas mas insumidas. Existen 3 OT que insumen 2 piezas A, y 3 OT que insumen tres piezas B cada una</t>
  </si>
  <si>
    <t>El reporte trae las piezas en el siguiente orden: B-A</t>
  </si>
  <si>
    <t>Se ingresa a la vista de reportes. Se selecciona el reporte de envìos del dìa. No existen ordenes de trabajo en estado enviadas.</t>
  </si>
  <si>
    <t>Se ingresa al sistema con un usuario de tipo administrativo. Se imprime una OT en estado presupuestada.</t>
  </si>
  <si>
    <t>Se ingresa al sistema con un usuario de tipo administrador. Se imprime una SC en estado procesada.</t>
  </si>
  <si>
    <t>El reporte se imprime correctamente.</t>
  </si>
  <si>
    <t>Se imprime la OT correctamente. Se muestran las piezas presupuestadas en la impresiòn.</t>
  </si>
  <si>
    <t>Se imprime la OT correctamente. Se muestran las piezas que ingresaron al stock fìsico.</t>
  </si>
  <si>
    <t>Se ingresa a la vista de reportes. Se selecciona el reporte de envìos del dìa. Existen 2 ordenes de trabajo, una en estado despachada, otra en entregada, y otra ingresada.</t>
  </si>
  <si>
    <t>El reporte trae las ordenes de trabajo en estado despachada y entregada</t>
  </si>
  <si>
    <t>Se iingresa al sistema con un usuario de tipo administrador. Se selecciona una orden de trabajo en estado aprobada. Se intentan agregar mas items al presupuesto.</t>
  </si>
  <si>
    <t>El sistema no permite agregar mas items al presupuesto, debido a que el mismo ya fue aprobado por el cliente.</t>
  </si>
  <si>
    <t>Se ingresa a la vista de reportes. Se selecciona el reporte de envìos del dìa. Existen 4 ordenes de trabajo en estado ingresada.</t>
  </si>
  <si>
    <t>El sistema permite consultar al administrador el estado de una OT reparada.</t>
  </si>
  <si>
    <t>Se ingresa a la aplicaciòn con un usuario de tipo administrador. Se consulta el estado de una OT en estado reparada.</t>
  </si>
  <si>
    <t>Se ingresa a la aplicaciòn con un usuario de tipo técnico Se consulta el estado de una OT en estado entregada.</t>
  </si>
  <si>
    <t>El sistema permite no permite al usuario de tipo tècnico consultar el estado de una orden en estado entregada.</t>
  </si>
  <si>
    <t xml:space="preserve">Se ingresa al sistema con un usuario de tipo administrativo. Se selecciona una orden de trabajo en estado </t>
  </si>
  <si>
    <t>Se ingresa al sistema con un usuario de tipo técnico. Se selecciona una orden de trabajo en estado "en reparacion". Se cambia el estado de la misma a "en espera de piezas".</t>
  </si>
  <si>
    <t>El sistema permite el cambio de estado correctamente.Se verifica el impacto en las tablas ot_estados_historico y ot_ordenes_trabajo</t>
  </si>
  <si>
    <t>Se ingresa al sistema con un usuario de tipo administrativo. Se selecciona una orden de trabajo en estado reparada. Se despacha la misma.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</si>
</sst>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numFmt numFmtId="165" formatCode="0.0%"/>
    <numFmt numFmtId="166" formatCode="00000"/>
  </numFmts>
  <fonts count="18" x14ac:knownFonts="1">
    <font>
      <sz val="10"/>
      <color rgb="FF000000"/>
      <name val="Arial"/>
      <family val="2"/>
      <charset val="1"/>
    </font>
    <font>
      <sz val="10"/>
      <name val="Arial"/>
      <family val="2"/>
      <charset val="1"/>
    </font>
    <font>
      <u/>
      <sz val="10"/>
      <color rgb="FF0000FF"/>
      <name val="Arial"/>
      <family val="2"/>
      <charset val="1"/>
    </font>
    <font>
      <sz val="8"/>
      <name val="Arial"/>
      <family val="2"/>
      <charset val="1"/>
    </font>
    <font>
      <b/>
      <sz val="8"/>
      <name val="Arial"/>
      <family val="2"/>
      <charset val="1"/>
    </font>
    <font>
      <b/>
      <sz val="11"/>
      <name val="Arial"/>
      <family val="2"/>
      <charset val="1"/>
    </font>
    <font>
      <b/>
      <sz val="10"/>
      <name val="Arial"/>
      <family val="2"/>
      <charset val="1"/>
    </font>
    <font>
      <b/>
      <sz val="8"/>
      <color rgb="FF0000FF"/>
      <name val="Arial"/>
      <family val="2"/>
      <charset val="1"/>
    </font>
    <font>
      <b/>
      <sz val="8"/>
      <color rgb="FFFFFFFF"/>
      <name val="Arial"/>
      <family val="2"/>
      <charset val="1"/>
    </font>
    <font>
      <sz val="6"/>
      <color rgb="FFFFFF99"/>
      <name val="Arial"/>
      <family val="2"/>
      <charset val="1"/>
    </font>
    <font>
      <sz val="8"/>
      <color rgb="FFCCFFFF"/>
      <name val="Arial"/>
      <family val="2"/>
      <charset val="1"/>
    </font>
    <font>
      <b/>
      <sz val="14"/>
      <name val="Arial"/>
      <family val="2"/>
      <charset val="1"/>
    </font>
    <font>
      <b/>
      <sz val="9"/>
      <color rgb="FFFFFFFF"/>
      <name val="Arial"/>
      <family val="2"/>
      <charset val="1"/>
    </font>
    <font>
      <b/>
      <i/>
      <u/>
      <sz val="9"/>
      <color rgb="FFFFFFFF"/>
      <name val="Arial"/>
      <family val="2"/>
      <charset val="1"/>
    </font>
    <font>
      <b/>
      <sz val="18"/>
      <name val="Arial"/>
      <family val="2"/>
      <charset val="1"/>
    </font>
    <font>
      <b/>
      <sz val="12"/>
      <name val="Arial"/>
      <family val="2"/>
      <charset val="1"/>
    </font>
    <font>
      <b/>
      <u/>
      <sz val="8"/>
      <name val="Arial"/>
      <family val="2"/>
      <charset val="1"/>
    </font>
    <font>
      <sz val="8"/>
      <name val="Arial"/>
      <family val="2"/>
    </font>
  </fonts>
  <fills count="11">
    <fill>
      <patternFill patternType="none"/>
    </fill>
    <fill>
      <patternFill patternType="gray125"/>
    </fill>
    <fill>
      <patternFill patternType="solid">
        <fgColor rgb="FFCCFFCC"/>
        <bgColor rgb="FFCCFFFF"/>
      </patternFill>
    </fill>
    <fill>
      <patternFill patternType="solid">
        <fgColor rgb="FFFFFF99"/>
        <bgColor rgb="FFFFFFCC"/>
      </patternFill>
    </fill>
    <fill>
      <patternFill patternType="solid">
        <fgColor rgb="FFCCFFFF"/>
        <bgColor rgb="FFCCFFFF"/>
      </patternFill>
    </fill>
    <fill>
      <patternFill patternType="solid">
        <fgColor rgb="FFC0C0C0"/>
        <bgColor rgb="FFC2D69B"/>
      </patternFill>
    </fill>
    <fill>
      <patternFill patternType="solid">
        <fgColor rgb="FFFFFFCC"/>
        <bgColor rgb="FFFFFFFF"/>
      </patternFill>
    </fill>
    <fill>
      <patternFill patternType="solid">
        <fgColor rgb="FF008080"/>
        <bgColor rgb="FF008080"/>
      </patternFill>
    </fill>
    <fill>
      <patternFill patternType="solid">
        <fgColor rgb="FFC2D69B"/>
        <bgColor rgb="FFD6E3BC"/>
      </patternFill>
    </fill>
    <fill>
      <patternFill patternType="solid">
        <fgColor rgb="FFD6E3BC"/>
        <bgColor rgb="FFC2D69B"/>
      </patternFill>
    </fill>
    <fill>
      <patternFill patternType="solid">
        <fgColor rgb="FFFFFFFF"/>
        <bgColor rgb="FFFFFFCC"/>
      </patternFill>
    </fill>
  </fills>
  <borders count="39">
    <border>
      <left/>
      <right/>
      <top/>
      <bottom/>
      <diagonal/>
    </border>
    <border>
      <left style="medium">
        <color auto="1"/>
      </left>
      <right style="thin">
        <color auto="1"/>
      </right>
      <top style="medium">
        <color auto="1"/>
      </top>
      <bottom style="double">
        <color auto="1"/>
      </bottom>
      <diagonal/>
    </border>
    <border>
      <left style="thin">
        <color auto="1"/>
      </left>
      <right style="medium">
        <color auto="1"/>
      </right>
      <top/>
      <bottom style="double">
        <color auto="1"/>
      </bottom>
      <diagonal/>
    </border>
    <border>
      <left style="medium">
        <color auto="1"/>
      </left>
      <right style="medium">
        <color auto="1"/>
      </right>
      <top style="medium">
        <color auto="1"/>
      </top>
      <bottom style="medium">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style="thin">
        <color auto="1"/>
      </right>
      <top style="thin">
        <color auto="1"/>
      </top>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25">
    <xf numFmtId="0" fontId="0" fillId="0" borderId="0" xfId="0"/>
    <xf numFmtId="0" fontId="1" fillId="0" borderId="0" xfId="0" applyFont="1" applyAlignment="1">
      <alignment horizontal="left" vertical="top" wrapText="1"/>
    </xf>
    <xf numFmtId="0" fontId="2" fillId="0" borderId="0" xfId="0" applyFont="1" applyAlignment="1">
      <alignment vertical="top"/>
    </xf>
    <xf numFmtId="0" fontId="3" fillId="0" borderId="0" xfId="0" applyFont="1" applyAlignment="1">
      <alignment vertical="top"/>
    </xf>
    <xf numFmtId="0" fontId="1" fillId="0" borderId="0" xfId="0" applyFont="1" applyAlignment="1">
      <alignment horizontal="left" vertical="center" wrapText="1"/>
    </xf>
    <xf numFmtId="0" fontId="3" fillId="0" borderId="0" xfId="0" applyFont="1" applyAlignment="1">
      <alignment vertical="center"/>
    </xf>
    <xf numFmtId="0" fontId="5" fillId="0" borderId="0" xfId="0" applyFont="1" applyAlignment="1">
      <alignment horizontal="center" vertical="top" wrapText="1"/>
    </xf>
    <xf numFmtId="0" fontId="3" fillId="0" borderId="4" xfId="0" applyFont="1" applyBorder="1" applyAlignment="1">
      <alignment vertical="top"/>
    </xf>
    <xf numFmtId="0" fontId="3" fillId="0" borderId="5" xfId="0" applyFont="1" applyBorder="1" applyAlignment="1">
      <alignment vertical="top" wrapText="1"/>
    </xf>
    <xf numFmtId="10" fontId="3" fillId="0" borderId="5" xfId="0" applyNumberFormat="1" applyFont="1" applyBorder="1" applyAlignment="1">
      <alignment vertical="top" wrapText="1"/>
    </xf>
    <xf numFmtId="0" fontId="3" fillId="0" borderId="5" xfId="0" applyFont="1" applyBorder="1" applyAlignment="1">
      <alignment vertical="top"/>
    </xf>
    <xf numFmtId="0" fontId="3" fillId="0" borderId="6" xfId="0" applyFont="1" applyBorder="1" applyAlignment="1">
      <alignment vertical="top" wrapText="1"/>
    </xf>
    <xf numFmtId="0" fontId="1" fillId="0" borderId="7" xfId="0" applyFont="1" applyBorder="1" applyAlignment="1">
      <alignment horizontal="left" vertical="top" wrapText="1"/>
    </xf>
    <xf numFmtId="0" fontId="6" fillId="0" borderId="0" xfId="0" applyFont="1" applyAlignment="1">
      <alignment horizontal="center" vertical="center" wrapText="1"/>
    </xf>
    <xf numFmtId="0" fontId="3" fillId="0" borderId="7" xfId="0" applyFont="1" applyBorder="1" applyAlignment="1">
      <alignment horizontal="left" vertical="top" wrapText="1"/>
    </xf>
    <xf numFmtId="0" fontId="4" fillId="5" borderId="9" xfId="0" applyFont="1" applyFill="1" applyBorder="1" applyAlignment="1">
      <alignment horizontal="center" vertical="center"/>
    </xf>
    <xf numFmtId="0" fontId="3" fillId="5" borderId="10" xfId="0" applyFont="1" applyFill="1" applyBorder="1" applyAlignment="1">
      <alignment horizontal="center" vertical="center"/>
    </xf>
    <xf numFmtId="0" fontId="4" fillId="5" borderId="9"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1" fillId="0" borderId="11" xfId="0" applyFont="1" applyBorder="1" applyAlignment="1">
      <alignment horizontal="center" vertical="center" wrapText="1"/>
    </xf>
    <xf numFmtId="0" fontId="3" fillId="0" borderId="0" xfId="0" applyFont="1" applyAlignment="1">
      <alignment horizontal="left" vertical="top" wrapText="1"/>
    </xf>
    <xf numFmtId="0" fontId="3" fillId="0" borderId="12" xfId="0" applyFont="1" applyBorder="1" applyAlignment="1">
      <alignment vertical="top"/>
    </xf>
    <xf numFmtId="0" fontId="3" fillId="0" borderId="13" xfId="0" applyFont="1" applyBorder="1" applyAlignment="1">
      <alignment vertical="top" wrapText="1"/>
    </xf>
    <xf numFmtId="10" fontId="3" fillId="0" borderId="13" xfId="0" applyNumberFormat="1" applyFont="1" applyBorder="1" applyAlignment="1">
      <alignment vertical="top" wrapText="1"/>
    </xf>
    <xf numFmtId="0" fontId="3" fillId="0" borderId="13" xfId="0" applyFont="1" applyBorder="1" applyAlignment="1">
      <alignment vertical="top"/>
    </xf>
    <xf numFmtId="0" fontId="3" fillId="0" borderId="14" xfId="0" applyFont="1" applyBorder="1" applyAlignment="1">
      <alignment vertical="top" wrapText="1"/>
    </xf>
    <xf numFmtId="0" fontId="3" fillId="0" borderId="15" xfId="0" applyFont="1" applyBorder="1" applyAlignment="1">
      <alignment vertical="center" wrapText="1"/>
    </xf>
    <xf numFmtId="0" fontId="4" fillId="3" borderId="16" xfId="0" applyFont="1" applyFill="1" applyBorder="1" applyAlignment="1">
      <alignment vertical="center"/>
    </xf>
    <xf numFmtId="0" fontId="4" fillId="3" borderId="17" xfId="0" applyFont="1" applyFill="1" applyBorder="1" applyAlignment="1">
      <alignment vertical="center"/>
    </xf>
    <xf numFmtId="10" fontId="3" fillId="3" borderId="15" xfId="0" applyNumberFormat="1" applyFont="1" applyFill="1" applyBorder="1" applyAlignment="1">
      <alignment vertical="top"/>
    </xf>
    <xf numFmtId="0" fontId="4" fillId="4" borderId="16" xfId="0" applyFont="1" applyFill="1" applyBorder="1" applyAlignment="1">
      <alignment vertical="top"/>
    </xf>
    <xf numFmtId="0" fontId="4" fillId="4" borderId="18" xfId="0" applyFont="1" applyFill="1" applyBorder="1" applyAlignment="1">
      <alignment vertical="top"/>
    </xf>
    <xf numFmtId="10" fontId="3" fillId="4" borderId="20" xfId="0" applyNumberFormat="1" applyFont="1" applyFill="1" applyBorder="1" applyAlignment="1">
      <alignment vertical="top"/>
    </xf>
    <xf numFmtId="0" fontId="1"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wrapText="1"/>
    </xf>
    <xf numFmtId="0" fontId="4" fillId="3" borderId="21" xfId="0" applyFont="1" applyFill="1" applyBorder="1" applyAlignment="1">
      <alignment vertical="center"/>
    </xf>
    <xf numFmtId="0" fontId="4" fillId="3" borderId="22" xfId="0" applyFont="1" applyFill="1" applyBorder="1" applyAlignment="1">
      <alignment vertical="center"/>
    </xf>
    <xf numFmtId="0" fontId="4" fillId="4" borderId="21" xfId="0" applyFont="1" applyFill="1" applyBorder="1" applyAlignment="1">
      <alignment vertical="center"/>
    </xf>
    <xf numFmtId="0" fontId="4" fillId="4" borderId="14" xfId="0" applyFont="1" applyFill="1" applyBorder="1" applyAlignment="1">
      <alignment vertical="top"/>
    </xf>
    <xf numFmtId="0" fontId="3" fillId="0" borderId="14" xfId="0" applyFont="1" applyBorder="1" applyAlignment="1">
      <alignment vertical="top"/>
    </xf>
    <xf numFmtId="0" fontId="1" fillId="0" borderId="0" xfId="0" applyFont="1" applyAlignment="1">
      <alignment horizontal="left" vertical="top"/>
    </xf>
    <xf numFmtId="0" fontId="3" fillId="0" borderId="15" xfId="0" applyFont="1" applyBorder="1" applyAlignment="1">
      <alignment vertical="center"/>
    </xf>
    <xf numFmtId="0" fontId="3" fillId="0" borderId="23" xfId="0" applyFont="1" applyBorder="1" applyAlignment="1">
      <alignment vertical="top"/>
    </xf>
    <xf numFmtId="10" fontId="8" fillId="0" borderId="24" xfId="0" applyNumberFormat="1" applyFont="1" applyBorder="1" applyAlignment="1">
      <alignment vertical="top"/>
    </xf>
    <xf numFmtId="10" fontId="4" fillId="0" borderId="24" xfId="0" applyNumberFormat="1" applyFont="1" applyBorder="1" applyAlignment="1">
      <alignment vertical="top"/>
    </xf>
    <xf numFmtId="0" fontId="3" fillId="0" borderId="25" xfId="0" applyFont="1" applyBorder="1" applyAlignment="1">
      <alignment vertical="top"/>
    </xf>
    <xf numFmtId="10" fontId="8" fillId="0" borderId="25" xfId="0" applyNumberFormat="1" applyFont="1" applyBorder="1" applyAlignment="1">
      <alignment vertical="top"/>
    </xf>
    <xf numFmtId="10" fontId="4" fillId="0" borderId="26" xfId="0" applyNumberFormat="1" applyFont="1" applyBorder="1" applyAlignment="1">
      <alignment vertical="top"/>
    </xf>
    <xf numFmtId="0" fontId="3" fillId="0" borderId="27" xfId="0" applyFont="1" applyBorder="1" applyAlignment="1">
      <alignment vertical="center"/>
    </xf>
    <xf numFmtId="165" fontId="3" fillId="0" borderId="0" xfId="0" applyNumberFormat="1" applyFont="1" applyAlignment="1">
      <alignment vertical="top" wrapText="1"/>
    </xf>
    <xf numFmtId="0" fontId="4" fillId="4" borderId="21" xfId="0" applyFont="1" applyFill="1" applyBorder="1" applyAlignment="1">
      <alignment vertical="top"/>
    </xf>
    <xf numFmtId="0" fontId="4" fillId="3" borderId="28" xfId="0" applyFont="1" applyFill="1" applyBorder="1" applyAlignment="1">
      <alignment vertical="center"/>
    </xf>
    <xf numFmtId="0" fontId="4" fillId="3" borderId="29" xfId="0" applyFont="1" applyFill="1" applyBorder="1" applyAlignment="1">
      <alignment vertical="center"/>
    </xf>
    <xf numFmtId="0" fontId="4" fillId="3" borderId="30" xfId="0" applyFont="1" applyFill="1" applyBorder="1" applyAlignment="1">
      <alignment vertical="center"/>
    </xf>
    <xf numFmtId="0" fontId="4" fillId="3" borderId="31" xfId="0" applyFont="1" applyFill="1" applyBorder="1" applyAlignment="1">
      <alignment vertical="center"/>
    </xf>
    <xf numFmtId="9" fontId="9" fillId="3" borderId="32" xfId="0" applyNumberFormat="1" applyFont="1" applyFill="1" applyBorder="1" applyAlignment="1">
      <alignment vertical="top"/>
    </xf>
    <xf numFmtId="10" fontId="3" fillId="3" borderId="33" xfId="0" applyNumberFormat="1" applyFont="1" applyFill="1" applyBorder="1" applyAlignment="1">
      <alignment vertical="top"/>
    </xf>
    <xf numFmtId="0" fontId="4" fillId="4" borderId="34" xfId="0" applyFont="1" applyFill="1" applyBorder="1" applyAlignment="1">
      <alignment vertical="top"/>
    </xf>
    <xf numFmtId="0" fontId="4" fillId="4" borderId="26" xfId="0" applyFont="1" applyFill="1" applyBorder="1" applyAlignment="1">
      <alignment vertical="top"/>
    </xf>
    <xf numFmtId="0" fontId="10" fillId="4" borderId="32" xfId="0" applyFont="1" applyFill="1" applyBorder="1" applyAlignment="1">
      <alignment vertical="top"/>
    </xf>
    <xf numFmtId="10" fontId="3" fillId="4" borderId="3" xfId="0" applyNumberFormat="1" applyFont="1" applyFill="1" applyBorder="1" applyAlignment="1">
      <alignment vertical="top"/>
    </xf>
    <xf numFmtId="0" fontId="3" fillId="0" borderId="11" xfId="0" applyFont="1" applyBorder="1" applyAlignment="1">
      <alignment vertical="top"/>
    </xf>
    <xf numFmtId="0" fontId="11" fillId="0" borderId="0" xfId="0" applyFont="1" applyAlignment="1">
      <alignment vertical="top"/>
    </xf>
    <xf numFmtId="0" fontId="4" fillId="6" borderId="13" xfId="0" applyFont="1" applyFill="1" applyBorder="1" applyAlignment="1">
      <alignment horizontal="center" vertical="center"/>
    </xf>
    <xf numFmtId="0" fontId="3" fillId="0" borderId="13" xfId="0" applyFont="1" applyBorder="1" applyAlignment="1">
      <alignment horizontal="center" vertical="center" wrapText="1"/>
    </xf>
    <xf numFmtId="0" fontId="13" fillId="7" borderId="22" xfId="0" applyFont="1" applyFill="1" applyBorder="1" applyAlignment="1">
      <alignment horizontal="center" vertical="center"/>
    </xf>
    <xf numFmtId="0" fontId="3" fillId="0" borderId="0" xfId="0" applyFont="1" applyAlignment="1">
      <alignment horizontal="center" vertical="center"/>
    </xf>
    <xf numFmtId="0" fontId="4" fillId="4" borderId="13" xfId="0" applyFont="1" applyFill="1" applyBorder="1" applyAlignment="1">
      <alignment horizontal="center" vertical="top"/>
    </xf>
    <xf numFmtId="0" fontId="4" fillId="4" borderId="12" xfId="0" applyFont="1" applyFill="1" applyBorder="1" applyAlignment="1">
      <alignment horizontal="center" vertical="top"/>
    </xf>
    <xf numFmtId="0" fontId="4" fillId="4" borderId="13" xfId="0" applyFont="1" applyFill="1" applyBorder="1" applyAlignment="1">
      <alignment horizontal="center" vertical="top" wrapText="1"/>
    </xf>
    <xf numFmtId="0" fontId="4" fillId="3" borderId="13"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3" fillId="0" borderId="13" xfId="0" applyFont="1" applyBorder="1" applyAlignment="1">
      <alignment horizontal="center" vertical="top" wrapText="1"/>
    </xf>
    <xf numFmtId="0" fontId="3" fillId="0" borderId="0" xfId="0" applyFont="1" applyAlignment="1">
      <alignment horizontal="center" vertical="top"/>
    </xf>
    <xf numFmtId="0" fontId="4" fillId="2" borderId="36" xfId="0" applyFont="1" applyFill="1" applyBorder="1" applyAlignment="1">
      <alignment horizontal="center" vertical="top"/>
    </xf>
    <xf numFmtId="0" fontId="4" fillId="2" borderId="36" xfId="0" applyFont="1" applyFill="1" applyBorder="1" applyAlignment="1">
      <alignment horizontal="center" vertical="center" wrapText="1"/>
    </xf>
    <xf numFmtId="0" fontId="3" fillId="2" borderId="36" xfId="0" applyFont="1" applyFill="1" applyBorder="1" applyAlignment="1">
      <alignment horizontal="center" vertical="top" wrapText="1"/>
    </xf>
    <xf numFmtId="0" fontId="4" fillId="2" borderId="36" xfId="0" applyFont="1" applyFill="1" applyBorder="1" applyAlignment="1">
      <alignment horizontal="center" vertical="top" wrapText="1"/>
    </xf>
    <xf numFmtId="0" fontId="4" fillId="2" borderId="23" xfId="0" applyFont="1" applyFill="1" applyBorder="1" applyAlignment="1">
      <alignment horizontal="center" vertical="top" wrapText="1"/>
    </xf>
    <xf numFmtId="0" fontId="15" fillId="9" borderId="13" xfId="0" applyFont="1" applyFill="1" applyBorder="1" applyAlignment="1">
      <alignment horizontal="center" vertical="center" wrapText="1"/>
    </xf>
    <xf numFmtId="0" fontId="3" fillId="0" borderId="13" xfId="0" applyFont="1" applyBorder="1" applyAlignment="1">
      <alignment horizontal="left" vertical="center" wrapText="1"/>
    </xf>
    <xf numFmtId="0" fontId="4" fillId="0" borderId="13" xfId="0" applyFont="1" applyBorder="1" applyAlignment="1">
      <alignment horizontal="center" vertical="center" wrapText="1"/>
    </xf>
    <xf numFmtId="0" fontId="4" fillId="5" borderId="13" xfId="0" applyFont="1" applyFill="1" applyBorder="1" applyAlignment="1">
      <alignment horizontal="left" vertical="center" wrapText="1"/>
    </xf>
    <xf numFmtId="0" fontId="3" fillId="3" borderId="13" xfId="0" applyFont="1" applyFill="1" applyBorder="1" applyAlignment="1">
      <alignment horizontal="left" vertical="top" wrapText="1"/>
    </xf>
    <xf numFmtId="0" fontId="3" fillId="4" borderId="22" xfId="0" applyFont="1" applyFill="1" applyBorder="1" applyAlignment="1">
      <alignment vertical="center" wrapText="1"/>
    </xf>
    <xf numFmtId="0" fontId="3" fillId="4" borderId="12" xfId="0" applyFont="1" applyFill="1" applyBorder="1" applyAlignment="1">
      <alignment vertical="center" wrapText="1"/>
    </xf>
    <xf numFmtId="0" fontId="4" fillId="0" borderId="13" xfId="0" applyFont="1" applyBorder="1" applyAlignment="1">
      <alignment horizontal="center" vertical="center"/>
    </xf>
    <xf numFmtId="0" fontId="4" fillId="5" borderId="13" xfId="0" applyFont="1" applyFill="1" applyBorder="1" applyAlignment="1">
      <alignment horizontal="center" vertical="center" wrapText="1"/>
    </xf>
    <xf numFmtId="0" fontId="15" fillId="9" borderId="5" xfId="0" applyFont="1" applyFill="1" applyBorder="1" applyAlignment="1">
      <alignment horizontal="center" vertical="center" wrapText="1"/>
    </xf>
    <xf numFmtId="0" fontId="16" fillId="10" borderId="13" xfId="0" applyFont="1" applyFill="1" applyBorder="1" applyAlignment="1">
      <alignment horizontal="center" vertical="center" wrapText="1"/>
    </xf>
    <xf numFmtId="0" fontId="3" fillId="3" borderId="22" xfId="0" applyFont="1" applyFill="1" applyBorder="1" applyAlignment="1">
      <alignment vertical="center" wrapText="1"/>
    </xf>
    <xf numFmtId="0" fontId="3" fillId="3" borderId="12" xfId="0" applyFont="1" applyFill="1" applyBorder="1" applyAlignment="1">
      <alignment vertical="center" wrapText="1"/>
    </xf>
    <xf numFmtId="0" fontId="17" fillId="0" borderId="13" xfId="0" applyFont="1" applyBorder="1" applyAlignment="1">
      <alignment horizontal="left" vertical="center" wrapText="1"/>
    </xf>
    <xf numFmtId="0" fontId="4" fillId="3" borderId="13" xfId="0" applyFont="1" applyFill="1" applyBorder="1" applyAlignment="1">
      <alignment horizontal="center" vertical="center" wrapText="1"/>
    </xf>
    <xf numFmtId="0" fontId="16" fillId="0" borderId="13" xfId="0" applyFont="1" applyBorder="1" applyAlignment="1">
      <alignment horizontal="center" vertical="center" wrapText="1"/>
    </xf>
    <xf numFmtId="0" fontId="4" fillId="3" borderId="13" xfId="0" applyFont="1" applyFill="1" applyBorder="1" applyAlignment="1">
      <alignment horizontal="center" vertical="center" wrapText="1"/>
    </xf>
    <xf numFmtId="0" fontId="4" fillId="4" borderId="13" xfId="0" applyFont="1" applyFill="1" applyBorder="1" applyAlignment="1">
      <alignment horizontal="center" vertical="center" wrapText="1"/>
    </xf>
    <xf numFmtId="166" fontId="14" fillId="8" borderId="13" xfId="0" applyNumberFormat="1" applyFont="1" applyFill="1" applyBorder="1" applyAlignment="1">
      <alignment horizontal="center" vertical="center" wrapText="1"/>
    </xf>
    <xf numFmtId="0" fontId="3" fillId="3" borderId="13" xfId="0" applyFont="1" applyFill="1" applyBorder="1" applyAlignment="1">
      <alignment horizontal="center" vertical="center" wrapText="1"/>
    </xf>
    <xf numFmtId="0" fontId="4" fillId="2" borderId="35" xfId="0" applyFont="1" applyFill="1" applyBorder="1" applyAlignment="1">
      <alignment horizontal="center" vertical="top"/>
    </xf>
    <xf numFmtId="0" fontId="4" fillId="2" borderId="37" xfId="0" applyFont="1" applyFill="1" applyBorder="1" applyAlignment="1">
      <alignment horizontal="left" vertical="top" wrapText="1"/>
    </xf>
    <xf numFmtId="0" fontId="4" fillId="6" borderId="13" xfId="0" applyFont="1" applyFill="1" applyBorder="1" applyAlignment="1">
      <alignment horizontal="center" vertical="center" wrapText="1"/>
    </xf>
    <xf numFmtId="0" fontId="12" fillId="7" borderId="13" xfId="0" applyFont="1" applyFill="1" applyBorder="1" applyAlignment="1">
      <alignment horizontal="center" vertical="center"/>
    </xf>
    <xf numFmtId="0" fontId="4" fillId="3" borderId="13" xfId="0" applyFont="1" applyFill="1" applyBorder="1" applyAlignment="1">
      <alignment horizontal="center" vertical="center"/>
    </xf>
    <xf numFmtId="0" fontId="4" fillId="4" borderId="13" xfId="0" applyFont="1" applyFill="1" applyBorder="1" applyAlignment="1">
      <alignment horizontal="center" vertical="center"/>
    </xf>
    <xf numFmtId="0" fontId="4" fillId="3" borderId="13"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3" fillId="0" borderId="14" xfId="0" applyFont="1" applyBorder="1" applyAlignment="1">
      <alignment vertical="center" wrapText="1"/>
    </xf>
    <xf numFmtId="10" fontId="7" fillId="3" borderId="3" xfId="0" applyNumberFormat="1" applyFont="1" applyFill="1" applyBorder="1" applyAlignment="1">
      <alignment horizontal="center" vertical="center"/>
    </xf>
    <xf numFmtId="10" fontId="7" fillId="4" borderId="19" xfId="0" applyNumberFormat="1" applyFont="1" applyFill="1" applyBorder="1" applyAlignment="1">
      <alignment horizontal="center" vertical="center"/>
    </xf>
    <xf numFmtId="0" fontId="3" fillId="0" borderId="14" xfId="0" applyFont="1" applyBorder="1" applyAlignment="1">
      <alignment vertical="center"/>
    </xf>
    <xf numFmtId="14" fontId="3" fillId="0" borderId="26" xfId="0" applyNumberFormat="1" applyFont="1" applyBorder="1" applyAlignment="1">
      <alignment horizontal="left" vertical="center"/>
    </xf>
    <xf numFmtId="164" fontId="4" fillId="2" borderId="1" xfId="0" applyNumberFormat="1" applyFont="1" applyFill="1" applyBorder="1" applyAlignment="1">
      <alignment horizontal="center" vertical="top"/>
    </xf>
    <xf numFmtId="0" fontId="4" fillId="2" borderId="2" xfId="0" applyFont="1" applyFill="1" applyBorder="1" applyAlignment="1">
      <alignment horizontal="center" vertical="top"/>
    </xf>
    <xf numFmtId="0" fontId="4" fillId="3" borderId="3"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8"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12" xfId="0" applyFont="1" applyFill="1" applyBorder="1" applyAlignment="1">
      <alignment horizontal="center" vertical="center" wrapText="1"/>
    </xf>
    <xf numFmtId="166" fontId="14" fillId="8" borderId="25" xfId="0" applyNumberFormat="1" applyFont="1" applyFill="1" applyBorder="1" applyAlignment="1">
      <alignment horizontal="center" vertical="center" wrapText="1"/>
    </xf>
    <xf numFmtId="166" fontId="14" fillId="8" borderId="38" xfId="0" applyNumberFormat="1" applyFont="1" applyFill="1" applyBorder="1" applyAlignment="1">
      <alignment horizontal="center" vertical="center" wrapText="1"/>
    </xf>
    <xf numFmtId="166" fontId="14" fillId="8" borderId="5" xfId="0" applyNumberFormat="1"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1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6E3B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C2D69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048576"/>
  <sheetViews>
    <sheetView tabSelected="1" topLeftCell="A40" zoomScale="85" zoomScaleNormal="85" workbookViewId="0">
      <selection activeCell="D36" sqref="D36"/>
    </sheetView>
  </sheetViews>
  <sheetFormatPr defaultColWidth="9.140625" defaultRowHeight="12.75" x14ac:dyDescent="0.2"/>
  <cols>
    <col min="1" max="1" width="6"/>
    <col min="2" max="2" width="32" customWidth="1"/>
    <col min="3" max="3" width="13.140625"/>
    <col min="4" max="4" width="46.85546875"/>
    <col min="5" max="5" width="19.85546875"/>
    <col min="6" max="6" width="82.7109375"/>
    <col min="7" max="7" width="22.7109375"/>
    <col min="8" max="8" width="3.7109375"/>
    <col min="9" max="9" width="19.5703125"/>
    <col min="10" max="10" width="40.7109375"/>
    <col min="11" max="11" width="22.7109375"/>
    <col min="12" max="12" width="4.7109375"/>
    <col min="13" max="13" width="20.7109375"/>
    <col min="14" max="14" width="40.7109375"/>
    <col min="21" max="21" width="15.42578125"/>
    <col min="22" max="22" width="6"/>
    <col min="23" max="23" width="1.85546875"/>
    <col min="24" max="24" width="6"/>
    <col min="25" max="25" width="15.42578125"/>
    <col min="26" max="26" width="6"/>
    <col min="27" max="27" width="1.85546875"/>
    <col min="28" max="28" width="6"/>
    <col min="50" max="1025" width="17.28515625"/>
  </cols>
  <sheetData>
    <row r="1" spans="1:49" ht="12.75" customHeight="1" x14ac:dyDescent="0.2">
      <c r="A1" s="1"/>
      <c r="B1" s="1"/>
      <c r="C1" s="1"/>
      <c r="D1" s="1"/>
      <c r="E1" s="1"/>
      <c r="F1" s="1"/>
      <c r="G1" s="2"/>
      <c r="H1" s="2"/>
      <c r="I1" s="2"/>
      <c r="J1" s="2"/>
      <c r="K1" s="2"/>
      <c r="L1" s="2"/>
      <c r="M1" s="2"/>
      <c r="N1" s="2"/>
      <c r="O1" s="1"/>
      <c r="P1" s="1"/>
      <c r="Q1" s="1"/>
      <c r="R1" s="3"/>
      <c r="S1" s="3"/>
      <c r="T1" s="3"/>
      <c r="U1" s="113" t="s">
        <v>0</v>
      </c>
      <c r="V1" s="113"/>
      <c r="W1" s="113"/>
      <c r="X1" s="113"/>
      <c r="Y1" s="114" t="s">
        <v>1</v>
      </c>
      <c r="Z1" s="114"/>
      <c r="AA1" s="114"/>
      <c r="AB1" s="114"/>
      <c r="AC1" s="3"/>
      <c r="AD1" s="3"/>
      <c r="AE1" s="3"/>
      <c r="AF1" s="3"/>
      <c r="AG1" s="3"/>
      <c r="AH1" s="3"/>
      <c r="AI1" s="3"/>
      <c r="AJ1" s="3"/>
      <c r="AK1" s="3"/>
      <c r="AL1" s="3"/>
      <c r="AM1" s="3"/>
      <c r="AN1" s="3"/>
      <c r="AO1" s="3"/>
      <c r="AP1" s="3"/>
      <c r="AQ1" s="3"/>
      <c r="AR1" s="3"/>
      <c r="AS1" s="3"/>
      <c r="AT1" s="3"/>
      <c r="AU1" s="3"/>
      <c r="AV1" s="3"/>
      <c r="AW1" s="3"/>
    </row>
    <row r="2" spans="1:49" ht="12.75" customHeight="1" x14ac:dyDescent="0.2">
      <c r="A2" s="4"/>
      <c r="B2" s="4"/>
      <c r="C2" s="4"/>
      <c r="D2" s="5"/>
      <c r="E2" s="5"/>
      <c r="F2" s="6"/>
      <c r="G2" s="115" t="s">
        <v>2</v>
      </c>
      <c r="H2" s="115"/>
      <c r="I2" s="115"/>
      <c r="J2" s="115"/>
      <c r="K2" s="116" t="s">
        <v>3</v>
      </c>
      <c r="L2" s="116"/>
      <c r="M2" s="116"/>
      <c r="N2" s="116"/>
      <c r="O2" s="6"/>
      <c r="P2" s="6"/>
      <c r="Q2" s="6"/>
      <c r="R2" s="5"/>
      <c r="S2" s="5"/>
      <c r="T2" s="5"/>
      <c r="U2" s="7" t="s">
        <v>4</v>
      </c>
      <c r="V2" s="8" t="e">
        <f>COUNTIF(#REF!,U2)*4</f>
        <v>#REF!</v>
      </c>
      <c r="W2" s="8" t="e">
        <f>COUNTIF(#REF!,1)*4</f>
        <v>#REF!</v>
      </c>
      <c r="X2" s="9" t="e">
        <f>W2/V5</f>
        <v>#REF!</v>
      </c>
      <c r="Y2" s="10" t="s">
        <v>4</v>
      </c>
      <c r="Z2" s="8" t="e">
        <f>COUNTIF(#REF!,Y2)*4</f>
        <v>#REF!</v>
      </c>
      <c r="AA2" s="8" t="e">
        <f>COUNTIF(#REF!,1)*4</f>
        <v>#REF!</v>
      </c>
      <c r="AB2" s="11" t="e">
        <f>AA2/Z5</f>
        <v>#REF!</v>
      </c>
      <c r="AC2" s="5"/>
      <c r="AD2" s="5"/>
      <c r="AE2" s="5"/>
      <c r="AF2" s="5"/>
      <c r="AG2" s="5"/>
      <c r="AH2" s="5"/>
      <c r="AI2" s="5"/>
      <c r="AJ2" s="5"/>
      <c r="AK2" s="5"/>
      <c r="AL2" s="5"/>
      <c r="AM2" s="5"/>
      <c r="AN2" s="5"/>
      <c r="AO2" s="5"/>
      <c r="AP2" s="5"/>
      <c r="AQ2" s="5"/>
      <c r="AR2" s="5"/>
      <c r="AS2" s="5"/>
      <c r="AT2" s="5"/>
      <c r="AU2" s="5"/>
      <c r="AV2" s="5"/>
      <c r="AW2" s="5"/>
    </row>
    <row r="3" spans="1:49" ht="22.5" customHeight="1" x14ac:dyDescent="0.2">
      <c r="A3" s="12"/>
      <c r="B3" s="117" t="s">
        <v>5</v>
      </c>
      <c r="C3" s="117"/>
      <c r="D3" s="117"/>
      <c r="E3" s="13"/>
      <c r="F3" s="14"/>
      <c r="G3" s="15" t="s">
        <v>6</v>
      </c>
      <c r="H3" s="16"/>
      <c r="I3" s="17" t="s">
        <v>7</v>
      </c>
      <c r="J3" s="18" t="s">
        <v>8</v>
      </c>
      <c r="K3" s="15" t="s">
        <v>6</v>
      </c>
      <c r="L3" s="16"/>
      <c r="M3" s="17" t="s">
        <v>7</v>
      </c>
      <c r="N3" s="18" t="s">
        <v>8</v>
      </c>
      <c r="O3" s="19"/>
      <c r="P3" s="20"/>
      <c r="Q3" s="20"/>
      <c r="R3" s="3"/>
      <c r="S3" s="3"/>
      <c r="T3" s="3"/>
      <c r="U3" s="21" t="s">
        <v>9</v>
      </c>
      <c r="V3" s="8" t="e">
        <f>COUNTIF(#REF!,U3)*4</f>
        <v>#REF!</v>
      </c>
      <c r="W3" s="22" t="e">
        <f>COUNTIF(#REF!,2)*2</f>
        <v>#REF!</v>
      </c>
      <c r="X3" s="23" t="e">
        <f>W3/V5</f>
        <v>#REF!</v>
      </c>
      <c r="Y3" s="24" t="s">
        <v>9</v>
      </c>
      <c r="Z3" s="22" t="e">
        <f>COUNTIF(#REF!,Y3)*2</f>
        <v>#REF!</v>
      </c>
      <c r="AA3" s="22" t="e">
        <f>COUNTIF(#REF!,2)</f>
        <v>#REF!</v>
      </c>
      <c r="AB3" s="25" t="e">
        <f>AA3/Z5</f>
        <v>#REF!</v>
      </c>
      <c r="AC3" s="3"/>
      <c r="AD3" s="3"/>
      <c r="AE3" s="3"/>
      <c r="AF3" s="3"/>
      <c r="AG3" s="3"/>
      <c r="AH3" s="3"/>
      <c r="AI3" s="3"/>
      <c r="AJ3" s="3"/>
      <c r="AK3" s="3"/>
      <c r="AL3" s="3"/>
      <c r="AM3" s="3"/>
      <c r="AN3" s="3"/>
      <c r="AO3" s="3"/>
      <c r="AP3" s="3"/>
      <c r="AQ3" s="3"/>
      <c r="AR3" s="3"/>
      <c r="AS3" s="3"/>
      <c r="AT3" s="3"/>
      <c r="AU3" s="3"/>
      <c r="AV3" s="3"/>
      <c r="AW3" s="3"/>
    </row>
    <row r="4" spans="1:49" ht="12.75" customHeight="1" x14ac:dyDescent="0.2">
      <c r="A4" s="1"/>
      <c r="B4" s="26" t="s">
        <v>10</v>
      </c>
      <c r="C4" s="108"/>
      <c r="D4" s="108"/>
      <c r="E4" s="20"/>
      <c r="F4" s="20"/>
      <c r="G4" s="27" t="s">
        <v>11</v>
      </c>
      <c r="H4" s="28">
        <f t="shared" ref="H4:H10" si="0">COUNTIF($G$16:$G$54,G4)</f>
        <v>0</v>
      </c>
      <c r="I4" s="109">
        <f>(H4+H5+H6+H7)/H11</f>
        <v>0</v>
      </c>
      <c r="J4" s="29">
        <f>H4/H11</f>
        <v>0</v>
      </c>
      <c r="K4" s="30" t="s">
        <v>11</v>
      </c>
      <c r="L4" s="31" t="e">
        <f>COUNTIF(#REF!,K4)</f>
        <v>#REF!</v>
      </c>
      <c r="M4" s="110" t="e">
        <f>(L4+L5+L6+L7)/L11</f>
        <v>#REF!</v>
      </c>
      <c r="N4" s="32" t="e">
        <f>L4/L11</f>
        <v>#REF!</v>
      </c>
      <c r="O4" s="33"/>
      <c r="P4" s="20"/>
      <c r="Q4" s="20"/>
      <c r="R4" s="3"/>
      <c r="S4" s="3"/>
      <c r="T4" s="3"/>
      <c r="U4" s="21" t="s">
        <v>12</v>
      </c>
      <c r="V4" s="8" t="e">
        <f>COUNTIF(#REF!,U4)*4</f>
        <v>#REF!</v>
      </c>
      <c r="W4" s="22" t="e">
        <f>COUNTIF(#REF!,3)</f>
        <v>#REF!</v>
      </c>
      <c r="X4" s="23" t="e">
        <f>W4/V5</f>
        <v>#REF!</v>
      </c>
      <c r="Y4" s="24" t="s">
        <v>12</v>
      </c>
      <c r="Z4" s="22" t="e">
        <f>COUNTIF(#REF!,Y4)*1</f>
        <v>#REF!</v>
      </c>
      <c r="AA4" s="22" t="e">
        <f>COUNTIF(#REF!,3)</f>
        <v>#REF!</v>
      </c>
      <c r="AB4" s="25" t="e">
        <f>AA4/Z5</f>
        <v>#REF!</v>
      </c>
      <c r="AC4" s="3"/>
      <c r="AD4" s="3"/>
      <c r="AE4" s="3"/>
      <c r="AF4" s="3"/>
      <c r="AG4" s="3"/>
      <c r="AH4" s="3"/>
      <c r="AI4" s="3"/>
      <c r="AJ4" s="3"/>
      <c r="AK4" s="3"/>
      <c r="AL4" s="3"/>
      <c r="AM4" s="3"/>
      <c r="AN4" s="3"/>
      <c r="AO4" s="3"/>
      <c r="AP4" s="3"/>
      <c r="AQ4" s="3"/>
      <c r="AR4" s="3" t="s">
        <v>13</v>
      </c>
      <c r="AS4" s="34">
        <v>0</v>
      </c>
      <c r="AT4" s="34" t="e">
        <f>COUNTIF(#REF!,1)</f>
        <v>#REF!</v>
      </c>
      <c r="AU4" s="34" t="e">
        <f>COUNTIF(#REF!,1)</f>
        <v>#REF!</v>
      </c>
      <c r="AV4" s="35">
        <f>IF(AS4=0,0,((AT4/AS4)*0.6))</f>
        <v>0</v>
      </c>
      <c r="AW4" s="35" t="e">
        <f>IF(AT4=0,0,((AU4/AS4)*0.6))</f>
        <v>#REF!</v>
      </c>
    </row>
    <row r="5" spans="1:49" ht="12.75" customHeight="1" x14ac:dyDescent="0.2">
      <c r="A5" s="1"/>
      <c r="B5" s="26" t="s">
        <v>14</v>
      </c>
      <c r="C5" s="108" t="s">
        <v>15</v>
      </c>
      <c r="D5" s="108"/>
      <c r="E5" s="20"/>
      <c r="F5" s="20"/>
      <c r="G5" s="36" t="s">
        <v>16</v>
      </c>
      <c r="H5" s="37">
        <f t="shared" si="0"/>
        <v>0</v>
      </c>
      <c r="I5" s="109"/>
      <c r="J5" s="29">
        <f>H5/H11</f>
        <v>0</v>
      </c>
      <c r="K5" s="38" t="s">
        <v>16</v>
      </c>
      <c r="L5" s="39" t="e">
        <f>COUNTIF(#REF!,K5)</f>
        <v>#REF!</v>
      </c>
      <c r="M5" s="110"/>
      <c r="N5" s="32" t="e">
        <f>L5/L11</f>
        <v>#REF!</v>
      </c>
      <c r="O5" s="33"/>
      <c r="P5" s="20"/>
      <c r="Q5" s="20"/>
      <c r="R5" s="3"/>
      <c r="S5" s="3"/>
      <c r="T5" s="3"/>
      <c r="U5" s="21" t="s">
        <v>17</v>
      </c>
      <c r="V5" s="24" t="e">
        <f>SUM(V2:V4)</f>
        <v>#REF!</v>
      </c>
      <c r="W5" s="24"/>
      <c r="X5" s="24"/>
      <c r="Y5" s="24" t="s">
        <v>17</v>
      </c>
      <c r="Z5" s="24" t="e">
        <f>SUM(Z2:Z4)</f>
        <v>#REF!</v>
      </c>
      <c r="AA5" s="24"/>
      <c r="AB5" s="40"/>
      <c r="AC5" s="3"/>
      <c r="AD5" s="3"/>
      <c r="AE5" s="3"/>
      <c r="AF5" s="3"/>
      <c r="AG5" s="3"/>
      <c r="AH5" s="3"/>
      <c r="AI5" s="3"/>
      <c r="AJ5" s="3"/>
      <c r="AK5" s="3"/>
      <c r="AL5" s="3"/>
      <c r="AM5" s="3"/>
      <c r="AN5" s="3"/>
      <c r="AO5" s="3"/>
      <c r="AP5" s="3"/>
      <c r="AQ5" s="3"/>
      <c r="AR5" s="3" t="s">
        <v>18</v>
      </c>
      <c r="AS5" s="34">
        <v>0</v>
      </c>
      <c r="AT5" s="34" t="e">
        <f>COUNTIF(#REF!,2)</f>
        <v>#REF!</v>
      </c>
      <c r="AU5" s="34" t="e">
        <f>COUNTIF(#REF!,2)</f>
        <v>#REF!</v>
      </c>
      <c r="AV5" s="35" t="e">
        <f>IF(AT5=0,0,((AT5/AS5)*0.3))</f>
        <v>#REF!</v>
      </c>
      <c r="AW5" s="35" t="e">
        <f>IF(AT5=0,0,((AU5/AS5)*0.6))</f>
        <v>#REF!</v>
      </c>
    </row>
    <row r="6" spans="1:49" ht="12.75" customHeight="1" x14ac:dyDescent="0.2">
      <c r="A6" s="41"/>
      <c r="B6" s="42" t="s">
        <v>19</v>
      </c>
      <c r="C6" s="111" t="s">
        <v>20</v>
      </c>
      <c r="D6" s="111"/>
      <c r="E6" s="34"/>
      <c r="F6" s="34"/>
      <c r="G6" s="36" t="s">
        <v>21</v>
      </c>
      <c r="H6" s="37">
        <f t="shared" si="0"/>
        <v>0</v>
      </c>
      <c r="I6" s="109"/>
      <c r="J6" s="29">
        <f>H6/H11</f>
        <v>0</v>
      </c>
      <c r="K6" s="38" t="s">
        <v>21</v>
      </c>
      <c r="L6" s="39" t="e">
        <f>COUNTIF(#REF!,K6)</f>
        <v>#REF!</v>
      </c>
      <c r="M6" s="110"/>
      <c r="N6" s="32" t="e">
        <f>L6/L11</f>
        <v>#REF!</v>
      </c>
      <c r="O6" s="33"/>
      <c r="P6" s="34"/>
      <c r="Q6" s="34"/>
      <c r="R6" s="3"/>
      <c r="S6" s="3"/>
      <c r="T6" s="3"/>
      <c r="U6" s="43" t="s">
        <v>22</v>
      </c>
      <c r="V6" s="44" t="e">
        <f>(H4+H5+H6+H7)/V5</f>
        <v>#REF!</v>
      </c>
      <c r="W6" s="45"/>
      <c r="X6" s="45" t="e">
        <f>SUM(X2:X5)</f>
        <v>#REF!</v>
      </c>
      <c r="Y6" s="46" t="s">
        <v>22</v>
      </c>
      <c r="Z6" s="47" t="e">
        <f>(L4+L5+L6+L7)/Z5</f>
        <v>#REF!</v>
      </c>
      <c r="AA6" s="45"/>
      <c r="AB6" s="48" t="e">
        <f>SUM(AB2:AB5)</f>
        <v>#REF!</v>
      </c>
      <c r="AC6" s="3"/>
      <c r="AD6" s="3"/>
      <c r="AE6" s="3"/>
      <c r="AF6" s="3"/>
      <c r="AG6" s="3"/>
      <c r="AH6" s="3"/>
      <c r="AI6" s="3"/>
      <c r="AJ6" s="3"/>
      <c r="AK6" s="3"/>
      <c r="AL6" s="3"/>
      <c r="AM6" s="3"/>
      <c r="AN6" s="3"/>
      <c r="AO6" s="3"/>
      <c r="AP6" s="3"/>
      <c r="AQ6" s="3"/>
      <c r="AR6" s="3" t="s">
        <v>23</v>
      </c>
      <c r="AS6" s="34">
        <v>0</v>
      </c>
      <c r="AT6" s="34" t="e">
        <f>COUNTIF(#REF!,3)</f>
        <v>#REF!</v>
      </c>
      <c r="AU6" s="34" t="e">
        <f>COUNTIF(#REF!,3)</f>
        <v>#REF!</v>
      </c>
      <c r="AV6" s="35" t="e">
        <f>IF(AT6=0,0,((AT6/AS6)*0.1))</f>
        <v>#REF!</v>
      </c>
      <c r="AW6" s="35" t="e">
        <f>IF(AT6=0,0,((AU6/AS6)*0.6))</f>
        <v>#REF!</v>
      </c>
    </row>
    <row r="7" spans="1:49" ht="12.75" customHeight="1" x14ac:dyDescent="0.2">
      <c r="A7" s="41"/>
      <c r="B7" s="49" t="s">
        <v>24</v>
      </c>
      <c r="C7" s="112"/>
      <c r="D7" s="112"/>
      <c r="E7" s="34"/>
      <c r="F7" s="34"/>
      <c r="G7" s="36" t="s">
        <v>25</v>
      </c>
      <c r="H7" s="37">
        <f t="shared" si="0"/>
        <v>0</v>
      </c>
      <c r="I7" s="109"/>
      <c r="J7" s="29">
        <f>H7/H11</f>
        <v>0</v>
      </c>
      <c r="K7" s="38" t="s">
        <v>25</v>
      </c>
      <c r="L7" s="39" t="e">
        <f>COUNTIF(#REF!,K7)</f>
        <v>#REF!</v>
      </c>
      <c r="M7" s="110"/>
      <c r="N7" s="32" t="e">
        <f>L7/L11</f>
        <v>#REF!</v>
      </c>
      <c r="O7" s="33"/>
      <c r="P7" s="34"/>
      <c r="Q7" s="34"/>
      <c r="R7" s="3"/>
      <c r="S7" s="3"/>
      <c r="T7" s="3"/>
      <c r="U7" s="3"/>
      <c r="V7" s="3"/>
      <c r="W7" s="3"/>
      <c r="X7" s="3"/>
      <c r="Y7" s="3"/>
      <c r="Z7" s="3"/>
      <c r="AA7" s="3"/>
      <c r="AB7" s="3"/>
      <c r="AC7" s="3"/>
      <c r="AD7" s="3"/>
      <c r="AE7" s="3"/>
      <c r="AF7" s="3"/>
      <c r="AG7" s="3"/>
      <c r="AH7" s="3"/>
      <c r="AI7" s="3"/>
      <c r="AJ7" s="3"/>
      <c r="AK7" s="3"/>
      <c r="AL7" s="3"/>
      <c r="AM7" s="3"/>
      <c r="AN7" s="3"/>
      <c r="AO7" s="3"/>
      <c r="AP7" s="3"/>
      <c r="AQ7" s="3"/>
      <c r="AR7" s="3"/>
      <c r="AS7" s="35"/>
      <c r="AT7" s="35"/>
      <c r="AU7" s="35"/>
      <c r="AV7" s="50" t="e">
        <f>SUM(AV4:AV6)</f>
        <v>#REF!</v>
      </c>
      <c r="AW7" s="50" t="e">
        <f>SUM(AW4:AW6)</f>
        <v>#REF!</v>
      </c>
    </row>
    <row r="8" spans="1:49" ht="12.75" customHeight="1" x14ac:dyDescent="0.2">
      <c r="A8" s="41"/>
      <c r="B8" s="3"/>
      <c r="C8" s="3"/>
      <c r="D8" s="34"/>
      <c r="E8" s="34"/>
      <c r="F8" s="34"/>
      <c r="G8" s="36" t="s">
        <v>26</v>
      </c>
      <c r="H8" s="37">
        <f t="shared" si="0"/>
        <v>0</v>
      </c>
      <c r="I8" s="109"/>
      <c r="J8" s="29">
        <f>H8/H11</f>
        <v>0</v>
      </c>
      <c r="K8" s="38" t="s">
        <v>26</v>
      </c>
      <c r="L8" s="39" t="e">
        <f>COUNTIF(#REF!,K8)</f>
        <v>#REF!</v>
      </c>
      <c r="M8" s="110"/>
      <c r="N8" s="32" t="e">
        <f>L8/L11</f>
        <v>#REF!</v>
      </c>
      <c r="O8" s="33"/>
      <c r="P8" s="34"/>
      <c r="Q8" s="34"/>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49" ht="12.75" customHeight="1" x14ac:dyDescent="0.2">
      <c r="A9" s="41"/>
      <c r="B9" s="41"/>
      <c r="C9" s="41"/>
      <c r="D9" s="3"/>
      <c r="E9" s="3"/>
      <c r="F9" s="34"/>
      <c r="G9" s="36" t="s">
        <v>27</v>
      </c>
      <c r="H9" s="37">
        <f t="shared" si="0"/>
        <v>0</v>
      </c>
      <c r="I9" s="109"/>
      <c r="J9" s="29">
        <f>H9/H11</f>
        <v>0</v>
      </c>
      <c r="K9" s="51" t="s">
        <v>27</v>
      </c>
      <c r="L9" s="39" t="e">
        <f>COUNTIF(#REF!,K9)</f>
        <v>#REF!</v>
      </c>
      <c r="M9" s="110"/>
      <c r="N9" s="32" t="e">
        <f>L9/L11</f>
        <v>#REF!</v>
      </c>
      <c r="O9" s="3"/>
      <c r="P9" s="34"/>
      <c r="Q9" s="34"/>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49" ht="12.75" customHeight="1" x14ac:dyDescent="0.2">
      <c r="A10" s="1"/>
      <c r="B10" s="1"/>
      <c r="C10" s="1"/>
      <c r="D10" s="1"/>
      <c r="E10" s="1"/>
      <c r="F10" s="2"/>
      <c r="G10" s="52" t="s">
        <v>28</v>
      </c>
      <c r="H10" s="53">
        <f>COUNTIF($G$16:$G$54,G10)</f>
        <v>24</v>
      </c>
      <c r="I10" s="109"/>
      <c r="J10" s="29">
        <f>H10/H11</f>
        <v>1</v>
      </c>
      <c r="K10" s="51" t="s">
        <v>28</v>
      </c>
      <c r="L10" s="39" t="e">
        <f>COUNTIF(#REF!,K10)</f>
        <v>#REF!</v>
      </c>
      <c r="M10" s="110"/>
      <c r="N10" s="32" t="e">
        <f>L10/L11</f>
        <v>#REF!</v>
      </c>
      <c r="O10" s="2"/>
      <c r="P10" s="2"/>
      <c r="Q10" s="2"/>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49" ht="12.75" customHeight="1" x14ac:dyDescent="0.2">
      <c r="A11" s="3"/>
      <c r="B11" s="3"/>
      <c r="C11" s="3"/>
      <c r="D11" s="34"/>
      <c r="E11" s="34"/>
      <c r="F11" s="3"/>
      <c r="G11" s="54" t="s">
        <v>29</v>
      </c>
      <c r="H11" s="55">
        <f>SUM(H4:H10)</f>
        <v>24</v>
      </c>
      <c r="I11" s="56"/>
      <c r="J11" s="57">
        <f>SUM(J4:J10)</f>
        <v>1</v>
      </c>
      <c r="K11" s="58" t="s">
        <v>29</v>
      </c>
      <c r="L11" s="59" t="e">
        <f>SUM(L4:L10)</f>
        <v>#REF!</v>
      </c>
      <c r="M11" s="60"/>
      <c r="N11" s="61" t="e">
        <f>SUM(N4:N10)</f>
        <v>#REF!</v>
      </c>
      <c r="O11" s="62"/>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49" ht="20.25" customHeight="1" x14ac:dyDescent="0.2">
      <c r="A12" s="63"/>
      <c r="B12" s="63"/>
      <c r="C12" s="63"/>
      <c r="D12" s="34"/>
      <c r="E12" s="34"/>
      <c r="F12" s="35"/>
      <c r="G12" s="35"/>
      <c r="H12" s="2"/>
      <c r="I12" s="2"/>
      <c r="J12" s="3"/>
      <c r="K12" s="3"/>
      <c r="L12" s="3"/>
      <c r="M12" s="3"/>
      <c r="N12" s="3"/>
      <c r="O12" s="35"/>
      <c r="P12" s="35"/>
      <c r="Q12" s="35"/>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49" ht="12.75" customHeight="1" x14ac:dyDescent="0.2">
      <c r="A13" s="64" t="s">
        <v>30</v>
      </c>
      <c r="B13" s="102" t="s">
        <v>31</v>
      </c>
      <c r="C13" s="102"/>
      <c r="D13" s="103" t="s">
        <v>32</v>
      </c>
      <c r="E13" s="103"/>
      <c r="F13" s="103"/>
      <c r="G13" s="104" t="s">
        <v>33</v>
      </c>
      <c r="H13" s="104"/>
      <c r="I13" s="104"/>
      <c r="J13" s="104"/>
      <c r="K13" s="105" t="s">
        <v>34</v>
      </c>
      <c r="L13" s="105"/>
      <c r="M13" s="105"/>
      <c r="N13" s="105"/>
      <c r="O13" s="65"/>
      <c r="P13" s="66"/>
      <c r="Q13" s="66"/>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row>
    <row r="14" spans="1:49" ht="12.75" customHeight="1" x14ac:dyDescent="0.2">
      <c r="A14" s="68" t="s">
        <v>35</v>
      </c>
      <c r="B14" s="69"/>
      <c r="C14" s="68" t="s">
        <v>36</v>
      </c>
      <c r="D14" s="70" t="s">
        <v>37</v>
      </c>
      <c r="E14" s="70" t="s">
        <v>38</v>
      </c>
      <c r="F14" s="70" t="s">
        <v>39</v>
      </c>
      <c r="G14" s="71" t="s">
        <v>40</v>
      </c>
      <c r="H14" s="106" t="s">
        <v>41</v>
      </c>
      <c r="I14" s="106"/>
      <c r="J14" s="71" t="s">
        <v>42</v>
      </c>
      <c r="K14" s="72" t="s">
        <v>40</v>
      </c>
      <c r="L14" s="107" t="s">
        <v>41</v>
      </c>
      <c r="M14" s="107"/>
      <c r="N14" s="72" t="s">
        <v>42</v>
      </c>
      <c r="O14" s="73" t="s">
        <v>43</v>
      </c>
      <c r="P14" s="70" t="s">
        <v>44</v>
      </c>
      <c r="Q14" s="70" t="s">
        <v>45</v>
      </c>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row>
    <row r="15" spans="1:49" ht="12.75" customHeight="1" x14ac:dyDescent="0.2">
      <c r="A15" s="100"/>
      <c r="B15" s="100"/>
      <c r="C15" s="75"/>
      <c r="D15" s="101"/>
      <c r="E15" s="101"/>
      <c r="F15" s="101"/>
      <c r="G15" s="76"/>
      <c r="H15" s="76"/>
      <c r="I15" s="76"/>
      <c r="J15" s="76"/>
      <c r="K15" s="76"/>
      <c r="L15" s="76"/>
      <c r="M15" s="76"/>
      <c r="N15" s="76"/>
      <c r="O15" s="77"/>
      <c r="P15" s="78"/>
      <c r="Q15" s="79"/>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row>
    <row r="16" spans="1:49" ht="67.5" customHeight="1" x14ac:dyDescent="0.2">
      <c r="A16" s="71">
        <v>1</v>
      </c>
      <c r="B16" s="98" t="s">
        <v>46</v>
      </c>
      <c r="C16" s="80">
        <v>1</v>
      </c>
      <c r="D16" s="81" t="s">
        <v>53</v>
      </c>
      <c r="E16" s="95"/>
      <c r="F16" s="83" t="s">
        <v>57</v>
      </c>
      <c r="G16" s="94" t="s">
        <v>28</v>
      </c>
      <c r="H16" s="99"/>
      <c r="I16" s="99"/>
      <c r="J16" s="84"/>
      <c r="K16" s="72" t="s">
        <v>28</v>
      </c>
      <c r="L16" s="85"/>
      <c r="M16" s="86"/>
      <c r="N16" s="72"/>
      <c r="O16" s="87"/>
      <c r="P16" s="88">
        <f>IF(AND(O16="ALTA", OR(G16="OK", G16="ERROR", G16="DIFERIDO", G16="CANCELADO / ANULADO")),1,(IF(AND(O16="MEDIA", OR(G16="OK", G16="ERROR", G16="DIFERIDO", G16="CANCELADO / ANULADO")),2,(IF(AND(O16="BAJA", OR(G16="OK", G16="ERROR", G16="DIFERIDO", G16="CANCELADO / ANULADO")),3,0)))))</f>
        <v>0</v>
      </c>
      <c r="Q16" s="88">
        <f>IF(AND(P16="ALTA", OR(H16="OK", H16="ERROR", H16="DIFERIDO", H16="CANCELADO / ANULADO")),1,(IF(AND(P16="MEDIA", OR(H16="OK", H16="ERROR", H16="DIFERIDO", H16="CANCELADO / ANULADO")),2,(IF(AND(P16="BAJA", OR(H16="OK", H16="ERROR", H16="DIFERIDO", H16="CANCELADO / ANULADO")),3,0)))))</f>
        <v>0</v>
      </c>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row>
    <row r="17" spans="1:49" ht="75" customHeight="1" x14ac:dyDescent="0.2">
      <c r="A17" s="71">
        <v>2</v>
      </c>
      <c r="B17" s="98"/>
      <c r="C17" s="89">
        <v>2</v>
      </c>
      <c r="D17" s="81" t="s">
        <v>59</v>
      </c>
      <c r="E17" s="90"/>
      <c r="F17" s="83" t="s">
        <v>54</v>
      </c>
      <c r="G17" s="94" t="s">
        <v>28</v>
      </c>
      <c r="H17" s="99"/>
      <c r="I17" s="99"/>
      <c r="J17" s="84"/>
      <c r="K17" s="72" t="s">
        <v>28</v>
      </c>
      <c r="L17" s="85"/>
      <c r="M17" s="86"/>
      <c r="N17" s="72"/>
      <c r="O17" s="87"/>
      <c r="P17" s="88"/>
      <c r="Q17" s="88"/>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row>
    <row r="18" spans="1:49" ht="78.75" customHeight="1" x14ac:dyDescent="0.2">
      <c r="A18" s="71">
        <v>3</v>
      </c>
      <c r="B18" s="98"/>
      <c r="C18" s="80">
        <v>3</v>
      </c>
      <c r="D18" s="81" t="s">
        <v>56</v>
      </c>
      <c r="E18" s="90"/>
      <c r="F18" s="83" t="s">
        <v>55</v>
      </c>
      <c r="G18" s="94" t="s">
        <v>28</v>
      </c>
      <c r="H18" s="99"/>
      <c r="I18" s="99"/>
      <c r="J18" s="84"/>
      <c r="K18" s="72" t="s">
        <v>28</v>
      </c>
      <c r="L18" s="85"/>
      <c r="M18" s="86"/>
      <c r="N18" s="72"/>
      <c r="O18" s="87"/>
      <c r="P18" s="88"/>
      <c r="Q18" s="88"/>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row>
    <row r="19" spans="1:49" ht="78.75" customHeight="1" x14ac:dyDescent="0.2">
      <c r="A19" s="71">
        <v>4</v>
      </c>
      <c r="B19" s="98"/>
      <c r="C19" s="80">
        <v>4</v>
      </c>
      <c r="D19" s="81" t="s">
        <v>58</v>
      </c>
      <c r="E19" s="90"/>
      <c r="F19" s="83" t="s">
        <v>57</v>
      </c>
      <c r="G19" s="94" t="s">
        <v>28</v>
      </c>
      <c r="H19" s="99"/>
      <c r="I19" s="99"/>
      <c r="J19" s="84"/>
      <c r="K19" s="72" t="s">
        <v>28</v>
      </c>
      <c r="L19" s="85"/>
      <c r="M19" s="86"/>
      <c r="N19" s="72"/>
      <c r="O19" s="87"/>
      <c r="P19" s="88"/>
      <c r="Q19" s="88"/>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row>
    <row r="20" spans="1:49" ht="84.75" customHeight="1" x14ac:dyDescent="0.2">
      <c r="A20" s="71">
        <v>5</v>
      </c>
      <c r="B20" s="98" t="s">
        <v>47</v>
      </c>
      <c r="C20" s="89">
        <v>1</v>
      </c>
      <c r="D20" s="81" t="s">
        <v>60</v>
      </c>
      <c r="E20" s="90"/>
      <c r="F20" s="83" t="s">
        <v>61</v>
      </c>
      <c r="G20" s="71" t="s">
        <v>28</v>
      </c>
      <c r="H20" s="91"/>
      <c r="I20" s="92"/>
      <c r="J20" s="84"/>
      <c r="K20" s="72" t="s">
        <v>28</v>
      </c>
      <c r="L20" s="85"/>
      <c r="M20" s="86"/>
      <c r="N20" s="72"/>
      <c r="O20" s="87"/>
      <c r="P20" s="88"/>
      <c r="Q20" s="88"/>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row>
    <row r="21" spans="1:49" ht="78.75" customHeight="1" x14ac:dyDescent="0.2">
      <c r="A21" s="71">
        <v>6</v>
      </c>
      <c r="B21" s="98"/>
      <c r="C21" s="80">
        <v>2</v>
      </c>
      <c r="D21" s="81" t="s">
        <v>62</v>
      </c>
      <c r="E21" s="90"/>
      <c r="F21" s="83" t="s">
        <v>63</v>
      </c>
      <c r="G21" s="71" t="s">
        <v>28</v>
      </c>
      <c r="H21" s="99"/>
      <c r="I21" s="99"/>
      <c r="J21" s="84"/>
      <c r="K21" s="72" t="s">
        <v>28</v>
      </c>
      <c r="L21" s="85"/>
      <c r="M21" s="86"/>
      <c r="N21" s="72"/>
      <c r="O21" s="87"/>
      <c r="P21" s="88"/>
      <c r="Q21" s="88"/>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row>
    <row r="22" spans="1:49" ht="63" customHeight="1" x14ac:dyDescent="0.2">
      <c r="A22" s="71">
        <v>7</v>
      </c>
      <c r="B22" s="98"/>
      <c r="C22" s="80">
        <v>3</v>
      </c>
      <c r="D22" s="81" t="s">
        <v>64</v>
      </c>
      <c r="E22" s="82"/>
      <c r="F22" s="83" t="s">
        <v>65</v>
      </c>
      <c r="G22" s="71" t="s">
        <v>28</v>
      </c>
      <c r="H22" s="99"/>
      <c r="I22" s="99"/>
      <c r="J22" s="84"/>
      <c r="K22" s="72" t="s">
        <v>28</v>
      </c>
      <c r="L22" s="85"/>
      <c r="M22" s="86"/>
      <c r="N22" s="72"/>
      <c r="O22" s="87"/>
      <c r="P22" s="88">
        <f>IF(AND(O22="ALTA", OR(G22="OK", G22="ERROR", G22="DIFERIDO", G22="CANCELADO / ANULADO")),1,(IF(AND(O22="MEDIA", OR(G22="OK", G22="ERROR", G22="DIFERIDO", G22="CANCELADO / ANULADO")),2,(IF(AND(O22="BAJA", OR(G22="OK", G22="ERROR", G22="DIFERIDO", G22="CANCELADO / ANULADO")),3,0)))))</f>
        <v>0</v>
      </c>
      <c r="Q22" s="88">
        <f>IF(AND(P22="ALTA", OR(H22="OK", H22="ERROR", H22="DIFERIDO", H22="CANCELADO / ANULADO")),1,(IF(AND(P22="MEDIA", OR(H22="OK", H22="ERROR", H22="DIFERIDO", H22="CANCELADO / ANULADO")),2,(IF(AND(P22="BAJA", OR(H22="OK", H22="ERROR", H22="DIFERIDO", H22="CANCELADO / ANULADO")),3,0)))))</f>
        <v>0</v>
      </c>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row>
    <row r="23" spans="1:49" ht="84.75" customHeight="1" x14ac:dyDescent="0.2">
      <c r="A23" s="96">
        <v>8</v>
      </c>
      <c r="B23" s="120" t="s">
        <v>48</v>
      </c>
      <c r="C23" s="89">
        <v>1</v>
      </c>
      <c r="D23" s="81" t="s">
        <v>66</v>
      </c>
      <c r="E23" s="90"/>
      <c r="F23" s="83" t="s">
        <v>61</v>
      </c>
      <c r="G23" s="96" t="s">
        <v>28</v>
      </c>
      <c r="H23" s="118"/>
      <c r="I23" s="119"/>
      <c r="J23" s="84"/>
      <c r="K23" s="97" t="s">
        <v>28</v>
      </c>
      <c r="L23" s="85"/>
      <c r="M23" s="86"/>
      <c r="N23" s="97"/>
      <c r="O23" s="87"/>
      <c r="P23" s="88"/>
      <c r="Q23" s="88"/>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row>
    <row r="24" spans="1:49" ht="84.75" customHeight="1" x14ac:dyDescent="0.2">
      <c r="A24" s="96">
        <v>9</v>
      </c>
      <c r="B24" s="121"/>
      <c r="C24" s="89">
        <v>2</v>
      </c>
      <c r="D24" s="81" t="s">
        <v>67</v>
      </c>
      <c r="E24" s="90"/>
      <c r="F24" s="83" t="s">
        <v>69</v>
      </c>
      <c r="G24" s="96" t="s">
        <v>28</v>
      </c>
      <c r="H24" s="118"/>
      <c r="I24" s="119"/>
      <c r="J24" s="84"/>
      <c r="K24" s="97" t="s">
        <v>28</v>
      </c>
      <c r="L24" s="85"/>
      <c r="M24" s="86"/>
      <c r="N24" s="97"/>
      <c r="O24" s="87"/>
      <c r="P24" s="88"/>
      <c r="Q24" s="88"/>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row>
    <row r="25" spans="1:49" ht="84.75" customHeight="1" x14ac:dyDescent="0.2">
      <c r="A25" s="96">
        <v>10</v>
      </c>
      <c r="B25" s="122"/>
      <c r="C25" s="89">
        <v>3</v>
      </c>
      <c r="D25" s="81" t="s">
        <v>68</v>
      </c>
      <c r="E25" s="90"/>
      <c r="F25" s="83" t="s">
        <v>70</v>
      </c>
      <c r="G25" s="96" t="s">
        <v>28</v>
      </c>
      <c r="H25" s="118"/>
      <c r="I25" s="119"/>
      <c r="J25" s="84"/>
      <c r="K25" s="97" t="s">
        <v>28</v>
      </c>
      <c r="L25" s="85"/>
      <c r="M25" s="86"/>
      <c r="N25" s="97"/>
      <c r="O25" s="87"/>
      <c r="P25" s="88"/>
      <c r="Q25" s="88"/>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row>
    <row r="26" spans="1:49" ht="84.75" customHeight="1" x14ac:dyDescent="0.2">
      <c r="A26" s="71">
        <v>11</v>
      </c>
      <c r="B26" s="98" t="s">
        <v>49</v>
      </c>
      <c r="C26" s="89">
        <v>1</v>
      </c>
      <c r="D26" s="81" t="s">
        <v>71</v>
      </c>
      <c r="E26" s="90"/>
      <c r="F26" s="83" t="s">
        <v>61</v>
      </c>
      <c r="G26" s="71" t="s">
        <v>28</v>
      </c>
      <c r="H26" s="99"/>
      <c r="I26" s="99"/>
      <c r="J26" s="84"/>
      <c r="K26" s="72" t="s">
        <v>28</v>
      </c>
      <c r="L26" s="85"/>
      <c r="M26" s="86"/>
      <c r="N26" s="72"/>
      <c r="O26" s="87"/>
      <c r="P26" s="88"/>
      <c r="Q26" s="88"/>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row>
    <row r="27" spans="1:49" ht="84.75" customHeight="1" x14ac:dyDescent="0.2">
      <c r="A27" s="71">
        <v>12</v>
      </c>
      <c r="B27" s="98"/>
      <c r="C27" s="89">
        <v>2</v>
      </c>
      <c r="D27" s="81" t="s">
        <v>72</v>
      </c>
      <c r="E27" s="90"/>
      <c r="F27" s="83" t="s">
        <v>73</v>
      </c>
      <c r="G27" s="71" t="s">
        <v>28</v>
      </c>
      <c r="H27" s="99"/>
      <c r="I27" s="99"/>
      <c r="J27" s="84"/>
      <c r="K27" s="72" t="s">
        <v>28</v>
      </c>
      <c r="L27" s="85"/>
      <c r="M27" s="86"/>
      <c r="N27" s="72"/>
      <c r="O27" s="87"/>
      <c r="P27" s="88"/>
      <c r="Q27" s="88"/>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row>
    <row r="28" spans="1:49" ht="84.75" customHeight="1" x14ac:dyDescent="0.2">
      <c r="A28" s="71">
        <v>13</v>
      </c>
      <c r="B28" s="98"/>
      <c r="C28" s="89">
        <v>3</v>
      </c>
      <c r="D28" s="81" t="s">
        <v>74</v>
      </c>
      <c r="E28" s="90"/>
      <c r="F28" s="83" t="s">
        <v>75</v>
      </c>
      <c r="G28" s="71" t="s">
        <v>28</v>
      </c>
      <c r="H28" s="99"/>
      <c r="I28" s="99"/>
      <c r="J28" s="84"/>
      <c r="K28" s="72" t="s">
        <v>28</v>
      </c>
      <c r="L28" s="85"/>
      <c r="M28" s="86"/>
      <c r="N28" s="72"/>
      <c r="O28" s="87"/>
      <c r="P28" s="88"/>
      <c r="Q28" s="88"/>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row>
    <row r="29" spans="1:49" ht="84.75" customHeight="1" x14ac:dyDescent="0.2">
      <c r="A29" s="96">
        <v>14</v>
      </c>
      <c r="B29" s="120" t="s">
        <v>50</v>
      </c>
      <c r="C29" s="89"/>
      <c r="D29" s="81" t="s">
        <v>76</v>
      </c>
      <c r="E29" s="90"/>
      <c r="F29" s="83" t="s">
        <v>61</v>
      </c>
      <c r="G29" s="96" t="s">
        <v>28</v>
      </c>
      <c r="H29" s="123"/>
      <c r="I29" s="124"/>
      <c r="J29" s="84"/>
      <c r="K29" s="97"/>
      <c r="L29" s="85"/>
      <c r="M29" s="86"/>
      <c r="N29" s="97"/>
      <c r="O29" s="87"/>
      <c r="P29" s="88"/>
      <c r="Q29" s="88"/>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row>
    <row r="30" spans="1:49" ht="84.75" customHeight="1" x14ac:dyDescent="0.2">
      <c r="A30" s="96">
        <v>15</v>
      </c>
      <c r="B30" s="121"/>
      <c r="C30" s="89"/>
      <c r="D30" s="81" t="s">
        <v>82</v>
      </c>
      <c r="E30" s="90"/>
      <c r="F30" s="83" t="s">
        <v>83</v>
      </c>
      <c r="G30" s="96" t="s">
        <v>28</v>
      </c>
      <c r="H30" s="123"/>
      <c r="I30" s="124"/>
      <c r="J30" s="84"/>
      <c r="K30" s="97"/>
      <c r="L30" s="85"/>
      <c r="M30" s="86"/>
      <c r="N30" s="97"/>
      <c r="O30" s="87"/>
      <c r="P30" s="88"/>
      <c r="Q30" s="88"/>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row>
    <row r="31" spans="1:49" ht="84.75" customHeight="1" x14ac:dyDescent="0.2">
      <c r="A31" s="96">
        <v>16</v>
      </c>
      <c r="B31" s="122"/>
      <c r="C31" s="89"/>
      <c r="D31" s="81" t="s">
        <v>86</v>
      </c>
      <c r="E31" s="90"/>
      <c r="F31" s="83" t="s">
        <v>61</v>
      </c>
      <c r="G31" s="96" t="s">
        <v>28</v>
      </c>
      <c r="H31" s="123"/>
      <c r="I31" s="124"/>
      <c r="J31" s="84"/>
      <c r="K31" s="97"/>
      <c r="L31" s="85"/>
      <c r="M31" s="86"/>
      <c r="N31" s="97"/>
      <c r="O31" s="87"/>
      <c r="P31" s="88"/>
      <c r="Q31" s="88"/>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row>
    <row r="32" spans="1:49" ht="84.75" customHeight="1" x14ac:dyDescent="0.2">
      <c r="A32" s="96">
        <v>17</v>
      </c>
      <c r="B32" s="98" t="s">
        <v>51</v>
      </c>
      <c r="C32" s="89">
        <v>1</v>
      </c>
      <c r="D32" s="81" t="s">
        <v>88</v>
      </c>
      <c r="E32" s="90"/>
      <c r="F32" s="83" t="s">
        <v>87</v>
      </c>
      <c r="G32" s="96" t="s">
        <v>28</v>
      </c>
      <c r="H32" s="118"/>
      <c r="I32" s="119"/>
      <c r="J32" s="84"/>
      <c r="K32" s="97" t="s">
        <v>28</v>
      </c>
      <c r="L32" s="85"/>
      <c r="M32" s="86"/>
      <c r="N32" s="97"/>
      <c r="O32" s="87"/>
      <c r="P32" s="88"/>
      <c r="Q32" s="88"/>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row>
    <row r="33" spans="1:49" ht="84.75" customHeight="1" x14ac:dyDescent="0.2">
      <c r="A33" s="96">
        <v>18</v>
      </c>
      <c r="B33" s="98"/>
      <c r="C33" s="89">
        <v>2</v>
      </c>
      <c r="D33" s="81" t="s">
        <v>89</v>
      </c>
      <c r="E33" s="90"/>
      <c r="F33" s="83" t="s">
        <v>90</v>
      </c>
      <c r="G33" s="96" t="s">
        <v>28</v>
      </c>
      <c r="H33" s="118"/>
      <c r="I33" s="119"/>
      <c r="J33" s="84"/>
      <c r="K33" s="97" t="s">
        <v>28</v>
      </c>
      <c r="L33" s="85"/>
      <c r="M33" s="86"/>
      <c r="N33" s="97"/>
      <c r="O33" s="87"/>
      <c r="P33" s="88"/>
      <c r="Q33" s="88"/>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row>
    <row r="34" spans="1:49" ht="84.75" customHeight="1" x14ac:dyDescent="0.2">
      <c r="A34" s="96">
        <v>19</v>
      </c>
      <c r="B34" s="98"/>
      <c r="C34" s="89">
        <v>3</v>
      </c>
      <c r="D34" s="81" t="s">
        <v>84</v>
      </c>
      <c r="E34" s="90"/>
      <c r="F34" s="83" t="s">
        <v>85</v>
      </c>
      <c r="G34" s="96" t="s">
        <v>28</v>
      </c>
      <c r="H34" s="118"/>
      <c r="I34" s="119"/>
      <c r="J34" s="84"/>
      <c r="K34" s="97" t="s">
        <v>28</v>
      </c>
      <c r="L34" s="85"/>
      <c r="M34" s="86"/>
      <c r="N34" s="97"/>
      <c r="O34" s="87"/>
      <c r="P34" s="88"/>
      <c r="Q34" s="88"/>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row>
    <row r="35" spans="1:49" ht="84.75" customHeight="1" x14ac:dyDescent="0.2">
      <c r="A35" s="71">
        <v>20</v>
      </c>
      <c r="B35" s="98"/>
      <c r="C35" s="89">
        <v>4</v>
      </c>
      <c r="D35" s="93" t="s">
        <v>94</v>
      </c>
      <c r="E35" s="90"/>
      <c r="F35" s="83" t="s">
        <v>93</v>
      </c>
      <c r="G35" s="71" t="s">
        <v>28</v>
      </c>
      <c r="H35" s="99"/>
      <c r="I35" s="99"/>
      <c r="J35" s="84"/>
      <c r="K35" s="72" t="s">
        <v>28</v>
      </c>
      <c r="L35" s="85"/>
      <c r="M35" s="86"/>
      <c r="N35" s="72"/>
      <c r="O35" s="87"/>
      <c r="P35" s="88"/>
      <c r="Q35" s="88"/>
      <c r="R35" s="74"/>
      <c r="S35" s="74"/>
      <c r="T35" s="74"/>
      <c r="U35" s="74"/>
      <c r="V35" s="74"/>
      <c r="W35" s="74"/>
      <c r="X35" s="74"/>
      <c r="Y35" s="74"/>
      <c r="Z35" s="74"/>
      <c r="AA35" s="74"/>
      <c r="AB35" s="74"/>
      <c r="AC35" s="74"/>
      <c r="AD35" s="74"/>
      <c r="AE35" s="74"/>
      <c r="AF35" s="74"/>
      <c r="AG35" s="74"/>
      <c r="AH35" s="74"/>
      <c r="AI35" s="74"/>
      <c r="AJ35" s="74"/>
      <c r="AK35" s="74"/>
      <c r="AL35" s="74"/>
      <c r="AM35" s="74"/>
      <c r="AN35" s="74"/>
      <c r="AO35" s="74"/>
      <c r="AP35" s="74"/>
      <c r="AQ35" s="74"/>
      <c r="AR35" s="74"/>
      <c r="AS35" s="74"/>
      <c r="AT35" s="74"/>
      <c r="AU35" s="74"/>
      <c r="AV35" s="74"/>
      <c r="AW35" s="74"/>
    </row>
    <row r="36" spans="1:49" ht="84.75" customHeight="1" x14ac:dyDescent="0.2">
      <c r="A36" s="71">
        <v>21</v>
      </c>
      <c r="B36" s="98"/>
      <c r="C36" s="89">
        <v>5</v>
      </c>
      <c r="D36" s="93" t="s">
        <v>92</v>
      </c>
      <c r="E36" s="90"/>
      <c r="F36" s="83" t="s">
        <v>93</v>
      </c>
      <c r="G36" s="71" t="s">
        <v>28</v>
      </c>
      <c r="H36" s="99"/>
      <c r="I36" s="99"/>
      <c r="J36" s="84"/>
      <c r="K36" s="72" t="s">
        <v>28</v>
      </c>
      <c r="L36" s="85"/>
      <c r="M36" s="86"/>
      <c r="N36" s="72"/>
      <c r="O36" s="87"/>
      <c r="P36" s="88"/>
      <c r="Q36" s="88"/>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row>
    <row r="37" spans="1:49" ht="41.25" customHeight="1" x14ac:dyDescent="0.2">
      <c r="A37" s="96">
        <v>22</v>
      </c>
      <c r="B37" s="120" t="s">
        <v>52</v>
      </c>
      <c r="C37" s="89"/>
      <c r="D37" s="81" t="s">
        <v>77</v>
      </c>
      <c r="E37" s="90"/>
      <c r="F37" s="83" t="s">
        <v>80</v>
      </c>
      <c r="G37" s="96" t="s">
        <v>28</v>
      </c>
      <c r="H37" s="123"/>
      <c r="I37" s="124"/>
      <c r="J37" s="84"/>
      <c r="K37" s="97"/>
      <c r="L37" s="85"/>
      <c r="M37" s="86"/>
      <c r="N37" s="97"/>
      <c r="O37" s="87"/>
      <c r="P37" s="88"/>
      <c r="Q37" s="88"/>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row>
    <row r="38" spans="1:49" ht="45.75" customHeight="1" x14ac:dyDescent="0.2">
      <c r="A38" s="96">
        <v>23</v>
      </c>
      <c r="B38" s="121"/>
      <c r="C38" s="89"/>
      <c r="D38" s="81" t="s">
        <v>78</v>
      </c>
      <c r="E38" s="90"/>
      <c r="F38" s="83" t="s">
        <v>81</v>
      </c>
      <c r="G38" s="96" t="s">
        <v>28</v>
      </c>
      <c r="H38" s="123"/>
      <c r="I38" s="124"/>
      <c r="J38" s="84"/>
      <c r="K38" s="97"/>
      <c r="L38" s="85"/>
      <c r="M38" s="86"/>
      <c r="N38" s="97"/>
      <c r="O38" s="87"/>
      <c r="P38" s="88"/>
      <c r="Q38" s="88"/>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row>
    <row r="39" spans="1:49" ht="49.5" customHeight="1" x14ac:dyDescent="0.2">
      <c r="A39" s="96">
        <v>24</v>
      </c>
      <c r="B39" s="122"/>
      <c r="C39" s="89"/>
      <c r="D39" s="93" t="s">
        <v>91</v>
      </c>
      <c r="E39" s="90"/>
      <c r="F39" s="83" t="s">
        <v>79</v>
      </c>
      <c r="G39" s="96" t="s">
        <v>28</v>
      </c>
      <c r="H39" s="123"/>
      <c r="I39" s="124"/>
      <c r="J39" s="84"/>
      <c r="K39" s="97"/>
      <c r="L39" s="85"/>
      <c r="M39" s="86"/>
      <c r="N39" s="97"/>
      <c r="O39" s="87"/>
      <c r="P39" s="88"/>
      <c r="Q39" s="88"/>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row>
    <row r="40" spans="1:49" ht="12.75" customHeight="1" x14ac:dyDescent="0.2"/>
    <row r="41" spans="1:49" ht="12.75" customHeight="1" x14ac:dyDescent="0.2"/>
    <row r="42" spans="1:49" ht="12.75" customHeight="1" x14ac:dyDescent="0.2"/>
    <row r="43" spans="1:49" ht="12.75" customHeight="1" x14ac:dyDescent="0.2"/>
    <row r="44" spans="1:49" ht="12.75" customHeight="1" x14ac:dyDescent="0.2"/>
    <row r="45" spans="1:49" ht="12.75" customHeight="1" x14ac:dyDescent="0.2"/>
    <row r="46" spans="1:49" ht="12.75" customHeight="1" x14ac:dyDescent="0.2"/>
    <row r="47" spans="1:49" ht="12.75" customHeight="1" x14ac:dyDescent="0.2"/>
    <row r="48" spans="1:49"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1048573" ht="12.75" customHeight="1" x14ac:dyDescent="0.2"/>
    <row r="1048574" ht="12.75" customHeight="1" x14ac:dyDescent="0.2"/>
    <row r="1048575" ht="12.75" customHeight="1" x14ac:dyDescent="0.2"/>
    <row r="1048576" ht="12.75" customHeight="1" x14ac:dyDescent="0.2"/>
  </sheetData>
  <mergeCells count="43">
    <mergeCell ref="B37:B39"/>
    <mergeCell ref="U1:X1"/>
    <mergeCell ref="Y1:AB1"/>
    <mergeCell ref="G2:J2"/>
    <mergeCell ref="K2:N2"/>
    <mergeCell ref="B3:D3"/>
    <mergeCell ref="C4:D4"/>
    <mergeCell ref="I4:I10"/>
    <mergeCell ref="M4:M10"/>
    <mergeCell ref="C5:D5"/>
    <mergeCell ref="C6:D6"/>
    <mergeCell ref="C7:D7"/>
    <mergeCell ref="B13:C13"/>
    <mergeCell ref="D13:F13"/>
    <mergeCell ref="G13:J13"/>
    <mergeCell ref="K13:N13"/>
    <mergeCell ref="H14:I14"/>
    <mergeCell ref="L14:M14"/>
    <mergeCell ref="A15:B15"/>
    <mergeCell ref="D15:F15"/>
    <mergeCell ref="B16:B19"/>
    <mergeCell ref="H16:I16"/>
    <mergeCell ref="H17:I17"/>
    <mergeCell ref="H18:I18"/>
    <mergeCell ref="H19:I19"/>
    <mergeCell ref="B20:B22"/>
    <mergeCell ref="H21:I21"/>
    <mergeCell ref="H22:I22"/>
    <mergeCell ref="B23:B25"/>
    <mergeCell ref="H23:I23"/>
    <mergeCell ref="H24:I24"/>
    <mergeCell ref="H25:I25"/>
    <mergeCell ref="B26:B28"/>
    <mergeCell ref="H26:I26"/>
    <mergeCell ref="H27:I27"/>
    <mergeCell ref="H28:I28"/>
    <mergeCell ref="B32:B36"/>
    <mergeCell ref="H32:I32"/>
    <mergeCell ref="H33:I33"/>
    <mergeCell ref="H34:I34"/>
    <mergeCell ref="H35:I35"/>
    <mergeCell ref="H36:I36"/>
    <mergeCell ref="B29:B31"/>
  </mergeCells>
  <dataValidations count="1">
    <dataValidation type="list" allowBlank="1" showErrorMessage="1" sqref="K16:K39 G16:G39">
      <formula1>$G$4:$G$10</formula1>
      <formula2>0</formula2>
    </dataValidation>
  </dataValidations>
  <pageMargins left="0.74791666666666701" right="0.74791666666666701" top="0.98402777777777795" bottom="0.9840277777777779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2043</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Interfaz SAP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Rick, Dario Javier</cp:lastModifiedBy>
  <cp:revision>5</cp:revision>
  <dcterms:modified xsi:type="dcterms:W3CDTF">2016-05-31T03:10:55Z</dcterms:modified>
  <dc:language>es-AR</dc:language>
</cp:coreProperties>
</file>